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6F15718-41DA-482D-9EA5-F7385936BB23}" xr6:coauthVersionLast="47" xr6:coauthVersionMax="47" xr10:uidLastSave="{00000000-0000-0000-0000-000000000000}"/>
  <bookViews>
    <workbookView xWindow="-120" yWindow="-120" windowWidth="29040" windowHeight="15840" xr2:uid="{63F79FAA-8B5F-4626-960A-B2C0563A1488}"/>
  </bookViews>
  <sheets>
    <sheet name="6.3" sheetId="1" r:id="rId1"/>
    <sheet name="6.3.1" sheetId="2" r:id="rId2"/>
    <sheet name="6.3.2" sheetId="3" r:id="rId3"/>
    <sheet name="6.3.3" sheetId="4" r:id="rId4"/>
    <sheet name="6.3.4 - 6.3.6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_123Graph_A" localSheetId="1" hidden="1">[1]Inputs!#REF!</definedName>
    <definedName name="__123Graph_A" localSheetId="2" hidden="1">[1]Inputs!#REF!</definedName>
    <definedName name="__123Graph_A" localSheetId="3" hidden="1">[1]Inputs!#REF!</definedName>
    <definedName name="__123Graph_A" hidden="1">[1]Inputs!#REF!</definedName>
    <definedName name="__123Graph_B" localSheetId="1" hidden="1">[1]Inputs!#REF!</definedName>
    <definedName name="__123Graph_B" localSheetId="2" hidden="1">[1]Inputs!#REF!</definedName>
    <definedName name="__123Graph_B" localSheetId="3" hidden="1">[1]Inputs!#REF!</definedName>
    <definedName name="__123Graph_B" hidden="1">[1]Inputs!#REF!</definedName>
    <definedName name="__123Graph_D" localSheetId="1" hidden="1">[1]Inputs!#REF!</definedName>
    <definedName name="__123Graph_D" localSheetId="2" hidden="1">[1]Inputs!#REF!</definedName>
    <definedName name="__123Graph_D" localSheetId="3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xlnm._FilterDatabase" localSheetId="0" hidden="1">'6.3'!$D$9:$J$54</definedName>
    <definedName name="_xlnm._FilterDatabase" localSheetId="1" hidden="1">'6.3.1'!$D$9:$J$55</definedName>
    <definedName name="_xlnm._FilterDatabase" localSheetId="2" hidden="1">'6.3.2'!$D$10:$I$51</definedName>
    <definedName name="_xlnm._FilterDatabase" localSheetId="3" hidden="1">'6.3.3'!$D$10:$I$20</definedName>
    <definedName name="_xlnm._FilterDatabase" localSheetId="4" hidden="1">'6.3.4 - 6.3.6'!$A$5:$G$146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hidden="1">#REF!</definedName>
    <definedName name="_Order1" hidden="1">0</definedName>
    <definedName name="_Order2" hidden="1">0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AvgFactors">[3]Factors!$B$3:$P$99</definedName>
    <definedName name="B1_Print">[4]Main!#REF!</definedName>
    <definedName name="B2_Print">#REF!</definedName>
    <definedName name="B3_Print">#REF!</definedName>
    <definedName name="Bottom">#REF!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DUDE" localSheetId="0" hidden="1">#REF!</definedName>
    <definedName name="DUDE" localSheetId="1" hidden="1">#REF!</definedName>
    <definedName name="DUDE" localSheetId="2" hidden="1">#REF!</definedName>
    <definedName name="DUDE" localSheetId="3" hidden="1">#REF!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actorType">[3]Variables!$AK$2:$AL$12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igh_Plan">#REF!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risdiction">[3]Variables!$AK$15</definedName>
    <definedName name="JurisNumber">[3]Variables!$AL$15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localSheetId="3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localSheetId="3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Cell">#REF!</definedName>
    <definedName name="limcount" hidden="1">1</definedName>
    <definedName name="ListOffset" hidden="1">1</definedName>
    <definedName name="Low_Plan">#REF!</definedName>
    <definedName name="Master" hidden="1">{#N/A,#N/A,FALSE,"Actual";#N/A,#N/A,FALSE,"Normalized";#N/A,#N/A,FALSE,"Electric Actual";#N/A,#N/A,FALSE,"Electric Normalized"}</definedName>
    <definedName name="MD_High2">'[5]Master Data'!$F$16</definedName>
    <definedName name="MD_Low2">'[5]Master Data'!$G$17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_xlnm.Print_Area" localSheetId="0">'6.3'!$A$1:$J$61</definedName>
    <definedName name="_xlnm.Print_Area" localSheetId="1">'6.3.1'!$A$1:$J$62</definedName>
    <definedName name="_xlnm.Print_Area" localSheetId="2">'6.3.2'!$A$1:$J$62</definedName>
    <definedName name="_xlnm.Print_Area" localSheetId="3">'6.3.3'!$A$1:$J$61</definedName>
    <definedName name="_xlnm.Print_Area" localSheetId="4">'6.3.4 - 6.3.6'!$A$1:$G$155</definedName>
    <definedName name="_xlnm.Print_Titles" localSheetId="4">'6.3.4 - 6.3.6'!$1:$5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"44KU92Q9LH2VK4DK86GZ93AXN"</definedName>
    <definedName name="SAPCrosstab1">#REF!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localSheetId="3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T_Bottom1">#REF!</definedName>
    <definedName name="ST_Top1">#REF!</definedName>
    <definedName name="ST_Top2">#REF!</definedName>
    <definedName name="ST_Top3">[4]Main!#REF!</definedName>
    <definedName name="standard1" hidden="1">{"YTD-Total",#N/A,FALSE,"Provision"}</definedName>
    <definedName name="T2_Print">#REF!</definedName>
    <definedName name="T3_Print">#REF!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1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2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3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3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3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3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YEFactors">[3]Factors!$S$3:$AG$99</definedName>
    <definedName name="z" hidden="1">'[1]DSM Output'!$G$21:$G$23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4" i="5" l="1"/>
  <c r="F153" i="5"/>
  <c r="F149" i="5"/>
  <c r="F124" i="5"/>
  <c r="A124" i="5"/>
  <c r="F123" i="5"/>
  <c r="F37" i="3" s="1"/>
  <c r="I37" i="3" s="1"/>
  <c r="A123" i="5"/>
  <c r="A122" i="5"/>
  <c r="A121" i="5"/>
  <c r="A120" i="5"/>
  <c r="F119" i="5"/>
  <c r="F33" i="3" s="1"/>
  <c r="F118" i="5"/>
  <c r="F117" i="5"/>
  <c r="F31" i="3" s="1"/>
  <c r="I31" i="3" s="1"/>
  <c r="A117" i="5"/>
  <c r="A116" i="5"/>
  <c r="A115" i="5"/>
  <c r="F115" i="5" s="1"/>
  <c r="F29" i="3" s="1"/>
  <c r="A114" i="5"/>
  <c r="F111" i="5"/>
  <c r="F25" i="3" s="1"/>
  <c r="I25" i="3" s="1"/>
  <c r="F109" i="5"/>
  <c r="F108" i="5"/>
  <c r="F107" i="5"/>
  <c r="F21" i="3" s="1"/>
  <c r="F106" i="5"/>
  <c r="F105" i="5"/>
  <c r="F19" i="3" s="1"/>
  <c r="F101" i="5"/>
  <c r="F15" i="3" s="1"/>
  <c r="F100" i="5"/>
  <c r="F99" i="5"/>
  <c r="F13" i="3" s="1"/>
  <c r="F98" i="5"/>
  <c r="F95" i="5"/>
  <c r="F93" i="5"/>
  <c r="F92" i="5"/>
  <c r="F51" i="2" s="1"/>
  <c r="F91" i="5"/>
  <c r="F90" i="5"/>
  <c r="F49" i="2" s="1"/>
  <c r="F89" i="5"/>
  <c r="F86" i="5"/>
  <c r="F45" i="2" s="1"/>
  <c r="F85" i="5"/>
  <c r="F84" i="5"/>
  <c r="F43" i="2" s="1"/>
  <c r="F83" i="5"/>
  <c r="F82" i="5"/>
  <c r="F79" i="5"/>
  <c r="F77" i="5"/>
  <c r="F76" i="5"/>
  <c r="F75" i="5"/>
  <c r="F34" i="2" s="1"/>
  <c r="F73" i="5"/>
  <c r="F69" i="5"/>
  <c r="F68" i="5"/>
  <c r="F66" i="5"/>
  <c r="F65" i="5"/>
  <c r="F64" i="5"/>
  <c r="F23" i="2" s="1"/>
  <c r="F63" i="5"/>
  <c r="F60" i="5"/>
  <c r="F19" i="2" s="1"/>
  <c r="F59" i="5"/>
  <c r="F57" i="5"/>
  <c r="F56" i="5"/>
  <c r="F15" i="2" s="1"/>
  <c r="F53" i="5"/>
  <c r="F52" i="5"/>
  <c r="F51" i="5"/>
  <c r="F10" i="2" s="1"/>
  <c r="F50" i="5"/>
  <c r="F48" i="5"/>
  <c r="F52" i="1" s="1"/>
  <c r="F47" i="5"/>
  <c r="F44" i="5"/>
  <c r="F48" i="1" s="1"/>
  <c r="F43" i="5"/>
  <c r="F42" i="5"/>
  <c r="F41" i="5"/>
  <c r="F39" i="5"/>
  <c r="F43" i="1" s="1"/>
  <c r="F37" i="5"/>
  <c r="F41" i="1" s="1"/>
  <c r="F36" i="5"/>
  <c r="F40" i="1" s="1"/>
  <c r="F35" i="5"/>
  <c r="F34" i="5"/>
  <c r="F33" i="5"/>
  <c r="F32" i="5"/>
  <c r="F31" i="5"/>
  <c r="F28" i="5"/>
  <c r="F32" i="1" s="1"/>
  <c r="F27" i="5"/>
  <c r="F25" i="5"/>
  <c r="F29" i="1" s="1"/>
  <c r="F24" i="5"/>
  <c r="F23" i="5"/>
  <c r="F27" i="1" s="1"/>
  <c r="F21" i="5"/>
  <c r="F25" i="1" s="1"/>
  <c r="F20" i="5"/>
  <c r="F18" i="5"/>
  <c r="F17" i="5"/>
  <c r="F21" i="1" s="1"/>
  <c r="F16" i="5"/>
  <c r="F20" i="1" s="1"/>
  <c r="F15" i="5"/>
  <c r="F19" i="1" s="1"/>
  <c r="F13" i="5"/>
  <c r="F12" i="5"/>
  <c r="F11" i="5"/>
  <c r="F9" i="5"/>
  <c r="F13" i="1" s="1"/>
  <c r="F8" i="5"/>
  <c r="F7" i="5"/>
  <c r="F11" i="1" s="1"/>
  <c r="A1" i="5"/>
  <c r="J31" i="4"/>
  <c r="J30" i="4"/>
  <c r="J24" i="4"/>
  <c r="G24" i="4"/>
  <c r="I24" i="4" s="1"/>
  <c r="F24" i="4"/>
  <c r="D24" i="4"/>
  <c r="J23" i="4"/>
  <c r="G23" i="4"/>
  <c r="I23" i="4" s="1"/>
  <c r="F23" i="4"/>
  <c r="D23" i="4"/>
  <c r="J22" i="4"/>
  <c r="G22" i="4"/>
  <c r="D22" i="4"/>
  <c r="J21" i="4"/>
  <c r="G21" i="4"/>
  <c r="I21" i="4" s="1"/>
  <c r="D21" i="4"/>
  <c r="J20" i="4"/>
  <c r="G20" i="4"/>
  <c r="D20" i="4"/>
  <c r="J19" i="4"/>
  <c r="G19" i="4"/>
  <c r="F19" i="4"/>
  <c r="D19" i="4"/>
  <c r="G18" i="4"/>
  <c r="D18" i="4"/>
  <c r="J17" i="4"/>
  <c r="G17" i="4"/>
  <c r="D17" i="4"/>
  <c r="J16" i="4"/>
  <c r="G16" i="4"/>
  <c r="I16" i="4" s="1"/>
  <c r="D16" i="4"/>
  <c r="J15" i="4"/>
  <c r="G15" i="4"/>
  <c r="I15" i="4" s="1"/>
  <c r="D15" i="4"/>
  <c r="J14" i="4"/>
  <c r="G14" i="4"/>
  <c r="D14" i="4"/>
  <c r="J13" i="4"/>
  <c r="G13" i="4"/>
  <c r="D13" i="4"/>
  <c r="J12" i="4"/>
  <c r="G12" i="4"/>
  <c r="D12" i="4"/>
  <c r="G11" i="4"/>
  <c r="D11" i="4"/>
  <c r="J18" i="4"/>
  <c r="J51" i="3"/>
  <c r="G51" i="3"/>
  <c r="D51" i="3"/>
  <c r="J50" i="3"/>
  <c r="G50" i="3"/>
  <c r="I50" i="3" s="1"/>
  <c r="D50" i="3"/>
  <c r="J49" i="3"/>
  <c r="G49" i="3"/>
  <c r="D49" i="3"/>
  <c r="J48" i="3"/>
  <c r="G48" i="3"/>
  <c r="I48" i="3" s="1"/>
  <c r="D48" i="3"/>
  <c r="J47" i="3"/>
  <c r="G47" i="3"/>
  <c r="D47" i="3"/>
  <c r="G46" i="3"/>
  <c r="D46" i="3"/>
  <c r="J45" i="3"/>
  <c r="G45" i="3"/>
  <c r="I45" i="3" s="1"/>
  <c r="D45" i="3"/>
  <c r="J44" i="3"/>
  <c r="G44" i="3"/>
  <c r="D44" i="3"/>
  <c r="J43" i="3"/>
  <c r="G43" i="3"/>
  <c r="D43" i="3"/>
  <c r="J42" i="3"/>
  <c r="G42" i="3"/>
  <c r="D42" i="3"/>
  <c r="J41" i="3"/>
  <c r="G41" i="3"/>
  <c r="I41" i="3" s="1"/>
  <c r="D41" i="3"/>
  <c r="J40" i="3"/>
  <c r="G40" i="3"/>
  <c r="I40" i="3" s="1"/>
  <c r="D40" i="3"/>
  <c r="J39" i="3"/>
  <c r="G39" i="3"/>
  <c r="I39" i="3" s="1"/>
  <c r="D39" i="3"/>
  <c r="J38" i="3"/>
  <c r="G38" i="3"/>
  <c r="F38" i="3"/>
  <c r="D38" i="3"/>
  <c r="G37" i="3"/>
  <c r="D37" i="3"/>
  <c r="J36" i="3"/>
  <c r="G36" i="3"/>
  <c r="D36" i="3"/>
  <c r="G35" i="3"/>
  <c r="D35" i="3"/>
  <c r="J34" i="3"/>
  <c r="G34" i="3"/>
  <c r="D34" i="3"/>
  <c r="J33" i="3"/>
  <c r="G33" i="3"/>
  <c r="I33" i="3" s="1"/>
  <c r="D33" i="3"/>
  <c r="J32" i="3"/>
  <c r="G32" i="3"/>
  <c r="I32" i="3" s="1"/>
  <c r="F32" i="3"/>
  <c r="D32" i="3"/>
  <c r="G31" i="3"/>
  <c r="D31" i="3"/>
  <c r="J30" i="3"/>
  <c r="G30" i="3"/>
  <c r="D30" i="3"/>
  <c r="J29" i="3"/>
  <c r="G29" i="3"/>
  <c r="D29" i="3"/>
  <c r="J28" i="3"/>
  <c r="G28" i="3"/>
  <c r="D28" i="3"/>
  <c r="G27" i="3"/>
  <c r="D27" i="3"/>
  <c r="J26" i="3"/>
  <c r="G26" i="3"/>
  <c r="D26" i="3"/>
  <c r="J25" i="3"/>
  <c r="G25" i="3"/>
  <c r="D25" i="3"/>
  <c r="J24" i="3"/>
  <c r="G24" i="3"/>
  <c r="I24" i="3" s="1"/>
  <c r="D24" i="3"/>
  <c r="G23" i="3"/>
  <c r="I23" i="3" s="1"/>
  <c r="F23" i="3"/>
  <c r="D23" i="3"/>
  <c r="J22" i="3"/>
  <c r="G22" i="3"/>
  <c r="F22" i="3"/>
  <c r="D22" i="3"/>
  <c r="J21" i="3"/>
  <c r="G21" i="3"/>
  <c r="I21" i="3" s="1"/>
  <c r="D21" i="3"/>
  <c r="J20" i="3"/>
  <c r="G20" i="3"/>
  <c r="F20" i="3"/>
  <c r="D20" i="3"/>
  <c r="G19" i="3"/>
  <c r="I19" i="3" s="1"/>
  <c r="D19" i="3"/>
  <c r="J18" i="3"/>
  <c r="G18" i="3"/>
  <c r="I18" i="3" s="1"/>
  <c r="D18" i="3"/>
  <c r="J17" i="3"/>
  <c r="G17" i="3"/>
  <c r="D17" i="3"/>
  <c r="J16" i="3"/>
  <c r="G16" i="3"/>
  <c r="I16" i="3" s="1"/>
  <c r="D16" i="3"/>
  <c r="G15" i="3"/>
  <c r="D15" i="3"/>
  <c r="J14" i="3"/>
  <c r="G14" i="3"/>
  <c r="F14" i="3"/>
  <c r="I14" i="3" s="1"/>
  <c r="D14" i="3"/>
  <c r="J13" i="3"/>
  <c r="G13" i="3"/>
  <c r="D13" i="3"/>
  <c r="J12" i="3"/>
  <c r="G12" i="3"/>
  <c r="F12" i="3"/>
  <c r="D12" i="3"/>
  <c r="G11" i="3"/>
  <c r="I11" i="3" s="1"/>
  <c r="D11" i="3"/>
  <c r="J46" i="3"/>
  <c r="B59" i="2"/>
  <c r="B58" i="3" s="1"/>
  <c r="B58" i="4" s="1"/>
  <c r="G55" i="2"/>
  <c r="I55" i="2" s="1"/>
  <c r="D55" i="2"/>
  <c r="J54" i="2"/>
  <c r="G54" i="2"/>
  <c r="I54" i="2" s="1"/>
  <c r="F54" i="2"/>
  <c r="D54" i="2"/>
  <c r="G53" i="2"/>
  <c r="D53" i="2"/>
  <c r="G52" i="2"/>
  <c r="I52" i="2" s="1"/>
  <c r="F52" i="2"/>
  <c r="D52" i="2"/>
  <c r="J51" i="2"/>
  <c r="G51" i="2"/>
  <c r="I51" i="2" s="1"/>
  <c r="D51" i="2"/>
  <c r="J50" i="2"/>
  <c r="G50" i="2"/>
  <c r="I50" i="2" s="1"/>
  <c r="F50" i="2"/>
  <c r="D50" i="2"/>
  <c r="G49" i="2"/>
  <c r="I49" i="2" s="1"/>
  <c r="D49" i="2"/>
  <c r="J48" i="2"/>
  <c r="G48" i="2"/>
  <c r="I48" i="2" s="1"/>
  <c r="F48" i="2"/>
  <c r="D48" i="2"/>
  <c r="J47" i="2"/>
  <c r="G47" i="2"/>
  <c r="I47" i="2" s="1"/>
  <c r="D47" i="2"/>
  <c r="G46" i="2"/>
  <c r="D46" i="2"/>
  <c r="G45" i="2"/>
  <c r="I45" i="2" s="1"/>
  <c r="D45" i="2"/>
  <c r="J44" i="2"/>
  <c r="G44" i="2"/>
  <c r="I44" i="2" s="1"/>
  <c r="F44" i="2"/>
  <c r="D44" i="2"/>
  <c r="G43" i="2"/>
  <c r="I43" i="2" s="1"/>
  <c r="D43" i="2"/>
  <c r="G42" i="2"/>
  <c r="I42" i="2" s="1"/>
  <c r="F42" i="2"/>
  <c r="D42" i="2"/>
  <c r="G41" i="2"/>
  <c r="I41" i="2" s="1"/>
  <c r="F41" i="2"/>
  <c r="D41" i="2"/>
  <c r="G40" i="2"/>
  <c r="I40" i="2" s="1"/>
  <c r="D40" i="2"/>
  <c r="G39" i="2"/>
  <c r="D39" i="2"/>
  <c r="I38" i="2"/>
  <c r="G38" i="2"/>
  <c r="F38" i="2"/>
  <c r="D38" i="2"/>
  <c r="G37" i="2"/>
  <c r="I37" i="2" s="1"/>
  <c r="D37" i="2"/>
  <c r="J36" i="2"/>
  <c r="G36" i="2"/>
  <c r="I36" i="2" s="1"/>
  <c r="F36" i="2"/>
  <c r="D36" i="2"/>
  <c r="J35" i="2"/>
  <c r="G35" i="2"/>
  <c r="I35" i="2" s="1"/>
  <c r="F35" i="2"/>
  <c r="D35" i="2"/>
  <c r="G34" i="2"/>
  <c r="I34" i="2" s="1"/>
  <c r="D34" i="2"/>
  <c r="G33" i="2"/>
  <c r="I33" i="2" s="1"/>
  <c r="D33" i="2"/>
  <c r="J32" i="2"/>
  <c r="G32" i="2"/>
  <c r="F32" i="2"/>
  <c r="D32" i="2"/>
  <c r="J31" i="2"/>
  <c r="G31" i="2"/>
  <c r="I31" i="2" s="1"/>
  <c r="D31" i="2"/>
  <c r="G30" i="2"/>
  <c r="I30" i="2" s="1"/>
  <c r="D30" i="2"/>
  <c r="G29" i="2"/>
  <c r="I29" i="2" s="1"/>
  <c r="D29" i="2"/>
  <c r="J28" i="2"/>
  <c r="G28" i="2"/>
  <c r="I28" i="2" s="1"/>
  <c r="F28" i="2"/>
  <c r="D28" i="2"/>
  <c r="J27" i="2"/>
  <c r="G27" i="2"/>
  <c r="I27" i="2" s="1"/>
  <c r="F27" i="2"/>
  <c r="D27" i="2"/>
  <c r="G26" i="2"/>
  <c r="I26" i="2" s="1"/>
  <c r="D26" i="2"/>
  <c r="G25" i="2"/>
  <c r="F25" i="2"/>
  <c r="D25" i="2"/>
  <c r="J24" i="2"/>
  <c r="G24" i="2"/>
  <c r="I24" i="2" s="1"/>
  <c r="F24" i="2"/>
  <c r="D24" i="2"/>
  <c r="J23" i="2"/>
  <c r="G23" i="2"/>
  <c r="I23" i="2" s="1"/>
  <c r="D23" i="2"/>
  <c r="G22" i="2"/>
  <c r="I22" i="2" s="1"/>
  <c r="F22" i="2"/>
  <c r="D22" i="2"/>
  <c r="G21" i="2"/>
  <c r="I21" i="2" s="1"/>
  <c r="D21" i="2"/>
  <c r="J20" i="2"/>
  <c r="G20" i="2"/>
  <c r="I20" i="2" s="1"/>
  <c r="D20" i="2"/>
  <c r="J19" i="2"/>
  <c r="G19" i="2"/>
  <c r="I19" i="2" s="1"/>
  <c r="D19" i="2"/>
  <c r="G18" i="2"/>
  <c r="F18" i="2"/>
  <c r="D18" i="2"/>
  <c r="G17" i="2"/>
  <c r="I17" i="2" s="1"/>
  <c r="D17" i="2"/>
  <c r="J16" i="2"/>
  <c r="G16" i="2"/>
  <c r="I16" i="2" s="1"/>
  <c r="F16" i="2"/>
  <c r="D16" i="2"/>
  <c r="J15" i="2"/>
  <c r="G15" i="2"/>
  <c r="I15" i="2" s="1"/>
  <c r="D15" i="2"/>
  <c r="G14" i="2"/>
  <c r="I14" i="2" s="1"/>
  <c r="D14" i="2"/>
  <c r="G13" i="2"/>
  <c r="I13" i="2" s="1"/>
  <c r="D13" i="2"/>
  <c r="J12" i="2"/>
  <c r="G12" i="2"/>
  <c r="I12" i="2" s="1"/>
  <c r="F12" i="2"/>
  <c r="D12" i="2"/>
  <c r="J11" i="2"/>
  <c r="G11" i="2"/>
  <c r="F11" i="2"/>
  <c r="D11" i="2"/>
  <c r="G10" i="2"/>
  <c r="I10" i="2" s="1"/>
  <c r="D10" i="2"/>
  <c r="A3" i="5"/>
  <c r="G54" i="1"/>
  <c r="I54" i="1" s="1"/>
  <c r="F54" i="1"/>
  <c r="D54" i="1"/>
  <c r="J53" i="1"/>
  <c r="G53" i="1"/>
  <c r="I53" i="1" s="1"/>
  <c r="D53" i="1"/>
  <c r="J52" i="1"/>
  <c r="G52" i="1"/>
  <c r="I52" i="1" s="1"/>
  <c r="D52" i="1"/>
  <c r="J51" i="1"/>
  <c r="G51" i="1"/>
  <c r="I51" i="1" s="1"/>
  <c r="F51" i="1"/>
  <c r="D51" i="1"/>
  <c r="G50" i="1"/>
  <c r="I50" i="1" s="1"/>
  <c r="D50" i="1"/>
  <c r="J49" i="1"/>
  <c r="G49" i="1"/>
  <c r="D49" i="1"/>
  <c r="J48" i="1"/>
  <c r="G48" i="1"/>
  <c r="I48" i="1" s="1"/>
  <c r="D48" i="1"/>
  <c r="J47" i="1"/>
  <c r="G47" i="1"/>
  <c r="I47" i="1" s="1"/>
  <c r="F47" i="1"/>
  <c r="D47" i="1"/>
  <c r="G46" i="1"/>
  <c r="I46" i="1" s="1"/>
  <c r="F46" i="1"/>
  <c r="D46" i="1"/>
  <c r="J45" i="1"/>
  <c r="G45" i="1"/>
  <c r="I45" i="1" s="1"/>
  <c r="F45" i="1"/>
  <c r="D45" i="1"/>
  <c r="J44" i="1"/>
  <c r="G44" i="1"/>
  <c r="I44" i="1" s="1"/>
  <c r="D44" i="1"/>
  <c r="J43" i="1"/>
  <c r="G43" i="1"/>
  <c r="I43" i="1" s="1"/>
  <c r="D43" i="1"/>
  <c r="G42" i="1"/>
  <c r="D42" i="1"/>
  <c r="J41" i="1"/>
  <c r="G41" i="1"/>
  <c r="I41" i="1" s="1"/>
  <c r="D41" i="1"/>
  <c r="J40" i="1"/>
  <c r="G40" i="1"/>
  <c r="I40" i="1" s="1"/>
  <c r="D40" i="1"/>
  <c r="J39" i="1"/>
  <c r="G39" i="1"/>
  <c r="I39" i="1" s="1"/>
  <c r="F39" i="1"/>
  <c r="D39" i="1"/>
  <c r="G38" i="1"/>
  <c r="I38" i="1" s="1"/>
  <c r="F38" i="1"/>
  <c r="D38" i="1"/>
  <c r="J37" i="1"/>
  <c r="G37" i="1"/>
  <c r="I37" i="1" s="1"/>
  <c r="F37" i="1"/>
  <c r="D37" i="1"/>
  <c r="J36" i="1"/>
  <c r="G36" i="1"/>
  <c r="I36" i="1" s="1"/>
  <c r="F36" i="1"/>
  <c r="D36" i="1"/>
  <c r="J35" i="1"/>
  <c r="G35" i="1"/>
  <c r="F35" i="1"/>
  <c r="D35" i="1"/>
  <c r="G34" i="1"/>
  <c r="I34" i="1" s="1"/>
  <c r="D34" i="1"/>
  <c r="J33" i="1"/>
  <c r="G33" i="1"/>
  <c r="I33" i="1" s="1"/>
  <c r="D33" i="1"/>
  <c r="J32" i="1"/>
  <c r="G32" i="1"/>
  <c r="I32" i="1" s="1"/>
  <c r="D32" i="1"/>
  <c r="J31" i="1"/>
  <c r="G31" i="1"/>
  <c r="I31" i="1" s="1"/>
  <c r="F31" i="1"/>
  <c r="D31" i="1"/>
  <c r="G30" i="1"/>
  <c r="I30" i="1" s="1"/>
  <c r="D30" i="1"/>
  <c r="J29" i="1"/>
  <c r="G29" i="1"/>
  <c r="I29" i="1" s="1"/>
  <c r="D29" i="1"/>
  <c r="J28" i="1"/>
  <c r="G28" i="1"/>
  <c r="F28" i="1"/>
  <c r="D28" i="1"/>
  <c r="J27" i="1"/>
  <c r="G27" i="1"/>
  <c r="I27" i="1" s="1"/>
  <c r="D27" i="1"/>
  <c r="G26" i="1"/>
  <c r="I26" i="1" s="1"/>
  <c r="D26" i="1"/>
  <c r="J25" i="1"/>
  <c r="G25" i="1"/>
  <c r="I25" i="1" s="1"/>
  <c r="D25" i="1"/>
  <c r="J24" i="1"/>
  <c r="G24" i="1"/>
  <c r="I24" i="1" s="1"/>
  <c r="F24" i="1"/>
  <c r="D24" i="1"/>
  <c r="J23" i="1"/>
  <c r="G23" i="1"/>
  <c r="I23" i="1" s="1"/>
  <c r="D23" i="1"/>
  <c r="G22" i="1"/>
  <c r="I22" i="1" s="1"/>
  <c r="F22" i="1"/>
  <c r="D22" i="1"/>
  <c r="J21" i="1"/>
  <c r="G21" i="1"/>
  <c r="D21" i="1"/>
  <c r="J20" i="1"/>
  <c r="G20" i="1"/>
  <c r="I20" i="1" s="1"/>
  <c r="D20" i="1"/>
  <c r="J19" i="1"/>
  <c r="G19" i="1"/>
  <c r="I19" i="1" s="1"/>
  <c r="D19" i="1"/>
  <c r="G18" i="1"/>
  <c r="I18" i="1" s="1"/>
  <c r="D18" i="1"/>
  <c r="J17" i="1"/>
  <c r="G17" i="1"/>
  <c r="I17" i="1" s="1"/>
  <c r="F17" i="1"/>
  <c r="D17" i="1"/>
  <c r="J16" i="1"/>
  <c r="G16" i="1"/>
  <c r="I16" i="1" s="1"/>
  <c r="F16" i="1"/>
  <c r="D16" i="1"/>
  <c r="J15" i="1"/>
  <c r="G15" i="1"/>
  <c r="I15" i="1" s="1"/>
  <c r="F15" i="1"/>
  <c r="D15" i="1"/>
  <c r="G14" i="1"/>
  <c r="D14" i="1"/>
  <c r="J13" i="1"/>
  <c r="G13" i="1"/>
  <c r="I13" i="1" s="1"/>
  <c r="D13" i="1"/>
  <c r="J12" i="1"/>
  <c r="G12" i="1"/>
  <c r="I12" i="1" s="1"/>
  <c r="F12" i="1"/>
  <c r="D12" i="1"/>
  <c r="J11" i="1"/>
  <c r="G11" i="1"/>
  <c r="I11" i="1" s="1"/>
  <c r="D11" i="1"/>
  <c r="G10" i="1"/>
  <c r="I10" i="1" s="1"/>
  <c r="D10" i="1"/>
  <c r="A2" i="5"/>
  <c r="J28" i="4"/>
  <c r="I25" i="2" l="1"/>
  <c r="I18" i="2"/>
  <c r="I11" i="2"/>
  <c r="I38" i="3"/>
  <c r="I20" i="3"/>
  <c r="I29" i="3"/>
  <c r="I19" i="4"/>
  <c r="I15" i="3"/>
  <c r="I12" i="3"/>
  <c r="I22" i="3"/>
  <c r="I13" i="3"/>
  <c r="I32" i="2"/>
  <c r="I35" i="1"/>
  <c r="I28" i="1"/>
  <c r="I21" i="1"/>
  <c r="F6" i="5"/>
  <c r="F30" i="5"/>
  <c r="F34" i="1" s="1"/>
  <c r="F45" i="5"/>
  <c r="F49" i="1" s="1"/>
  <c r="I49" i="1" s="1"/>
  <c r="F87" i="5"/>
  <c r="F46" i="2" s="1"/>
  <c r="I46" i="2" s="1"/>
  <c r="F112" i="5"/>
  <c r="F26" i="3" s="1"/>
  <c r="I26" i="3" s="1"/>
  <c r="F14" i="5"/>
  <c r="F18" i="1" s="1"/>
  <c r="F19" i="5"/>
  <c r="F23" i="1" s="1"/>
  <c r="F22" i="5"/>
  <c r="F26" i="1" s="1"/>
  <c r="F80" i="5"/>
  <c r="F39" i="2" s="1"/>
  <c r="I39" i="2" s="1"/>
  <c r="F116" i="5"/>
  <c r="F30" i="3" s="1"/>
  <c r="I30" i="3" s="1"/>
  <c r="J53" i="2"/>
  <c r="J49" i="2"/>
  <c r="J45" i="2"/>
  <c r="J41" i="2"/>
  <c r="J10" i="2"/>
  <c r="J14" i="2"/>
  <c r="J18" i="2"/>
  <c r="J22" i="2"/>
  <c r="J26" i="2"/>
  <c r="J30" i="2"/>
  <c r="J34" i="2"/>
  <c r="J38" i="2"/>
  <c r="F54" i="5"/>
  <c r="F13" i="2" s="1"/>
  <c r="J52" i="2"/>
  <c r="J55" i="2"/>
  <c r="F103" i="5"/>
  <c r="F17" i="3" s="1"/>
  <c r="I17" i="3" s="1"/>
  <c r="J13" i="2"/>
  <c r="J17" i="2"/>
  <c r="J21" i="2"/>
  <c r="J25" i="2"/>
  <c r="J29" i="2"/>
  <c r="J33" i="2"/>
  <c r="J37" i="2"/>
  <c r="J40" i="2"/>
  <c r="J43" i="2"/>
  <c r="J46" i="2"/>
  <c r="F10" i="5"/>
  <c r="F14" i="1" s="1"/>
  <c r="I14" i="1" s="1"/>
  <c r="F26" i="5"/>
  <c r="F30" i="1" s="1"/>
  <c r="F29" i="5"/>
  <c r="F33" i="1" s="1"/>
  <c r="F40" i="5"/>
  <c r="F44" i="1" s="1"/>
  <c r="F46" i="5"/>
  <c r="F50" i="1" s="1"/>
  <c r="F58" i="5"/>
  <c r="F17" i="2" s="1"/>
  <c r="F61" i="5"/>
  <c r="F20" i="2" s="1"/>
  <c r="F67" i="5"/>
  <c r="F26" i="2" s="1"/>
  <c r="F74" i="5"/>
  <c r="F33" i="2" s="1"/>
  <c r="F78" i="5"/>
  <c r="F37" i="2" s="1"/>
  <c r="F96" i="5"/>
  <c r="F55" i="2" s="1"/>
  <c r="F110" i="5"/>
  <c r="F24" i="3" s="1"/>
  <c r="F114" i="5"/>
  <c r="F28" i="3" s="1"/>
  <c r="I28" i="3" s="1"/>
  <c r="J29" i="4"/>
  <c r="F49" i="5"/>
  <c r="F53" i="1" s="1"/>
  <c r="F55" i="5"/>
  <c r="F14" i="2" s="1"/>
  <c r="F38" i="5"/>
  <c r="F42" i="1" s="1"/>
  <c r="I42" i="1" s="1"/>
  <c r="F71" i="5"/>
  <c r="F30" i="2" s="1"/>
  <c r="J10" i="1"/>
  <c r="J14" i="1"/>
  <c r="J18" i="1"/>
  <c r="J22" i="1"/>
  <c r="J26" i="1"/>
  <c r="J30" i="1"/>
  <c r="J34" i="1"/>
  <c r="J38" i="1"/>
  <c r="J42" i="1"/>
  <c r="J46" i="1"/>
  <c r="J50" i="1"/>
  <c r="J54" i="1"/>
  <c r="J39" i="2"/>
  <c r="J42" i="2"/>
  <c r="F62" i="5"/>
  <c r="F21" i="2" s="1"/>
  <c r="F94" i="5"/>
  <c r="F53" i="2" s="1"/>
  <c r="I53" i="2" s="1"/>
  <c r="F127" i="5"/>
  <c r="F41" i="3" s="1"/>
  <c r="F131" i="5"/>
  <c r="F135" i="5"/>
  <c r="F139" i="5"/>
  <c r="F50" i="3" s="1"/>
  <c r="F143" i="5"/>
  <c r="F13" i="4" s="1"/>
  <c r="I13" i="4" s="1"/>
  <c r="F147" i="5"/>
  <c r="F17" i="4" s="1"/>
  <c r="I17" i="4" s="1"/>
  <c r="F151" i="5"/>
  <c r="F21" i="4" s="1"/>
  <c r="D155" i="5"/>
  <c r="F72" i="5"/>
  <c r="F31" i="2" s="1"/>
  <c r="F81" i="5"/>
  <c r="F40" i="2" s="1"/>
  <c r="F88" i="5"/>
  <c r="F47" i="2" s="1"/>
  <c r="F97" i="5"/>
  <c r="F11" i="3" s="1"/>
  <c r="F104" i="5"/>
  <c r="F18" i="3" s="1"/>
  <c r="F113" i="5"/>
  <c r="F27" i="3" s="1"/>
  <c r="I27" i="3" s="1"/>
  <c r="E155" i="5"/>
  <c r="F128" i="5"/>
  <c r="F42" i="3" s="1"/>
  <c r="I42" i="3" s="1"/>
  <c r="F132" i="5"/>
  <c r="F136" i="5"/>
  <c r="F47" i="3" s="1"/>
  <c r="I47" i="3" s="1"/>
  <c r="F140" i="5"/>
  <c r="F51" i="3" s="1"/>
  <c r="I51" i="3" s="1"/>
  <c r="F144" i="5"/>
  <c r="F14" i="4" s="1"/>
  <c r="I14" i="4" s="1"/>
  <c r="F148" i="5"/>
  <c r="F18" i="4" s="1"/>
  <c r="I18" i="4" s="1"/>
  <c r="F152" i="5"/>
  <c r="F22" i="4" s="1"/>
  <c r="I22" i="4" s="1"/>
  <c r="J11" i="3"/>
  <c r="J15" i="3"/>
  <c r="J19" i="3"/>
  <c r="J23" i="3"/>
  <c r="J27" i="3"/>
  <c r="J31" i="3"/>
  <c r="J35" i="3"/>
  <c r="J11" i="4"/>
  <c r="F70" i="5"/>
  <c r="F29" i="2" s="1"/>
  <c r="F102" i="5"/>
  <c r="F16" i="3" s="1"/>
  <c r="F125" i="5"/>
  <c r="F39" i="3" s="1"/>
  <c r="F129" i="5"/>
  <c r="F43" i="3" s="1"/>
  <c r="I43" i="3" s="1"/>
  <c r="F133" i="5"/>
  <c r="F45" i="3" s="1"/>
  <c r="F137" i="5"/>
  <c r="F48" i="3" s="1"/>
  <c r="F141" i="5"/>
  <c r="F11" i="4" s="1"/>
  <c r="I11" i="4" s="1"/>
  <c r="F145" i="5"/>
  <c r="F15" i="4" s="1"/>
  <c r="F120" i="5"/>
  <c r="F34" i="3" s="1"/>
  <c r="I34" i="3" s="1"/>
  <c r="F126" i="5"/>
  <c r="F40" i="3" s="1"/>
  <c r="F130" i="5"/>
  <c r="F44" i="3" s="1"/>
  <c r="I44" i="3" s="1"/>
  <c r="F134" i="5"/>
  <c r="F46" i="3" s="1"/>
  <c r="I46" i="3" s="1"/>
  <c r="F138" i="5"/>
  <c r="F49" i="3" s="1"/>
  <c r="I49" i="3" s="1"/>
  <c r="F142" i="5"/>
  <c r="F12" i="4" s="1"/>
  <c r="I12" i="4" s="1"/>
  <c r="F146" i="5"/>
  <c r="F16" i="4" s="1"/>
  <c r="F150" i="5"/>
  <c r="F20" i="4" s="1"/>
  <c r="I20" i="4" s="1"/>
  <c r="F56" i="2" l="1"/>
  <c r="F29" i="4" s="1"/>
  <c r="I55" i="1"/>
  <c r="I28" i="4" s="1"/>
  <c r="I56" i="2"/>
  <c r="I29" i="4" s="1"/>
  <c r="I25" i="4"/>
  <c r="I31" i="4" s="1"/>
  <c r="F25" i="4"/>
  <c r="F31" i="4" s="1"/>
  <c r="F10" i="1"/>
  <c r="F55" i="1" s="1"/>
  <c r="F28" i="4" s="1"/>
  <c r="F121" i="5"/>
  <c r="F35" i="3" s="1"/>
  <c r="I35" i="3" s="1"/>
  <c r="F122" i="5"/>
  <c r="F36" i="3" s="1"/>
  <c r="I36" i="3" s="1"/>
  <c r="I52" i="3" l="1"/>
  <c r="I30" i="4" s="1"/>
  <c r="I32" i="4" s="1"/>
  <c r="F52" i="3"/>
  <c r="F30" i="4" s="1"/>
  <c r="F32" i="4" s="1"/>
  <c r="F155" i="5"/>
</calcChain>
</file>

<file path=xl/sharedStrings.xml><?xml version="1.0" encoding="utf-8"?>
<sst xmlns="http://schemas.openxmlformats.org/spreadsheetml/2006/main" count="925" uniqueCount="219">
  <si>
    <t>PacifiCorp</t>
  </si>
  <si>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</si>
  <si>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</si>
  <si>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</si>
  <si>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</si>
  <si>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</si>
  <si>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</si>
  <si>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</si>
  <si>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</si>
  <si>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</si>
  <si>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</si>
  <si>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</si>
  <si>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 xml:space="preserve"> This adjustment walks forward Average-of-Monthly-Average depreciation and amortization reserve balances for the twelve-month period ended June 2022 to End-of-Period balances as of June 30, 2022.
</t>
  </si>
  <si>
    <t>Adjustment to Rate Base (cont.):</t>
  </si>
  <si>
    <t>Adjustment Summary:</t>
  </si>
  <si>
    <t>Various</t>
  </si>
  <si>
    <t>Total Adjustment</t>
  </si>
  <si>
    <t>Indicator</t>
  </si>
  <si>
    <t>Account</t>
  </si>
  <si>
    <t>Factor</t>
  </si>
  <si>
    <t>Jun-22 AMA</t>
  </si>
  <si>
    <t>Jun-22 EOP</t>
  </si>
  <si>
    <t>Adjustment</t>
  </si>
  <si>
    <t>Reference</t>
  </si>
  <si>
    <t>108360CA</t>
  </si>
  <si>
    <t>108360</t>
  </si>
  <si>
    <t>CA</t>
  </si>
  <si>
    <t>Ref. 6.3</t>
  </si>
  <si>
    <t>108360IDU</t>
  </si>
  <si>
    <t>108360OR</t>
  </si>
  <si>
    <t>OR</t>
  </si>
  <si>
    <t>108360UT</t>
  </si>
  <si>
    <t>UT</t>
  </si>
  <si>
    <t>108360WA</t>
  </si>
  <si>
    <t>WA</t>
  </si>
  <si>
    <t>108360WYP</t>
  </si>
  <si>
    <t>108360WYU</t>
  </si>
  <si>
    <t>108361CA</t>
  </si>
  <si>
    <t>108361</t>
  </si>
  <si>
    <t>108361IDU</t>
  </si>
  <si>
    <t>108361OR</t>
  </si>
  <si>
    <t>108361UT</t>
  </si>
  <si>
    <t>108361WA</t>
  </si>
  <si>
    <t>108361WYP</t>
  </si>
  <si>
    <t>108361WYU</t>
  </si>
  <si>
    <t>108362CA</t>
  </si>
  <si>
    <t>108362</t>
  </si>
  <si>
    <t>108362IDU</t>
  </si>
  <si>
    <t>108362OR</t>
  </si>
  <si>
    <t>108362UT</t>
  </si>
  <si>
    <t>108362WA</t>
  </si>
  <si>
    <t>108362WYP</t>
  </si>
  <si>
    <t>108362WYU</t>
  </si>
  <si>
    <t>108364CA</t>
  </si>
  <si>
    <t>108364</t>
  </si>
  <si>
    <t>108364IDU</t>
  </si>
  <si>
    <t>108364OR</t>
  </si>
  <si>
    <t>108364UT</t>
  </si>
  <si>
    <t>108364WA</t>
  </si>
  <si>
    <t>108364WYP</t>
  </si>
  <si>
    <t>108364WYU</t>
  </si>
  <si>
    <t>108365CA</t>
  </si>
  <si>
    <t>108365</t>
  </si>
  <si>
    <t>108365IDU</t>
  </si>
  <si>
    <t>108365OR</t>
  </si>
  <si>
    <t>108365UT</t>
  </si>
  <si>
    <t>108365WA</t>
  </si>
  <si>
    <t>108365WYP</t>
  </si>
  <si>
    <t>108365WYU</t>
  </si>
  <si>
    <t>108366CA</t>
  </si>
  <si>
    <t>108366</t>
  </si>
  <si>
    <t>108366IDU</t>
  </si>
  <si>
    <t>108366OR</t>
  </si>
  <si>
    <t>108366UT</t>
  </si>
  <si>
    <t>108366WA</t>
  </si>
  <si>
    <t>108366WYP</t>
  </si>
  <si>
    <t>108366WYU</t>
  </si>
  <si>
    <t>108367CA</t>
  </si>
  <si>
    <t>108367</t>
  </si>
  <si>
    <t>108367IDU</t>
  </si>
  <si>
    <t>108367OR</t>
  </si>
  <si>
    <t>108367UT</t>
  </si>
  <si>
    <t>Ref. 6.3.1</t>
  </si>
  <si>
    <t>108367WA</t>
  </si>
  <si>
    <t>108367WYP</t>
  </si>
  <si>
    <t>108367WYU</t>
  </si>
  <si>
    <t>108368CA</t>
  </si>
  <si>
    <t>108368</t>
  </si>
  <si>
    <t>108368IDU</t>
  </si>
  <si>
    <t>108368OR</t>
  </si>
  <si>
    <t>108368UT</t>
  </si>
  <si>
    <t>108368WA</t>
  </si>
  <si>
    <t>108368WYP</t>
  </si>
  <si>
    <t>108368WYU</t>
  </si>
  <si>
    <t>108369CA</t>
  </si>
  <si>
    <t>108369</t>
  </si>
  <si>
    <t>108369IDU</t>
  </si>
  <si>
    <t>108369OR</t>
  </si>
  <si>
    <t>108369UT</t>
  </si>
  <si>
    <t>108369WA</t>
  </si>
  <si>
    <t>108369WYP</t>
  </si>
  <si>
    <t>108369WYU</t>
  </si>
  <si>
    <t>108370CA</t>
  </si>
  <si>
    <t>108370</t>
  </si>
  <si>
    <t>108370IDU</t>
  </si>
  <si>
    <t>108370OR</t>
  </si>
  <si>
    <t>108370UT</t>
  </si>
  <si>
    <t>108370WA</t>
  </si>
  <si>
    <t>108370WYP</t>
  </si>
  <si>
    <t>108370WYU</t>
  </si>
  <si>
    <t>108371CA</t>
  </si>
  <si>
    <t>108371</t>
  </si>
  <si>
    <t>108371IDU</t>
  </si>
  <si>
    <t>108371OR</t>
  </si>
  <si>
    <t>108371UT</t>
  </si>
  <si>
    <t>108371WA</t>
  </si>
  <si>
    <t>108371WYP</t>
  </si>
  <si>
    <t>108371WYU</t>
  </si>
  <si>
    <t>108373CA</t>
  </si>
  <si>
    <t>108373</t>
  </si>
  <si>
    <t>108373IDU</t>
  </si>
  <si>
    <t>108373OR</t>
  </si>
  <si>
    <t>108373UT</t>
  </si>
  <si>
    <t>108373WA</t>
  </si>
  <si>
    <t>108373WYP</t>
  </si>
  <si>
    <t>108373WYU</t>
  </si>
  <si>
    <t>108DPCA</t>
  </si>
  <si>
    <t>108DP</t>
  </si>
  <si>
    <t>108DPIDU</t>
  </si>
  <si>
    <t>108DPOR</t>
  </si>
  <si>
    <t>108DPUT</t>
  </si>
  <si>
    <t>108DPWA</t>
  </si>
  <si>
    <t>108DPWYP</t>
  </si>
  <si>
    <t>108DPWYU</t>
  </si>
  <si>
    <t>108GPCA</t>
  </si>
  <si>
    <t>108GP</t>
  </si>
  <si>
    <t>Ref. 6.3.2</t>
  </si>
  <si>
    <t>108GPCAEE</t>
  </si>
  <si>
    <t>CAEE</t>
  </si>
  <si>
    <t>108GPCAGE</t>
  </si>
  <si>
    <t>CAGE</t>
  </si>
  <si>
    <t>108GPCAGW</t>
  </si>
  <si>
    <t>CAGW</t>
  </si>
  <si>
    <t>108GPCN</t>
  </si>
  <si>
    <t>CN</t>
  </si>
  <si>
    <t>108GPIDU</t>
  </si>
  <si>
    <t>108GPJBG</t>
  </si>
  <si>
    <t>JBG</t>
  </si>
  <si>
    <t>108GPOR</t>
  </si>
  <si>
    <t>108GPSG</t>
  </si>
  <si>
    <t>SG</t>
  </si>
  <si>
    <t>108GPSO</t>
  </si>
  <si>
    <t>SO</t>
  </si>
  <si>
    <t>108GPUT</t>
  </si>
  <si>
    <t>108GPWA</t>
  </si>
  <si>
    <t>108GPWYP</t>
  </si>
  <si>
    <t>108GPWYU</t>
  </si>
  <si>
    <t>108HPSG-P</t>
  </si>
  <si>
    <t>108HP</t>
  </si>
  <si>
    <t>SG-P</t>
  </si>
  <si>
    <t>108HPSG-U</t>
  </si>
  <si>
    <t>SG-U</t>
  </si>
  <si>
    <t>108HPOTHER</t>
  </si>
  <si>
    <t>OTHER</t>
  </si>
  <si>
    <t>108OP</t>
  </si>
  <si>
    <t>SG-W</t>
  </si>
  <si>
    <t>108OPOR</t>
  </si>
  <si>
    <t>108OPUT</t>
  </si>
  <si>
    <t>108SP</t>
  </si>
  <si>
    <t>108SPIDU</t>
  </si>
  <si>
    <t>108SPUT</t>
  </si>
  <si>
    <t>108SPWYP</t>
  </si>
  <si>
    <t>108SPWA</t>
  </si>
  <si>
    <t>108TPCAGW</t>
  </si>
  <si>
    <t>108TP</t>
  </si>
  <si>
    <t>108TPSG</t>
  </si>
  <si>
    <t>111GPCA</t>
  </si>
  <si>
    <t>111GP</t>
  </si>
  <si>
    <t>111GPIDU</t>
  </si>
  <si>
    <t>111GPOR</t>
  </si>
  <si>
    <t>111GPSO</t>
  </si>
  <si>
    <t>111GPUT</t>
  </si>
  <si>
    <t>111GPWA</t>
  </si>
  <si>
    <t>111GPWYP</t>
  </si>
  <si>
    <t>111HPSG-P</t>
  </si>
  <si>
    <t>111HP</t>
  </si>
  <si>
    <t>111IPCA</t>
  </si>
  <si>
    <t>111IP</t>
  </si>
  <si>
    <t>111IPCAEE</t>
  </si>
  <si>
    <t>111IPCAGE</t>
  </si>
  <si>
    <t>Ref. 6.3.3</t>
  </si>
  <si>
    <t>111IPCAGW</t>
  </si>
  <si>
    <t>111IPJBG</t>
  </si>
  <si>
    <t>111IPCN</t>
  </si>
  <si>
    <t>111IPIDU</t>
  </si>
  <si>
    <t>111IPOR</t>
  </si>
  <si>
    <t>111IPSG</t>
  </si>
  <si>
    <t>111IPSG-P</t>
  </si>
  <si>
    <t>111IPSG-U</t>
  </si>
  <si>
    <t>111IPSO</t>
  </si>
  <si>
    <t>111IPUT</t>
  </si>
  <si>
    <t>111IPWA</t>
  </si>
  <si>
    <t>111IPWYP</t>
  </si>
  <si>
    <t>111OPOR</t>
  </si>
  <si>
    <t>111OP</t>
  </si>
  <si>
    <t>Washington 2023 General Rate Case</t>
  </si>
  <si>
    <t>6.3.1</t>
  </si>
  <si>
    <t>6.3.2</t>
  </si>
  <si>
    <t>6.3.3</t>
  </si>
  <si>
    <t>Situs</t>
  </si>
  <si>
    <t>End-of-Period Plant Reserves - Historical</t>
  </si>
  <si>
    <t>Description of Adjustment</t>
  </si>
  <si>
    <t>RES</t>
  </si>
  <si>
    <t>WY-ALL</t>
  </si>
  <si>
    <t>(cont.) End-of-Period Plant Reserves - Historical</t>
  </si>
  <si>
    <t>(cont. 2) End-of-Period Plant Reserves - Historical</t>
  </si>
  <si>
    <t>(cont. 3) End-of-Period Plant Reserves - Historical</t>
  </si>
  <si>
    <t>6.3.5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</si>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</sst>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0.000%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2" applyFont="1"/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right"/>
    </xf>
    <xf numFmtId="0" fontId="5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41" fontId="4" fillId="0" borderId="0" xfId="4" applyNumberFormat="1" applyFont="1" applyFill="1" applyBorder="1" applyAlignment="1">
      <alignment horizontal="center"/>
    </xf>
    <xf numFmtId="164" fontId="4" fillId="0" borderId="0" xfId="5" applyNumberFormat="1" applyFont="1" applyFill="1" applyAlignment="1">
      <alignment horizontal="center"/>
    </xf>
    <xf numFmtId="41" fontId="4" fillId="0" borderId="0" xfId="4" applyNumberFormat="1" applyFont="1" applyFill="1" applyAlignment="1">
      <alignment horizontal="center"/>
    </xf>
    <xf numFmtId="165" fontId="4" fillId="0" borderId="0" xfId="4" applyNumberFormat="1" applyFont="1" applyFill="1" applyBorder="1" applyAlignment="1">
      <alignment horizontal="center"/>
    </xf>
    <xf numFmtId="0" fontId="4" fillId="0" borderId="0" xfId="6" applyFont="1"/>
    <xf numFmtId="0" fontId="4" fillId="0" borderId="0" xfId="6" applyFont="1" applyAlignment="1">
      <alignment horizontal="center"/>
    </xf>
    <xf numFmtId="0" fontId="4" fillId="0" borderId="0" xfId="6" quotePrefix="1" applyFont="1" applyAlignment="1">
      <alignment horizontal="left"/>
    </xf>
    <xf numFmtId="165" fontId="4" fillId="0" borderId="1" xfId="4" applyNumberFormat="1" applyFont="1" applyFill="1" applyBorder="1" applyAlignment="1">
      <alignment horizontal="center"/>
    </xf>
    <xf numFmtId="0" fontId="3" fillId="0" borderId="0" xfId="3" applyFont="1"/>
    <xf numFmtId="41" fontId="4" fillId="0" borderId="1" xfId="4" applyNumberFormat="1" applyFont="1" applyFill="1" applyBorder="1" applyAlignment="1">
      <alignment horizontal="center"/>
    </xf>
    <xf numFmtId="165" fontId="4" fillId="0" borderId="0" xfId="4" applyNumberFormat="1" applyFont="1" applyBorder="1" applyAlignment="1">
      <alignment horizontal="center"/>
    </xf>
    <xf numFmtId="166" fontId="4" fillId="0" borderId="0" xfId="5" applyNumberFormat="1" applyFont="1" applyFill="1" applyAlignment="1">
      <alignment horizontal="center"/>
    </xf>
    <xf numFmtId="164" fontId="4" fillId="0" borderId="0" xfId="7" applyNumberFormat="1" applyFont="1" applyFill="1" applyBorder="1" applyAlignment="1">
      <alignment horizontal="center"/>
    </xf>
    <xf numFmtId="41" fontId="4" fillId="0" borderId="0" xfId="8" applyNumberFormat="1" applyFont="1" applyFill="1" applyBorder="1" applyAlignment="1">
      <alignment horizontal="center"/>
    </xf>
    <xf numFmtId="166" fontId="4" fillId="0" borderId="0" xfId="7" applyNumberFormat="1" applyFont="1" applyFill="1" applyBorder="1" applyAlignment="1">
      <alignment horizontal="center"/>
    </xf>
    <xf numFmtId="165" fontId="4" fillId="0" borderId="10" xfId="4" applyNumberFormat="1" applyFont="1" applyFill="1" applyBorder="1" applyAlignment="1">
      <alignment horizontal="center"/>
    </xf>
    <xf numFmtId="165" fontId="4" fillId="0" borderId="11" xfId="4" applyNumberFormat="1" applyFont="1" applyFill="1" applyBorder="1" applyAlignment="1">
      <alignment horizontal="center"/>
    </xf>
    <xf numFmtId="0" fontId="4" fillId="0" borderId="0" xfId="0" applyFont="1"/>
    <xf numFmtId="0" fontId="3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1" applyNumberFormat="1" applyFont="1" applyFill="1"/>
    <xf numFmtId="0" fontId="3" fillId="0" borderId="0" xfId="0" applyFont="1"/>
    <xf numFmtId="0" fontId="4" fillId="0" borderId="0" xfId="2" applyFont="1" applyFill="1" applyAlignment="1">
      <alignment horizontal="center"/>
    </xf>
    <xf numFmtId="0" fontId="5" fillId="0" borderId="0" xfId="2" applyFont="1" applyFill="1" applyAlignment="1">
      <alignment horizontal="center"/>
    </xf>
    <xf numFmtId="0" fontId="4" fillId="0" borderId="0" xfId="2" applyFont="1" applyFill="1"/>
    <xf numFmtId="0" fontId="4" fillId="0" borderId="0" xfId="3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center"/>
    </xf>
    <xf numFmtId="0" fontId="4" fillId="0" borderId="2" xfId="2" applyFont="1" applyBorder="1"/>
    <xf numFmtId="0" fontId="4" fillId="0" borderId="5" xfId="2" applyFont="1" applyBorder="1"/>
    <xf numFmtId="0" fontId="4" fillId="0" borderId="7" xfId="2" applyFont="1" applyBorder="1"/>
    <xf numFmtId="0" fontId="4" fillId="0" borderId="0" xfId="3" applyFont="1" applyAlignment="1">
      <alignment horizontal="right"/>
    </xf>
    <xf numFmtId="165" fontId="3" fillId="0" borderId="0" xfId="1" applyNumberFormat="1" applyFont="1" applyFill="1" applyAlignment="1">
      <alignment horizontal="center"/>
    </xf>
    <xf numFmtId="165" fontId="4" fillId="0" borderId="12" xfId="0" applyNumberFormat="1" applyFont="1" applyBorder="1"/>
    <xf numFmtId="0" fontId="4" fillId="0" borderId="3" xfId="2" applyFont="1" applyBorder="1" applyAlignment="1">
      <alignment horizontal="left" vertical="top" wrapText="1"/>
    </xf>
    <xf numFmtId="0" fontId="4" fillId="0" borderId="4" xfId="2" applyFont="1" applyBorder="1" applyAlignment="1">
      <alignment horizontal="left" vertical="top" wrapText="1"/>
    </xf>
    <xf numFmtId="0" fontId="4" fillId="0" borderId="0" xfId="2" applyFont="1" applyAlignment="1">
      <alignment horizontal="left" vertical="top" wrapText="1"/>
    </xf>
    <xf numFmtId="0" fontId="4" fillId="0" borderId="6" xfId="2" applyFont="1" applyBorder="1" applyAlignment="1">
      <alignment horizontal="left" vertical="top" wrapText="1"/>
    </xf>
    <xf numFmtId="0" fontId="4" fillId="0" borderId="8" xfId="2" applyFont="1" applyBorder="1" applyAlignment="1">
      <alignment horizontal="left" vertical="top" wrapText="1"/>
    </xf>
    <xf numFmtId="0" fontId="4" fillId="0" borderId="9" xfId="2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 wrapText="1"/>
    </xf>
  </cellXfs>
  <cellStyles count="9">
    <cellStyle name="Comma" xfId="1" builtinId="3"/>
    <cellStyle name="Comma 3" xfId="8" xr:uid="{1786E743-E8EE-4AA0-93C8-09FD9D64DA81}"/>
    <cellStyle name="Comma 6" xfId="4" xr:uid="{D8ED6AA7-21D0-4FDF-9E71-77A8D22B6353}"/>
    <cellStyle name="Normal" xfId="0" builtinId="0"/>
    <cellStyle name="Normal 2" xfId="3" xr:uid="{3C26AA0D-64C0-4A64-8A0B-68B0A8A51244}"/>
    <cellStyle name="Normal 6" xfId="6" xr:uid="{1ABBD6C1-6835-432C-809C-C429E1613886}"/>
    <cellStyle name="Normal_Copy of File50007" xfId="2" xr:uid="{89905BF5-36E4-4A3D-B85D-72F8A22EE89C}"/>
    <cellStyle name="Percent 3" xfId="7" xr:uid="{EF23EBB1-DDD6-4840-A7FE-ACD70E0F48E9}"/>
    <cellStyle name="Percent 6" xfId="5" xr:uid="{F9B60DEA-597E-481C-8328-1E6CE76DA8BF}"/>
  </cellStyles>
  <dxfs count="10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RCHIVE\2020\ROO%20-%20JUNE%202020\Models\WA\WA%20RAM%20June%202020%20Resul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ARCHIVE\2017\ROO%20-%20JUNE%202017\8%20-%20Rate%20Base\End-of-Period%20Plant%20Balances%20-%20WA%20ONLY\JAM%20Extract%20Year%20End%20-%20Jun%202017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2017\ROO%20-%20DECEMBER%202017\8%20-%20Rate%20Base\WA%20ONLY%20-%20End-of-Period%20Plant%20Balance\JAM%20Extract%20Year%20End%20-%20Actuals%20(14-07-45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Results"/>
      <sheetName val="AdjSummary"/>
      <sheetName val="TotalCompany"/>
      <sheetName val="Variables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WASHINGTON</v>
          </cell>
          <cell r="AL15">
            <v>3</v>
          </cell>
        </row>
      </sheetData>
      <sheetData sheetId="14"/>
      <sheetData sheetId="15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WY-ALL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NON-UTILITY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WY-ALL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NON-UTILITY</v>
          </cell>
        </row>
        <row r="4">
          <cell r="B4" t="str">
            <v>SG</v>
          </cell>
          <cell r="E4">
            <v>1</v>
          </cell>
          <cell r="F4">
            <v>1.4964931188777231E-2</v>
          </cell>
          <cell r="G4">
            <v>0.26356414019392754</v>
          </cell>
          <cell r="H4">
            <v>7.880379200817228E-2</v>
          </cell>
          <cell r="I4">
            <v>0.14635553052138031</v>
          </cell>
          <cell r="J4">
            <v>0.12439210380342616</v>
          </cell>
          <cell r="K4">
            <v>0.43590193788765402</v>
          </cell>
          <cell r="L4">
            <v>6.0045157167410809E-2</v>
          </cell>
          <cell r="M4">
            <v>2.1963426717954142E-2</v>
          </cell>
          <cell r="N4">
            <v>3.6451103267796112E-4</v>
          </cell>
          <cell r="O4">
            <v>0</v>
          </cell>
          <cell r="P4">
            <v>0</v>
          </cell>
          <cell r="S4" t="str">
            <v>SG</v>
          </cell>
          <cell r="V4">
            <v>1</v>
          </cell>
          <cell r="W4">
            <v>1.4964931188777231E-2</v>
          </cell>
          <cell r="X4">
            <v>0.26356414019392754</v>
          </cell>
          <cell r="Y4">
            <v>7.880379200817228E-2</v>
          </cell>
          <cell r="Z4">
            <v>0.14635553052138031</v>
          </cell>
          <cell r="AA4">
            <v>0.12439210380342616</v>
          </cell>
          <cell r="AB4">
            <v>0.43590193788765402</v>
          </cell>
          <cell r="AC4">
            <v>6.0045157167410809E-2</v>
          </cell>
          <cell r="AD4">
            <v>2.1963426717954142E-2</v>
          </cell>
          <cell r="AE4">
            <v>3.6451103267796112E-4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</v>
          </cell>
          <cell r="F5">
            <v>1.4964931188777231E-2</v>
          </cell>
          <cell r="G5">
            <v>0.26356414019392754</v>
          </cell>
          <cell r="H5">
            <v>7.880379200817228E-2</v>
          </cell>
          <cell r="I5">
            <v>0.14635553052138031</v>
          </cell>
          <cell r="J5">
            <v>0.12439210380342616</v>
          </cell>
          <cell r="K5">
            <v>0.43590193788765402</v>
          </cell>
          <cell r="L5">
            <v>6.0045157167410809E-2</v>
          </cell>
          <cell r="M5">
            <v>2.1963426717954142E-2</v>
          </cell>
          <cell r="N5">
            <v>3.6451103267796112E-4</v>
          </cell>
          <cell r="O5">
            <v>0</v>
          </cell>
          <cell r="P5">
            <v>0</v>
          </cell>
          <cell r="S5" t="str">
            <v>SG-P</v>
          </cell>
          <cell r="V5">
            <v>1</v>
          </cell>
          <cell r="W5">
            <v>1.4964931188777231E-2</v>
          </cell>
          <cell r="X5">
            <v>0.26356414019392754</v>
          </cell>
          <cell r="Y5">
            <v>7.880379200817228E-2</v>
          </cell>
          <cell r="Z5">
            <v>0.14635553052138031</v>
          </cell>
          <cell r="AA5">
            <v>0.12439210380342616</v>
          </cell>
          <cell r="AB5">
            <v>0.43590193788765402</v>
          </cell>
          <cell r="AC5">
            <v>6.0045157167410809E-2</v>
          </cell>
          <cell r="AD5">
            <v>2.1963426717954142E-2</v>
          </cell>
          <cell r="AE5">
            <v>3.6451103267796112E-4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</v>
          </cell>
          <cell r="F6">
            <v>1.4964931188777231E-2</v>
          </cell>
          <cell r="G6">
            <v>0.26356414019392754</v>
          </cell>
          <cell r="H6">
            <v>7.880379200817228E-2</v>
          </cell>
          <cell r="I6">
            <v>0.14635553052138031</v>
          </cell>
          <cell r="J6">
            <v>0.12439210380342616</v>
          </cell>
          <cell r="K6">
            <v>0.43590193788765402</v>
          </cell>
          <cell r="L6">
            <v>6.0045157167410809E-2</v>
          </cell>
          <cell r="M6">
            <v>2.1963426717954142E-2</v>
          </cell>
          <cell r="N6">
            <v>3.6451103267796112E-4</v>
          </cell>
          <cell r="O6">
            <v>0</v>
          </cell>
          <cell r="P6">
            <v>0</v>
          </cell>
          <cell r="S6" t="str">
            <v>SG-U</v>
          </cell>
          <cell r="V6">
            <v>1</v>
          </cell>
          <cell r="W6">
            <v>1.4964931188777231E-2</v>
          </cell>
          <cell r="X6">
            <v>0.26356414019392754</v>
          </cell>
          <cell r="Y6">
            <v>7.880379200817228E-2</v>
          </cell>
          <cell r="Z6">
            <v>0.14635553052138031</v>
          </cell>
          <cell r="AA6">
            <v>0.12439210380342616</v>
          </cell>
          <cell r="AB6">
            <v>0.43590193788765402</v>
          </cell>
          <cell r="AC6">
            <v>6.0045157167410809E-2</v>
          </cell>
          <cell r="AD6">
            <v>2.1963426717954142E-2</v>
          </cell>
          <cell r="AE6">
            <v>3.6451103267796112E-4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</v>
          </cell>
          <cell r="F7">
            <v>3.1065301173690552E-2</v>
          </cell>
          <cell r="G7">
            <v>0.54712576292027482</v>
          </cell>
          <cell r="H7">
            <v>0.16358668820332672</v>
          </cell>
          <cell r="I7">
            <v>0.2582222477027078</v>
          </cell>
          <cell r="J7">
            <v>0.2582222477027078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1</v>
          </cell>
          <cell r="W7">
            <v>3.1065301173690552E-2</v>
          </cell>
          <cell r="X7">
            <v>0.54712576292027482</v>
          </cell>
          <cell r="Y7">
            <v>0.16358668820332672</v>
          </cell>
          <cell r="Z7">
            <v>0.2582222477027078</v>
          </cell>
          <cell r="AA7">
            <v>0.2582222477027078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0.99999999999999978</v>
          </cell>
          <cell r="F8">
            <v>0</v>
          </cell>
          <cell r="G8">
            <v>0</v>
          </cell>
          <cell r="H8">
            <v>0</v>
          </cell>
          <cell r="I8">
            <v>4.2377937056034695E-2</v>
          </cell>
          <cell r="J8">
            <v>0</v>
          </cell>
          <cell r="K8">
            <v>0.84106296907239808</v>
          </cell>
          <cell r="L8">
            <v>0.11585577804578893</v>
          </cell>
          <cell r="M8">
            <v>4.2377937056034695E-2</v>
          </cell>
          <cell r="N8">
            <v>7.0331582577819738E-4</v>
          </cell>
          <cell r="O8">
            <v>0</v>
          </cell>
          <cell r="P8">
            <v>0</v>
          </cell>
          <cell r="S8" t="str">
            <v>DGU</v>
          </cell>
          <cell r="V8">
            <v>0.99999999999999978</v>
          </cell>
          <cell r="W8">
            <v>0</v>
          </cell>
          <cell r="X8">
            <v>0</v>
          </cell>
          <cell r="Y8">
            <v>0</v>
          </cell>
          <cell r="Z8">
            <v>4.2377937056034695E-2</v>
          </cell>
          <cell r="AA8">
            <v>0</v>
          </cell>
          <cell r="AB8">
            <v>0.84106296907239808</v>
          </cell>
          <cell r="AC8">
            <v>0.11585577804578893</v>
          </cell>
          <cell r="AD8">
            <v>4.2377937056034695E-2</v>
          </cell>
          <cell r="AE8">
            <v>7.0331582577819738E-4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1.5210781363408771E-2</v>
          </cell>
          <cell r="G9">
            <v>0.27065800897895975</v>
          </cell>
          <cell r="H9">
            <v>7.9491654998805963E-2</v>
          </cell>
          <cell r="I9">
            <v>0.14128088940472441</v>
          </cell>
          <cell r="J9">
            <v>0.12037301743260999</v>
          </cell>
          <cell r="K9">
            <v>0.43539211473505296</v>
          </cell>
          <cell r="L9">
            <v>5.7596439480243081E-2</v>
          </cell>
          <cell r="M9">
            <v>2.0907871972114415E-2</v>
          </cell>
          <cell r="N9">
            <v>3.7011103880520553E-4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1.5210781363408771E-2</v>
          </cell>
          <cell r="X9">
            <v>0.27065800897895975</v>
          </cell>
          <cell r="Y9">
            <v>7.9491654998805963E-2</v>
          </cell>
          <cell r="Z9">
            <v>0.14128088940472441</v>
          </cell>
          <cell r="AA9">
            <v>0.12037301743260999</v>
          </cell>
          <cell r="AB9">
            <v>0.43539211473505296</v>
          </cell>
          <cell r="AC9">
            <v>5.7596439480243081E-2</v>
          </cell>
          <cell r="AD9">
            <v>2.0907871972114415E-2</v>
          </cell>
          <cell r="AE9">
            <v>3.7011103880520553E-4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0.99999999999999978</v>
          </cell>
          <cell r="F10">
            <v>1.4227380664882609E-2</v>
          </cell>
          <cell r="G10">
            <v>0.24228253383883083</v>
          </cell>
          <cell r="H10">
            <v>7.6740203036271215E-2</v>
          </cell>
          <cell r="I10">
            <v>0.16157945387134798</v>
          </cell>
          <cell r="J10">
            <v>0.13644936291587464</v>
          </cell>
          <cell r="K10">
            <v>0.43743140734545721</v>
          </cell>
          <cell r="L10">
            <v>6.7391310228913967E-2</v>
          </cell>
          <cell r="M10">
            <v>2.5130090955473326E-2</v>
          </cell>
          <cell r="N10">
            <v>3.4771101429622794E-4</v>
          </cell>
          <cell r="O10">
            <v>0</v>
          </cell>
          <cell r="P10">
            <v>0</v>
          </cell>
          <cell r="S10" t="str">
            <v>SE</v>
          </cell>
          <cell r="V10">
            <v>0.99999999999999978</v>
          </cell>
          <cell r="W10">
            <v>1.4227380664882609E-2</v>
          </cell>
          <cell r="X10">
            <v>0.24228253383883083</v>
          </cell>
          <cell r="Y10">
            <v>7.6740203036271215E-2</v>
          </cell>
          <cell r="Z10">
            <v>0.16157945387134798</v>
          </cell>
          <cell r="AA10">
            <v>0.13644936291587464</v>
          </cell>
          <cell r="AB10">
            <v>0.43743140734545721</v>
          </cell>
          <cell r="AC10">
            <v>6.7391310228913967E-2</v>
          </cell>
          <cell r="AD10">
            <v>2.5130090955473326E-2</v>
          </cell>
          <cell r="AE10">
            <v>3.4771101429622794E-4</v>
          </cell>
          <cell r="AF10">
            <v>0</v>
          </cell>
          <cell r="AG10">
            <v>0</v>
          </cell>
        </row>
        <row r="11">
          <cell r="B11" t="str">
            <v>CAEW</v>
          </cell>
          <cell r="E11">
            <v>1</v>
          </cell>
          <cell r="F11">
            <v>4.2692800140349693E-2</v>
          </cell>
          <cell r="G11">
            <v>0.7270291024271307</v>
          </cell>
          <cell r="H11">
            <v>0.23027809743251965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S11" t="str">
            <v>CAEW</v>
          </cell>
          <cell r="V11">
            <v>1</v>
          </cell>
          <cell r="W11">
            <v>4.2692800140349693E-2</v>
          </cell>
          <cell r="X11">
            <v>0.7270291024271307</v>
          </cell>
          <cell r="Y11">
            <v>0.23027809743251965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B12" t="str">
            <v>CAEE</v>
          </cell>
          <cell r="E12">
            <v>1.0000000000000002</v>
          </cell>
          <cell r="F12">
            <v>0</v>
          </cell>
          <cell r="G12">
            <v>0</v>
          </cell>
          <cell r="H12">
            <v>0</v>
          </cell>
          <cell r="I12">
            <v>0.24233893116739741</v>
          </cell>
          <cell r="J12">
            <v>0.20464849939296006</v>
          </cell>
          <cell r="K12">
            <v>0.65606521853671229</v>
          </cell>
          <cell r="L12">
            <v>0.10107434887017831</v>
          </cell>
          <cell r="M12">
            <v>3.7690431774437344E-2</v>
          </cell>
          <cell r="N12">
            <v>5.2150142571203231E-4</v>
          </cell>
          <cell r="O12">
            <v>0</v>
          </cell>
          <cell r="P12">
            <v>0</v>
          </cell>
          <cell r="S12" t="str">
            <v>CAEE</v>
          </cell>
          <cell r="V12">
            <v>1.0000000000000002</v>
          </cell>
          <cell r="W12">
            <v>0</v>
          </cell>
          <cell r="X12">
            <v>0</v>
          </cell>
          <cell r="Y12">
            <v>0</v>
          </cell>
          <cell r="Z12">
            <v>0.24233893116739741</v>
          </cell>
          <cell r="AA12">
            <v>0.20464849939296006</v>
          </cell>
          <cell r="AB12">
            <v>0.65606521853671229</v>
          </cell>
          <cell r="AC12">
            <v>0.10107434887017831</v>
          </cell>
          <cell r="AD12">
            <v>3.7690431774437344E-2</v>
          </cell>
          <cell r="AE12">
            <v>5.2150142571203231E-4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3.0290390466420045E-2</v>
          </cell>
          <cell r="G13">
            <v>0.51582457277510163</v>
          </cell>
          <cell r="H13">
            <v>0.1633814944010418</v>
          </cell>
          <cell r="I13">
            <v>0.29050354235743653</v>
          </cell>
          <cell r="J13">
            <v>0.29050354235743653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3.0290390466420045E-2</v>
          </cell>
          <cell r="X13">
            <v>0.51582457277510163</v>
          </cell>
          <cell r="Y13">
            <v>0.1633814944010418</v>
          </cell>
          <cell r="Z13">
            <v>0.29050354235743653</v>
          </cell>
          <cell r="AA13">
            <v>0.29050354235743653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4.7388395879898002E-2</v>
          </cell>
          <cell r="J14">
            <v>0</v>
          </cell>
          <cell r="K14">
            <v>0.82487455928099773</v>
          </cell>
          <cell r="L14">
            <v>0.1270813581077484</v>
          </cell>
          <cell r="M14">
            <v>4.7388395879898002E-2</v>
          </cell>
          <cell r="N14">
            <v>6.5568673135589007E-4</v>
          </cell>
          <cell r="O14">
            <v>0</v>
          </cell>
          <cell r="P14">
            <v>0</v>
          </cell>
          <cell r="S14" t="str">
            <v>DEU</v>
          </cell>
          <cell r="V14">
            <v>1</v>
          </cell>
          <cell r="W14">
            <v>0</v>
          </cell>
          <cell r="X14">
            <v>0</v>
          </cell>
          <cell r="Y14">
            <v>0</v>
          </cell>
          <cell r="Z14">
            <v>4.7388395879898002E-2</v>
          </cell>
          <cell r="AA14">
            <v>0</v>
          </cell>
          <cell r="AB14">
            <v>0.82487455928099773</v>
          </cell>
          <cell r="AC14">
            <v>0.1270813581077484</v>
          </cell>
          <cell r="AD14">
            <v>4.7388395879898002E-2</v>
          </cell>
          <cell r="AE14">
            <v>6.5568673135589007E-4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1.0000000000000002</v>
          </cell>
          <cell r="F15">
            <v>1.9944376229518026E-2</v>
          </cell>
          <cell r="G15">
            <v>0.24503232780014517</v>
          </cell>
          <cell r="H15">
            <v>6.9211053697890629E-2</v>
          </cell>
          <cell r="I15">
            <v>0.14253976363599263</v>
          </cell>
          <cell r="J15">
            <v>0.12036535542429679</v>
          </cell>
          <cell r="K15">
            <v>0.46138653962882548</v>
          </cell>
          <cell r="L15">
            <v>6.1607012643169923E-2</v>
          </cell>
          <cell r="M15">
            <v>2.2174408211695838E-2</v>
          </cell>
          <cell r="N15">
            <v>2.7892636445794514E-4</v>
          </cell>
          <cell r="O15">
            <v>0</v>
          </cell>
          <cell r="P15">
            <v>0</v>
          </cell>
          <cell r="S15" t="str">
            <v>SO</v>
          </cell>
          <cell r="V15">
            <v>1.0000000000000002</v>
          </cell>
          <cell r="W15">
            <v>1.9944376229518026E-2</v>
          </cell>
          <cell r="X15">
            <v>0.24503232780014517</v>
          </cell>
          <cell r="Y15">
            <v>6.9211053697890629E-2</v>
          </cell>
          <cell r="Z15">
            <v>0.14253976363599263</v>
          </cell>
          <cell r="AA15">
            <v>0.12036535542429679</v>
          </cell>
          <cell r="AB15">
            <v>0.46138653962882548</v>
          </cell>
          <cell r="AC15">
            <v>6.1607012643169923E-2</v>
          </cell>
          <cell r="AD15">
            <v>2.2174408211695838E-2</v>
          </cell>
          <cell r="AE15">
            <v>2.7892636445794514E-4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1.0000000000000002</v>
          </cell>
          <cell r="F16">
            <v>1.9944376229518026E-2</v>
          </cell>
          <cell r="G16">
            <v>0.24503232780014517</v>
          </cell>
          <cell r="H16">
            <v>6.9211053697890629E-2</v>
          </cell>
          <cell r="I16">
            <v>0.14253976363599263</v>
          </cell>
          <cell r="J16">
            <v>0.12036535542429679</v>
          </cell>
          <cell r="K16">
            <v>0.46138653962882548</v>
          </cell>
          <cell r="L16">
            <v>6.1607012643169923E-2</v>
          </cell>
          <cell r="M16">
            <v>2.2174408211695838E-2</v>
          </cell>
          <cell r="N16">
            <v>2.7892636445794514E-4</v>
          </cell>
          <cell r="O16">
            <v>0</v>
          </cell>
          <cell r="P16">
            <v>0</v>
          </cell>
          <cell r="S16" t="str">
            <v>SO-P</v>
          </cell>
          <cell r="V16">
            <v>1.0000000000000002</v>
          </cell>
          <cell r="W16">
            <v>1.9944376229518026E-2</v>
          </cell>
          <cell r="X16">
            <v>0.24503232780014517</v>
          </cell>
          <cell r="Y16">
            <v>6.9211053697890629E-2</v>
          </cell>
          <cell r="Z16">
            <v>0.14253976363599263</v>
          </cell>
          <cell r="AA16">
            <v>0.12036535542429679</v>
          </cell>
          <cell r="AB16">
            <v>0.46138653962882548</v>
          </cell>
          <cell r="AC16">
            <v>6.1607012643169923E-2</v>
          </cell>
          <cell r="AD16">
            <v>2.2174408211695838E-2</v>
          </cell>
          <cell r="AE16">
            <v>2.7892636445794514E-4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1.0000000000000002</v>
          </cell>
          <cell r="F17">
            <v>1.9944376229518026E-2</v>
          </cell>
          <cell r="G17">
            <v>0.24503232780014517</v>
          </cell>
          <cell r="H17">
            <v>6.9211053697890629E-2</v>
          </cell>
          <cell r="I17">
            <v>0.14253976363599263</v>
          </cell>
          <cell r="J17">
            <v>0.12036535542429679</v>
          </cell>
          <cell r="K17">
            <v>0.46138653962882548</v>
          </cell>
          <cell r="L17">
            <v>6.1607012643169923E-2</v>
          </cell>
          <cell r="M17">
            <v>2.2174408211695838E-2</v>
          </cell>
          <cell r="N17">
            <v>2.7892636445794514E-4</v>
          </cell>
          <cell r="O17">
            <v>0</v>
          </cell>
          <cell r="P17">
            <v>0</v>
          </cell>
          <cell r="S17" t="str">
            <v>SO-U</v>
          </cell>
          <cell r="V17">
            <v>1.0000000000000002</v>
          </cell>
          <cell r="W17">
            <v>1.9944376229518026E-2</v>
          </cell>
          <cell r="X17">
            <v>0.24503232780014517</v>
          </cell>
          <cell r="Y17">
            <v>6.9211053697890629E-2</v>
          </cell>
          <cell r="Z17">
            <v>0.14253976363599263</v>
          </cell>
          <cell r="AA17">
            <v>0.12036535542429679</v>
          </cell>
          <cell r="AB17">
            <v>0.46138653962882548</v>
          </cell>
          <cell r="AC17">
            <v>6.1607012643169923E-2</v>
          </cell>
          <cell r="AD17">
            <v>2.2174408211695838E-2</v>
          </cell>
          <cell r="AE17">
            <v>2.7892636445794514E-4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1.0000000000000002</v>
          </cell>
          <cell r="F20">
            <v>1.9944376229518022E-2</v>
          </cell>
          <cell r="G20">
            <v>0.24503232780014519</v>
          </cell>
          <cell r="H20">
            <v>6.9211053697890657E-2</v>
          </cell>
          <cell r="I20">
            <v>0.14253976363599266</v>
          </cell>
          <cell r="J20">
            <v>0.12036535542429683</v>
          </cell>
          <cell r="K20">
            <v>0.46138653962882542</v>
          </cell>
          <cell r="L20">
            <v>6.1607012643169923E-2</v>
          </cell>
          <cell r="M20">
            <v>2.2174408211695838E-2</v>
          </cell>
          <cell r="N20">
            <v>2.7892636445794514E-4</v>
          </cell>
          <cell r="O20">
            <v>0</v>
          </cell>
          <cell r="P20">
            <v>0</v>
          </cell>
          <cell r="S20" t="str">
            <v>GPS</v>
          </cell>
          <cell r="V20">
            <v>1.0000000000000002</v>
          </cell>
          <cell r="W20">
            <v>1.9944376229518022E-2</v>
          </cell>
          <cell r="X20">
            <v>0.24503232780014522</v>
          </cell>
          <cell r="Y20">
            <v>6.9211053697890657E-2</v>
          </cell>
          <cell r="Z20">
            <v>0.14253976363599266</v>
          </cell>
          <cell r="AA20">
            <v>0.12036535542429683</v>
          </cell>
          <cell r="AB20">
            <v>0.46138653962882542</v>
          </cell>
          <cell r="AC20">
            <v>6.1607012643169923E-2</v>
          </cell>
          <cell r="AD20">
            <v>2.2174408211695838E-2</v>
          </cell>
          <cell r="AE20">
            <v>2.7892636445794519E-4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0.99999999999999967</v>
          </cell>
          <cell r="F23">
            <v>1.7297423451525705E-2</v>
          </cell>
          <cell r="G23">
            <v>0.2257494348430458</v>
          </cell>
          <cell r="H23">
            <v>6.365304031015126E-2</v>
          </cell>
          <cell r="I23">
            <v>0.14554142718995389</v>
          </cell>
          <cell r="J23">
            <v>0.12304873738906572</v>
          </cell>
          <cell r="K23">
            <v>0.48435161879509075</v>
          </cell>
          <cell r="L23">
            <v>6.2899145906945064E-2</v>
          </cell>
          <cell r="M23">
            <v>2.2492689800888161E-2</v>
          </cell>
          <cell r="N23">
            <v>2.9409171748274738E-4</v>
          </cell>
          <cell r="O23">
            <v>2.1381778580448267E-4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1.7297423451525705E-2</v>
          </cell>
          <cell r="X23">
            <v>0.22574943484304585</v>
          </cell>
          <cell r="Y23">
            <v>6.365304031015126E-2</v>
          </cell>
          <cell r="Z23">
            <v>0.14554142718995389</v>
          </cell>
          <cell r="AA23">
            <v>0.12304873738906572</v>
          </cell>
          <cell r="AB23">
            <v>0.48435161879509075</v>
          </cell>
          <cell r="AC23">
            <v>6.2899145906945064E-2</v>
          </cell>
          <cell r="AD23">
            <v>2.2492689800888161E-2</v>
          </cell>
          <cell r="AE23">
            <v>2.9409171748274749E-4</v>
          </cell>
          <cell r="AF23">
            <v>2.1381778580448267E-4</v>
          </cell>
          <cell r="AG23">
            <v>0</v>
          </cell>
        </row>
        <row r="24">
          <cell r="B24" t="str">
            <v>SSCCT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SSCCT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SSECT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SSECT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SSCCH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SSCCH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SSECH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SSECH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SSGCH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SSGCH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SSCP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SSCP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SSEP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SSEP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SSGC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SSGC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SSGCT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SSGCT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MC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S33" t="str">
            <v>MC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0.99999999999999956</v>
          </cell>
          <cell r="F34">
            <v>3.1703038784188925E-2</v>
          </cell>
          <cell r="G34">
            <v>0.26859737423198754</v>
          </cell>
          <cell r="H34">
            <v>6.3406695699418827E-2</v>
          </cell>
          <cell r="I34">
            <v>0.10451745779158789</v>
          </cell>
          <cell r="J34">
            <v>8.5981482190494146E-2</v>
          </cell>
          <cell r="K34">
            <v>0.4815625397440878</v>
          </cell>
          <cell r="L34">
            <v>5.0212893748728782E-2</v>
          </cell>
          <cell r="M34">
            <v>1.853597560109374E-2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0.99999999999999956</v>
          </cell>
          <cell r="W34">
            <v>3.1703038784188925E-2</v>
          </cell>
          <cell r="X34">
            <v>0.26859737423198754</v>
          </cell>
          <cell r="Y34">
            <v>6.3406695699418827E-2</v>
          </cell>
          <cell r="Z34">
            <v>0.10451745779158789</v>
          </cell>
          <cell r="AA34">
            <v>8.5981482190494146E-2</v>
          </cell>
          <cell r="AB34">
            <v>0.4815625397440878</v>
          </cell>
          <cell r="AC34">
            <v>5.0212893748728782E-2</v>
          </cell>
          <cell r="AD34">
            <v>1.853597560109374E-2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CAGW</v>
          </cell>
          <cell r="E35">
            <v>1</v>
          </cell>
          <cell r="F35">
            <v>4.1822071502039197E-2</v>
          </cell>
          <cell r="G35">
            <v>0.73346250183308981</v>
          </cell>
          <cell r="H35">
            <v>0.22471542666487104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CAGW</v>
          </cell>
          <cell r="V35">
            <v>1</v>
          </cell>
          <cell r="W35">
            <v>4.1822071502039197E-2</v>
          </cell>
          <cell r="X35">
            <v>0.73346250183308981</v>
          </cell>
          <cell r="Y35">
            <v>0.22471542666487104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CAGE</v>
          </cell>
          <cell r="E36">
            <v>0.99999999999999978</v>
          </cell>
          <cell r="F36">
            <v>0</v>
          </cell>
          <cell r="G36">
            <v>0</v>
          </cell>
          <cell r="H36">
            <v>0</v>
          </cell>
          <cell r="I36">
            <v>0.22235240944570672</v>
          </cell>
          <cell r="J36">
            <v>0.18914477014593128</v>
          </cell>
          <cell r="K36">
            <v>0.68383154861329831</v>
          </cell>
          <cell r="L36">
            <v>9.3251647759274067E-2</v>
          </cell>
          <cell r="M36">
            <v>3.3207639299775452E-2</v>
          </cell>
          <cell r="N36">
            <v>5.6439418172082498E-4</v>
          </cell>
          <cell r="O36">
            <v>0</v>
          </cell>
          <cell r="P36">
            <v>0</v>
          </cell>
          <cell r="S36" t="str">
            <v>CAGE</v>
          </cell>
          <cell r="V36">
            <v>0.99999999999999978</v>
          </cell>
          <cell r="W36">
            <v>0</v>
          </cell>
          <cell r="X36">
            <v>0</v>
          </cell>
          <cell r="Y36">
            <v>0</v>
          </cell>
          <cell r="Z36">
            <v>0.22235240944570672</v>
          </cell>
          <cell r="AA36">
            <v>0.18914477014593128</v>
          </cell>
          <cell r="AB36">
            <v>0.68383154861329831</v>
          </cell>
          <cell r="AC36">
            <v>9.3251647759274067E-2</v>
          </cell>
          <cell r="AD36">
            <v>3.3207639299775452E-2</v>
          </cell>
          <cell r="AE36">
            <v>5.6439418172082498E-4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1.0000000000000002</v>
          </cell>
          <cell r="F38">
            <v>0</v>
          </cell>
          <cell r="G38">
            <v>0</v>
          </cell>
          <cell r="H38">
            <v>0</v>
          </cell>
          <cell r="I38">
            <v>0.24233893116739738</v>
          </cell>
          <cell r="J38">
            <v>0.20464849939296004</v>
          </cell>
          <cell r="K38">
            <v>0.65606521853671229</v>
          </cell>
          <cell r="L38">
            <v>0.10107434887017831</v>
          </cell>
          <cell r="M38">
            <v>3.7690431774437337E-2</v>
          </cell>
          <cell r="N38">
            <v>5.2150142571203231E-4</v>
          </cell>
          <cell r="O38">
            <v>0</v>
          </cell>
          <cell r="P38">
            <v>0</v>
          </cell>
          <cell r="S38" t="str">
            <v>DNPGMU</v>
          </cell>
          <cell r="V38">
            <v>1.0000000000000002</v>
          </cell>
          <cell r="W38">
            <v>0</v>
          </cell>
          <cell r="X38">
            <v>0</v>
          </cell>
          <cell r="Y38">
            <v>0</v>
          </cell>
          <cell r="Z38">
            <v>0.24233893116739738</v>
          </cell>
          <cell r="AA38">
            <v>0.20464849939296004</v>
          </cell>
          <cell r="AB38">
            <v>0.65606521853671229</v>
          </cell>
          <cell r="AC38">
            <v>0.10107434887017831</v>
          </cell>
          <cell r="AD38">
            <v>3.7690431774437337E-2</v>
          </cell>
          <cell r="AE38">
            <v>5.2150142571203231E-4</v>
          </cell>
          <cell r="AF38">
            <v>0</v>
          </cell>
          <cell r="AG38">
            <v>0</v>
          </cell>
        </row>
        <row r="39">
          <cell r="B39" t="str">
            <v>JBG</v>
          </cell>
          <cell r="E39">
            <v>1</v>
          </cell>
          <cell r="F39">
            <v>4.1822071502039197E-2</v>
          </cell>
          <cell r="G39">
            <v>0.73346250183308981</v>
          </cell>
          <cell r="H39">
            <v>0.22471542666487104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JBG</v>
          </cell>
          <cell r="V39">
            <v>1</v>
          </cell>
          <cell r="W39">
            <v>4.1822071502039197E-2</v>
          </cell>
          <cell r="X39">
            <v>0.73346250183308981</v>
          </cell>
          <cell r="Y39">
            <v>0.22471542666487104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JBE</v>
          </cell>
          <cell r="E40">
            <v>1</v>
          </cell>
          <cell r="F40">
            <v>4.2692800140349693E-2</v>
          </cell>
          <cell r="G40">
            <v>0.7270291024271307</v>
          </cell>
          <cell r="H40">
            <v>0.23027809743251965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JBE</v>
          </cell>
          <cell r="V40">
            <v>1</v>
          </cell>
          <cell r="W40">
            <v>4.2692800140349693E-2</v>
          </cell>
          <cell r="X40">
            <v>0.7270291024271307</v>
          </cell>
          <cell r="Y40">
            <v>0.23027809743251965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WRG</v>
          </cell>
          <cell r="E41">
            <v>1.0000000000000002</v>
          </cell>
          <cell r="F41">
            <v>9.7621551151272652E-3</v>
          </cell>
          <cell r="G41">
            <v>0.17120564469588304</v>
          </cell>
          <cell r="H41">
            <v>5.245332842390444E-2</v>
          </cell>
          <cell r="I41">
            <v>0.17045065916713817</v>
          </cell>
          <cell r="J41">
            <v>0.14499438449873439</v>
          </cell>
          <cell r="K41">
            <v>0.52421081701335337</v>
          </cell>
          <cell r="L41">
            <v>7.1484742929539463E-2</v>
          </cell>
          <cell r="M41">
            <v>2.5456274668403774E-2</v>
          </cell>
          <cell r="N41">
            <v>4.3265265505432855E-4</v>
          </cell>
          <cell r="O41">
            <v>0</v>
          </cell>
          <cell r="P41">
            <v>0</v>
          </cell>
          <cell r="S41" t="str">
            <v>WRG</v>
          </cell>
          <cell r="V41">
            <v>1.0000000000000002</v>
          </cell>
          <cell r="W41">
            <v>9.7621551151272652E-3</v>
          </cell>
          <cell r="X41">
            <v>0.17120564469588304</v>
          </cell>
          <cell r="Y41">
            <v>5.245332842390444E-2</v>
          </cell>
          <cell r="Z41">
            <v>0.17045065916713817</v>
          </cell>
          <cell r="AA41">
            <v>0.14499438449873439</v>
          </cell>
          <cell r="AB41">
            <v>0.52421081701335337</v>
          </cell>
          <cell r="AC41">
            <v>7.1484742929539463E-2</v>
          </cell>
          <cell r="AD41">
            <v>2.5456274668403774E-2</v>
          </cell>
          <cell r="AE41">
            <v>4.3265265505432855E-4</v>
          </cell>
          <cell r="AF41">
            <v>0</v>
          </cell>
          <cell r="AG41">
            <v>0</v>
          </cell>
        </row>
        <row r="42">
          <cell r="B42" t="str">
            <v>WRE</v>
          </cell>
          <cell r="E42">
            <v>0.99999999999999978</v>
          </cell>
          <cell r="F42">
            <v>9.9654015762681517E-3</v>
          </cell>
          <cell r="G42">
            <v>0.16970395334815824</v>
          </cell>
          <cell r="H42">
            <v>5.375177331048836E-2</v>
          </cell>
          <cell r="I42">
            <v>0.18577190443906016</v>
          </cell>
          <cell r="J42">
            <v>0.15687921577307307</v>
          </cell>
          <cell r="K42">
            <v>0.502925735030187</v>
          </cell>
          <cell r="L42">
            <v>7.7481460321291912E-2</v>
          </cell>
          <cell r="M42">
            <v>2.8892688665987102E-2</v>
          </cell>
          <cell r="N42">
            <v>3.997719745462132E-4</v>
          </cell>
          <cell r="O42">
            <v>0</v>
          </cell>
          <cell r="P42">
            <v>0</v>
          </cell>
          <cell r="S42" t="str">
            <v>WRE</v>
          </cell>
          <cell r="V42">
            <v>0.99999999999999978</v>
          </cell>
          <cell r="W42">
            <v>9.9654015762681517E-3</v>
          </cell>
          <cell r="X42">
            <v>0.16970395334815824</v>
          </cell>
          <cell r="Y42">
            <v>5.375177331048836E-2</v>
          </cell>
          <cell r="Z42">
            <v>0.18577190443906016</v>
          </cell>
          <cell r="AA42">
            <v>0.15687921577307307</v>
          </cell>
          <cell r="AB42">
            <v>0.502925735030187</v>
          </cell>
          <cell r="AC42">
            <v>7.7481460321291912E-2</v>
          </cell>
          <cell r="AD42">
            <v>2.8892688665987102E-2</v>
          </cell>
          <cell r="AE42">
            <v>3.997719745462132E-4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SNPPH-P</v>
          </cell>
          <cell r="E45">
            <v>1.0000000000000002</v>
          </cell>
          <cell r="F45">
            <v>3.4416249762119398E-2</v>
          </cell>
          <cell r="G45">
            <v>0.60358150009393385</v>
          </cell>
          <cell r="H45">
            <v>0.18492298376761016</v>
          </cell>
          <cell r="I45">
            <v>3.7995740271122999E-2</v>
          </cell>
          <cell r="J45">
            <v>3.2321194890675954E-2</v>
          </cell>
          <cell r="K45">
            <v>0.11685362877371949</v>
          </cell>
          <cell r="L45">
            <v>1.5934908899562807E-2</v>
          </cell>
          <cell r="M45">
            <v>5.6745453804470424E-3</v>
          </cell>
          <cell r="N45">
            <v>9.6444085281808999E-5</v>
          </cell>
          <cell r="O45">
            <v>6.1985443466498836E-3</v>
          </cell>
          <cell r="P45">
            <v>0</v>
          </cell>
          <cell r="S45" t="str">
            <v>SNPPH-P</v>
          </cell>
          <cell r="V45">
            <v>1.0000000000000002</v>
          </cell>
          <cell r="W45">
            <v>3.4416249762119398E-2</v>
          </cell>
          <cell r="X45">
            <v>0.60358150009393385</v>
          </cell>
          <cell r="Y45">
            <v>0.18492298376761016</v>
          </cell>
          <cell r="Z45">
            <v>3.7995740271122999E-2</v>
          </cell>
          <cell r="AA45">
            <v>3.2321194890675954E-2</v>
          </cell>
          <cell r="AB45">
            <v>0.11685362877371949</v>
          </cell>
          <cell r="AC45">
            <v>1.5934908899562807E-2</v>
          </cell>
          <cell r="AD45">
            <v>5.6745453804470424E-3</v>
          </cell>
          <cell r="AE45">
            <v>9.6444085281808999E-5</v>
          </cell>
          <cell r="AF45">
            <v>6.1985443466498836E-3</v>
          </cell>
          <cell r="AG45">
            <v>0</v>
          </cell>
        </row>
        <row r="46">
          <cell r="B46" t="str">
            <v>SNPPH-U</v>
          </cell>
          <cell r="E46">
            <v>1.0000000000000002</v>
          </cell>
          <cell r="F46">
            <v>3.4416249762119398E-2</v>
          </cell>
          <cell r="G46">
            <v>0.60358150009393385</v>
          </cell>
          <cell r="H46">
            <v>0.18492298376761016</v>
          </cell>
          <cell r="I46">
            <v>3.7995740271122999E-2</v>
          </cell>
          <cell r="J46">
            <v>3.2321194890675954E-2</v>
          </cell>
          <cell r="K46">
            <v>0.11685362877371949</v>
          </cell>
          <cell r="L46">
            <v>1.5934908899562807E-2</v>
          </cell>
          <cell r="M46">
            <v>5.6745453804470424E-3</v>
          </cell>
          <cell r="N46">
            <v>9.6444085281808999E-5</v>
          </cell>
          <cell r="O46">
            <v>6.1985443466498836E-3</v>
          </cell>
          <cell r="P46">
            <v>0</v>
          </cell>
          <cell r="S46" t="str">
            <v>SNPPH-U</v>
          </cell>
          <cell r="V46">
            <v>1.0000000000000002</v>
          </cell>
          <cell r="W46">
            <v>3.4416249762119398E-2</v>
          </cell>
          <cell r="X46">
            <v>0.60358150009393385</v>
          </cell>
          <cell r="Y46">
            <v>0.18492298376761016</v>
          </cell>
          <cell r="Z46">
            <v>3.7995740271122999E-2</v>
          </cell>
          <cell r="AA46">
            <v>3.2321194890675954E-2</v>
          </cell>
          <cell r="AB46">
            <v>0.11685362877371949</v>
          </cell>
          <cell r="AC46">
            <v>1.5934908899562807E-2</v>
          </cell>
          <cell r="AD46">
            <v>5.6745453804470424E-3</v>
          </cell>
          <cell r="AE46">
            <v>9.6444085281808999E-5</v>
          </cell>
          <cell r="AF46">
            <v>6.1985443466498836E-3</v>
          </cell>
          <cell r="AG46">
            <v>0</v>
          </cell>
        </row>
        <row r="47">
          <cell r="B47" t="str">
            <v>CN</v>
          </cell>
          <cell r="E47">
            <v>1.0000000000000002</v>
          </cell>
          <cell r="F47">
            <v>2.3810649929983413E-2</v>
          </cell>
          <cell r="G47">
            <v>0.31196981827277565</v>
          </cell>
          <cell r="H47">
            <v>6.8968022270590484E-2</v>
          </cell>
          <cell r="I47">
            <v>7.3711330266256883E-2</v>
          </cell>
          <cell r="J47">
            <v>6.553011727249887E-2</v>
          </cell>
          <cell r="K47">
            <v>0.47934166276004436</v>
          </cell>
          <cell r="L47">
            <v>4.2198516500349253E-2</v>
          </cell>
          <cell r="M47">
            <v>8.1812129937580136E-3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1.0000000000000002</v>
          </cell>
          <cell r="W47">
            <v>2.3810649929983413E-2</v>
          </cell>
          <cell r="X47">
            <v>0.31196981827277565</v>
          </cell>
          <cell r="Y47">
            <v>6.8968022270590484E-2</v>
          </cell>
          <cell r="Z47">
            <v>7.3711330266256883E-2</v>
          </cell>
          <cell r="AA47">
            <v>6.553011727249887E-2</v>
          </cell>
          <cell r="AB47">
            <v>0.47934166276004436</v>
          </cell>
          <cell r="AC47">
            <v>4.2198516500349253E-2</v>
          </cell>
          <cell r="AD47">
            <v>8.1812129937580136E-3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0.99999999999999989</v>
          </cell>
          <cell r="F48">
            <v>5.0630944163318918E-2</v>
          </cell>
          <cell r="G48">
            <v>0.6633723353229215</v>
          </cell>
          <cell r="H48">
            <v>0.14665353927360164</v>
          </cell>
          <cell r="I48">
            <v>0.13934318124015788</v>
          </cell>
          <cell r="J48">
            <v>0.13934318124015788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0.99999999999999989</v>
          </cell>
          <cell r="W48">
            <v>5.0630944163318918E-2</v>
          </cell>
          <cell r="X48">
            <v>0.6633723353229215</v>
          </cell>
          <cell r="Y48">
            <v>0.14665353927360164</v>
          </cell>
          <cell r="Z48">
            <v>0.13934318124015788</v>
          </cell>
          <cell r="AA48">
            <v>0.13934318124015788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1.5444369650513946E-2</v>
          </cell>
          <cell r="J49">
            <v>0</v>
          </cell>
          <cell r="K49">
            <v>0.90489391172268174</v>
          </cell>
          <cell r="L49">
            <v>7.9661718626804295E-2</v>
          </cell>
          <cell r="M49">
            <v>1.5444369650513946E-2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1.5444369650513946E-2</v>
          </cell>
          <cell r="AA49">
            <v>0</v>
          </cell>
          <cell r="AB49">
            <v>0.90489391172268174</v>
          </cell>
          <cell r="AC49">
            <v>7.9661718626804295E-2</v>
          </cell>
          <cell r="AD49">
            <v>1.5444369650513946E-2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OPRV-ID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OPRV-ID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0.99999999999999978</v>
          </cell>
          <cell r="F53">
            <v>1.3500326744930137E-2</v>
          </cell>
          <cell r="G53">
            <v>0.16045586537389353</v>
          </cell>
          <cell r="H53">
            <v>2.7758098227869059E-2</v>
          </cell>
          <cell r="I53">
            <v>0.18187348779374518</v>
          </cell>
          <cell r="J53">
            <v>0.14800825892438946</v>
          </cell>
          <cell r="K53">
            <v>0.53803940965518993</v>
          </cell>
          <cell r="L53">
            <v>7.7176705927474998E-2</v>
          </cell>
          <cell r="M53">
            <v>3.3865228869355737E-2</v>
          </cell>
          <cell r="N53">
            <v>6.6162497123151099E-3</v>
          </cell>
          <cell r="O53">
            <v>3.1864292161873108E-3</v>
          </cell>
          <cell r="P53">
            <v>-8.6065726516056928E-3</v>
          </cell>
          <cell r="S53" t="str">
            <v>EXCTAX</v>
          </cell>
          <cell r="V53">
            <v>0.99999999999999978</v>
          </cell>
          <cell r="W53">
            <v>1.3500326744930137E-2</v>
          </cell>
          <cell r="X53">
            <v>0.16045586537389347</v>
          </cell>
          <cell r="Y53">
            <v>2.7758098227869059E-2</v>
          </cell>
          <cell r="Z53">
            <v>0.18187348779374518</v>
          </cell>
          <cell r="AA53">
            <v>0.14800825892438946</v>
          </cell>
          <cell r="AB53">
            <v>0.53803940965518993</v>
          </cell>
          <cell r="AC53">
            <v>7.7176705927474998E-2</v>
          </cell>
          <cell r="AD53">
            <v>3.3865228869355737E-2</v>
          </cell>
          <cell r="AE53">
            <v>6.6162497123151099E-3</v>
          </cell>
          <cell r="AF53">
            <v>3.1864292161873108E-3</v>
          </cell>
          <cell r="AG53">
            <v>-8.6065726516056928E-3</v>
          </cell>
        </row>
        <row r="54">
          <cell r="B54" t="str">
            <v>INT</v>
          </cell>
          <cell r="E54">
            <v>0.99999999999999967</v>
          </cell>
          <cell r="F54">
            <v>1.7297423451525705E-2</v>
          </cell>
          <cell r="G54">
            <v>0.2257494348430458</v>
          </cell>
          <cell r="H54">
            <v>6.365304031015126E-2</v>
          </cell>
          <cell r="I54">
            <v>0.14554142718995389</v>
          </cell>
          <cell r="J54">
            <v>0.12304873738906572</v>
          </cell>
          <cell r="K54">
            <v>0.48435161879509075</v>
          </cell>
          <cell r="L54">
            <v>6.2899145906945064E-2</v>
          </cell>
          <cell r="M54">
            <v>2.2492689800888161E-2</v>
          </cell>
          <cell r="N54">
            <v>2.9409171748274738E-4</v>
          </cell>
          <cell r="O54">
            <v>2.1381778580448267E-4</v>
          </cell>
          <cell r="P54">
            <v>0</v>
          </cell>
          <cell r="S54" t="str">
            <v>INT</v>
          </cell>
          <cell r="V54">
            <v>0.99999999999999967</v>
          </cell>
          <cell r="W54">
            <v>1.7297423451525705E-2</v>
          </cell>
          <cell r="X54">
            <v>0.22574943484304585</v>
          </cell>
          <cell r="Y54">
            <v>6.365304031015126E-2</v>
          </cell>
          <cell r="Z54">
            <v>0.14554142718995389</v>
          </cell>
          <cell r="AA54">
            <v>0.12304873738906572</v>
          </cell>
          <cell r="AB54">
            <v>0.48435161879509075</v>
          </cell>
          <cell r="AC54">
            <v>6.2899145906945064E-2</v>
          </cell>
          <cell r="AD54">
            <v>2.2492689800888161E-2</v>
          </cell>
          <cell r="AE54">
            <v>2.9409171748274749E-4</v>
          </cell>
          <cell r="AF54">
            <v>2.1381778580448267E-4</v>
          </cell>
          <cell r="AG54">
            <v>0</v>
          </cell>
        </row>
        <row r="55">
          <cell r="B55" t="str">
            <v>CIAC</v>
          </cell>
          <cell r="E55">
            <v>1</v>
          </cell>
          <cell r="F55">
            <v>3.1703038784188932E-2</v>
          </cell>
          <cell r="G55">
            <v>0.26859737423198765</v>
          </cell>
          <cell r="H55">
            <v>6.3406695699418855E-2</v>
          </cell>
          <cell r="I55">
            <v>0.10451745779158791</v>
          </cell>
          <cell r="J55">
            <v>8.5981482190494174E-2</v>
          </cell>
          <cell r="K55">
            <v>0.48156253974408791</v>
          </cell>
          <cell r="L55">
            <v>5.0212893748728796E-2</v>
          </cell>
          <cell r="M55">
            <v>1.8535975601093747E-2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3.1703038784188932E-2</v>
          </cell>
          <cell r="X55">
            <v>0.26859737423198765</v>
          </cell>
          <cell r="Y55">
            <v>6.3406695699418855E-2</v>
          </cell>
          <cell r="Z55">
            <v>0.10451745779158791</v>
          </cell>
          <cell r="AA55">
            <v>8.5981482190494174E-2</v>
          </cell>
          <cell r="AB55">
            <v>0.48156253974408791</v>
          </cell>
          <cell r="AC55">
            <v>5.0212893748728796E-2</v>
          </cell>
          <cell r="AD55">
            <v>1.8535975601093747E-2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DONOTUSE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DONOTUSE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6.3325139559553226E-2</v>
          </cell>
          <cell r="G58">
            <v>0.38475697444863732</v>
          </cell>
          <cell r="H58">
            <v>0.11559345031022016</v>
          </cell>
          <cell r="I58">
            <v>0.12642447345407704</v>
          </cell>
          <cell r="J58">
            <v>0.12591682018030059</v>
          </cell>
          <cell r="K58">
            <v>0.27761579002878362</v>
          </cell>
          <cell r="L58">
            <v>3.2284172198728561E-2</v>
          </cell>
          <cell r="M58">
            <v>5.0765327377643875E-4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6.3325139559553226E-2</v>
          </cell>
          <cell r="X58">
            <v>0.38475697444863732</v>
          </cell>
          <cell r="Y58">
            <v>0.11559345031022016</v>
          </cell>
          <cell r="Z58">
            <v>0.12642447345407704</v>
          </cell>
          <cell r="AA58">
            <v>0.12591682018030059</v>
          </cell>
          <cell r="AB58">
            <v>0.27761579002878362</v>
          </cell>
          <cell r="AC58">
            <v>3.2284172198728561E-2</v>
          </cell>
          <cell r="AD58">
            <v>5.0765327377643875E-4</v>
          </cell>
          <cell r="AE58">
            <v>0</v>
          </cell>
          <cell r="AF58">
            <v>0</v>
          </cell>
          <cell r="AG58">
            <v>0</v>
          </cell>
        </row>
        <row r="59">
          <cell r="B59" t="str">
            <v>DONOTUSE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DONOTUSE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DONOTUSE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DONOTUSE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0.99999999999999989</v>
          </cell>
          <cell r="F61">
            <v>3.2870000000000003E-2</v>
          </cell>
          <cell r="G61">
            <v>0.70975999999999995</v>
          </cell>
          <cell r="H61">
            <v>0.14180000000000001</v>
          </cell>
          <cell r="I61">
            <v>0.10946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6.11E-3</v>
          </cell>
          <cell r="S61" t="str">
            <v>ITC84</v>
          </cell>
          <cell r="V61">
            <v>0.99999999999999989</v>
          </cell>
          <cell r="W61">
            <v>3.2870000000000003E-2</v>
          </cell>
          <cell r="X61">
            <v>0.70975999999999995</v>
          </cell>
          <cell r="Y61">
            <v>0.14180000000000001</v>
          </cell>
          <cell r="Z61">
            <v>0.10946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6.11E-3</v>
          </cell>
        </row>
        <row r="62">
          <cell r="B62" t="str">
            <v>ITC85</v>
          </cell>
          <cell r="E62">
            <v>1</v>
          </cell>
          <cell r="F62">
            <v>5.4199999999999998E-2</v>
          </cell>
          <cell r="G62">
            <v>0.67689999999999995</v>
          </cell>
          <cell r="H62">
            <v>0.1336</v>
          </cell>
          <cell r="I62">
            <v>0.11609999999999999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1.9199999999999998E-2</v>
          </cell>
          <cell r="S62" t="str">
            <v>ITC85</v>
          </cell>
          <cell r="V62">
            <v>1</v>
          </cell>
          <cell r="W62">
            <v>5.4199999999999998E-2</v>
          </cell>
          <cell r="X62">
            <v>0.67689999999999995</v>
          </cell>
          <cell r="Y62">
            <v>0.1336</v>
          </cell>
          <cell r="Z62">
            <v>0.11609999999999999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1.9199999999999998E-2</v>
          </cell>
        </row>
        <row r="63">
          <cell r="B63" t="str">
            <v>ITC86</v>
          </cell>
          <cell r="E63">
            <v>1</v>
          </cell>
          <cell r="F63">
            <v>4.7890000000000002E-2</v>
          </cell>
          <cell r="G63">
            <v>0.64607999999999999</v>
          </cell>
          <cell r="H63">
            <v>0.13125999999999999</v>
          </cell>
          <cell r="I63">
            <v>0.155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1.9769999999999999E-2</v>
          </cell>
          <cell r="S63" t="str">
            <v>ITC86</v>
          </cell>
          <cell r="V63">
            <v>1</v>
          </cell>
          <cell r="W63">
            <v>4.7890000000000002E-2</v>
          </cell>
          <cell r="X63">
            <v>0.64607999999999999</v>
          </cell>
          <cell r="Y63">
            <v>0.13125999999999999</v>
          </cell>
          <cell r="Z63">
            <v>0.155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1.9769999999999999E-2</v>
          </cell>
        </row>
        <row r="64">
          <cell r="B64" t="str">
            <v>ITC88</v>
          </cell>
          <cell r="E64">
            <v>1</v>
          </cell>
          <cell r="F64">
            <v>4.2700000000000002E-2</v>
          </cell>
          <cell r="G64">
            <v>0.61199999999999999</v>
          </cell>
          <cell r="H64">
            <v>0.14960000000000001</v>
          </cell>
          <cell r="I64">
            <v>0.1671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2.86E-2</v>
          </cell>
          <cell r="S64" t="str">
            <v>ITC88</v>
          </cell>
          <cell r="V64">
            <v>1</v>
          </cell>
          <cell r="W64">
            <v>4.2700000000000002E-2</v>
          </cell>
          <cell r="X64">
            <v>0.61199999999999999</v>
          </cell>
          <cell r="Y64">
            <v>0.14960000000000001</v>
          </cell>
          <cell r="Z64">
            <v>0.1671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2.86E-2</v>
          </cell>
        </row>
        <row r="65">
          <cell r="B65" t="str">
            <v>ITC89</v>
          </cell>
          <cell r="E65">
            <v>1</v>
          </cell>
          <cell r="F65">
            <v>4.8806000000000002E-2</v>
          </cell>
          <cell r="G65">
            <v>0.563558</v>
          </cell>
          <cell r="H65">
            <v>0.15268799999999999</v>
          </cell>
          <cell r="I65">
            <v>0.20677599999999999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2.8171999999999999E-2</v>
          </cell>
          <cell r="S65" t="str">
            <v>ITC89</v>
          </cell>
          <cell r="V65">
            <v>1</v>
          </cell>
          <cell r="W65">
            <v>4.8806000000000002E-2</v>
          </cell>
          <cell r="X65">
            <v>0.563558</v>
          </cell>
          <cell r="Y65">
            <v>0.15268799999999999</v>
          </cell>
          <cell r="Z65">
            <v>0.20677599999999999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2.8171999999999999E-2</v>
          </cell>
        </row>
        <row r="66">
          <cell r="B66" t="str">
            <v>ITC90</v>
          </cell>
          <cell r="E66">
            <v>1</v>
          </cell>
          <cell r="F66">
            <v>1.5047E-2</v>
          </cell>
          <cell r="G66">
            <v>0.159356</v>
          </cell>
          <cell r="H66">
            <v>3.9132E-2</v>
          </cell>
          <cell r="I66">
            <v>0.17343500000000001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3.8600000000000001E-3</v>
          </cell>
          <cell r="S66" t="str">
            <v>ITC90</v>
          </cell>
          <cell r="V66">
            <v>1</v>
          </cell>
          <cell r="W66">
            <v>1.5047E-2</v>
          </cell>
          <cell r="X66">
            <v>0.159356</v>
          </cell>
          <cell r="Y66">
            <v>3.9132E-2</v>
          </cell>
          <cell r="Z66">
            <v>0.17343500000000001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3.8600000000000001E-3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0.99999999999999989</v>
          </cell>
          <cell r="F69">
            <v>9.8284738565238526E-3</v>
          </cell>
          <cell r="G69">
            <v>0.17238497119210561</v>
          </cell>
          <cell r="H69">
            <v>5.2786257092655442E-2</v>
          </cell>
          <cell r="I69">
            <v>0.16968762647817423</v>
          </cell>
          <cell r="J69">
            <v>0.14436071268093328</v>
          </cell>
          <cell r="K69">
            <v>0.52348386183346796</v>
          </cell>
          <cell r="L69">
            <v>7.1398483548330699E-2</v>
          </cell>
          <cell r="M69">
            <v>2.5326913797240943E-2</v>
          </cell>
          <cell r="N69">
            <v>4.3032599874215214E-4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0.99999999999999989</v>
          </cell>
          <cell r="W69">
            <v>9.8284738565238526E-3</v>
          </cell>
          <cell r="X69">
            <v>0.17238497119210561</v>
          </cell>
          <cell r="Y69">
            <v>5.2786257092655442E-2</v>
          </cell>
          <cell r="Z69">
            <v>0.16968762647817423</v>
          </cell>
          <cell r="AA69">
            <v>0.14436071268093328</v>
          </cell>
          <cell r="AB69">
            <v>0.52348386183346796</v>
          </cell>
          <cell r="AC69">
            <v>7.1398483548330699E-2</v>
          </cell>
          <cell r="AD69">
            <v>2.5326913797240943E-2</v>
          </cell>
          <cell r="AE69">
            <v>4.3032599874215214E-4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9.7621683122009646E-3</v>
          </cell>
          <cell r="G70">
            <v>0.17120659210775049</v>
          </cell>
          <cell r="H70">
            <v>5.2452367814963256E-2</v>
          </cell>
          <cell r="I70">
            <v>0.17045288128874736</v>
          </cell>
          <cell r="J70">
            <v>0.14499620681953362</v>
          </cell>
          <cell r="K70">
            <v>0.52420851956776837</v>
          </cell>
          <cell r="L70">
            <v>7.1484817100693127E-2</v>
          </cell>
          <cell r="M70">
            <v>2.5456674469213722E-2</v>
          </cell>
          <cell r="N70">
            <v>4.3265380787644632E-4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9.7621683122009646E-3</v>
          </cell>
          <cell r="X70">
            <v>0.17120659210775049</v>
          </cell>
          <cell r="Y70">
            <v>5.2452367814963256E-2</v>
          </cell>
          <cell r="Z70">
            <v>0.17045288128874736</v>
          </cell>
          <cell r="AA70">
            <v>0.14499620681953362</v>
          </cell>
          <cell r="AB70">
            <v>0.52420851956776837</v>
          </cell>
          <cell r="AC70">
            <v>7.1484817100693127E-2</v>
          </cell>
          <cell r="AD70">
            <v>2.5456674469213722E-2</v>
          </cell>
          <cell r="AE70">
            <v>4.3265380787644632E-4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0.99999999999999956</v>
          </cell>
          <cell r="F71">
            <v>1.271364499224208E-2</v>
          </cell>
          <cell r="G71">
            <v>0.22298551180924206</v>
          </cell>
          <cell r="H71">
            <v>6.8300272688928368E-2</v>
          </cell>
          <cell r="I71">
            <v>0.1544425219881897</v>
          </cell>
          <cell r="J71">
            <v>0.1313847735885752</v>
          </cell>
          <cell r="K71">
            <v>0.47579477481702714</v>
          </cell>
          <cell r="L71">
            <v>6.4888906972566107E-2</v>
          </cell>
          <cell r="M71">
            <v>2.3057748399614511E-2</v>
          </cell>
          <cell r="N71">
            <v>3.9182299572322686E-4</v>
          </cell>
          <cell r="O71">
            <v>4.8254373608091279E-4</v>
          </cell>
          <cell r="P71">
            <v>0</v>
          </cell>
          <cell r="S71" t="str">
            <v>SNPP</v>
          </cell>
          <cell r="V71">
            <v>1</v>
          </cell>
          <cell r="W71">
            <v>1.271364499224208E-2</v>
          </cell>
          <cell r="X71">
            <v>0.22298551180924212</v>
          </cell>
          <cell r="Y71">
            <v>6.8300272688928368E-2</v>
          </cell>
          <cell r="Z71">
            <v>0.1544425219881897</v>
          </cell>
          <cell r="AA71">
            <v>0.1313847735885752</v>
          </cell>
          <cell r="AB71">
            <v>0.47579477481702726</v>
          </cell>
          <cell r="AC71">
            <v>6.4888906972566121E-2</v>
          </cell>
          <cell r="AD71">
            <v>2.3057748399614511E-2</v>
          </cell>
          <cell r="AE71">
            <v>3.9182299572322707E-4</v>
          </cell>
          <cell r="AF71">
            <v>4.8254373608091279E-4</v>
          </cell>
          <cell r="AG71">
            <v>0</v>
          </cell>
        </row>
        <row r="72">
          <cell r="B72" t="str">
            <v>SNPPH</v>
          </cell>
          <cell r="E72">
            <v>1.0000000000000002</v>
          </cell>
          <cell r="F72">
            <v>3.4416249762119398E-2</v>
          </cell>
          <cell r="G72">
            <v>0.60358150009393385</v>
          </cell>
          <cell r="H72">
            <v>0.18492298376761016</v>
          </cell>
          <cell r="I72">
            <v>3.7995740271122999E-2</v>
          </cell>
          <cell r="J72">
            <v>3.2321194890675954E-2</v>
          </cell>
          <cell r="K72">
            <v>0.11685362877371949</v>
          </cell>
          <cell r="L72">
            <v>1.5934908899562807E-2</v>
          </cell>
          <cell r="M72">
            <v>5.6745453804470424E-3</v>
          </cell>
          <cell r="N72">
            <v>9.6444085281808999E-5</v>
          </cell>
          <cell r="O72">
            <v>6.1985443466498836E-3</v>
          </cell>
          <cell r="P72">
            <v>0</v>
          </cell>
          <cell r="S72" t="str">
            <v>SNPPH</v>
          </cell>
          <cell r="V72">
            <v>1.0000000000000002</v>
          </cell>
          <cell r="W72">
            <v>3.4416249762119398E-2</v>
          </cell>
          <cell r="X72">
            <v>0.60358150009393385</v>
          </cell>
          <cell r="Y72">
            <v>0.18492298376761016</v>
          </cell>
          <cell r="Z72">
            <v>3.7995740271122999E-2</v>
          </cell>
          <cell r="AA72">
            <v>3.2321194890675954E-2</v>
          </cell>
          <cell r="AB72">
            <v>0.11685362877371949</v>
          </cell>
          <cell r="AC72">
            <v>1.5934908899562807E-2</v>
          </cell>
          <cell r="AD72">
            <v>5.6745453804470424E-3</v>
          </cell>
          <cell r="AE72">
            <v>9.6444085281808999E-5</v>
          </cell>
          <cell r="AF72">
            <v>6.1985443466498836E-3</v>
          </cell>
          <cell r="AG72">
            <v>0</v>
          </cell>
        </row>
        <row r="73">
          <cell r="B73" t="str">
            <v>SNPPN</v>
          </cell>
          <cell r="E73">
            <v>1</v>
          </cell>
          <cell r="F73">
            <v>4.1822071502039197E-2</v>
          </cell>
          <cell r="G73">
            <v>0.73346250183308981</v>
          </cell>
          <cell r="H73">
            <v>0.22471542666487102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S73" t="str">
            <v>SNPPN</v>
          </cell>
          <cell r="V73">
            <v>1</v>
          </cell>
          <cell r="W73">
            <v>4.1822071502039197E-2</v>
          </cell>
          <cell r="X73">
            <v>0.73346250183308981</v>
          </cell>
          <cell r="Y73">
            <v>0.22471542666487102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1.0000000000000002</v>
          </cell>
          <cell r="F74">
            <v>1.214970409506004E-2</v>
          </cell>
          <cell r="G74">
            <v>0.2131001300474904</v>
          </cell>
          <cell r="H74">
            <v>6.5281939452478496E-2</v>
          </cell>
          <cell r="I74">
            <v>0.15775196956631748</v>
          </cell>
          <cell r="J74">
            <v>0.13419220460920978</v>
          </cell>
          <cell r="K74">
            <v>0.48515675595444152</v>
          </cell>
          <cell r="L74">
            <v>6.6159081145113277E-2</v>
          </cell>
          <cell r="M74">
            <v>2.3559764957107703E-2</v>
          </cell>
          <cell r="N74">
            <v>4.004197390987586E-4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1.214970409506004E-2</v>
          </cell>
          <cell r="X74">
            <v>0.2131001300474904</v>
          </cell>
          <cell r="Y74">
            <v>6.5281939452478496E-2</v>
          </cell>
          <cell r="Z74">
            <v>0.15775196956631748</v>
          </cell>
          <cell r="AA74">
            <v>0.13419220460920978</v>
          </cell>
          <cell r="AB74">
            <v>0.48515675595444152</v>
          </cell>
          <cell r="AC74">
            <v>6.6159081145113277E-2</v>
          </cell>
          <cell r="AD74">
            <v>2.3559764957107703E-2</v>
          </cell>
          <cell r="AE74">
            <v>4.004197390987586E-4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2.5264348035443807E-2</v>
          </cell>
          <cell r="G75">
            <v>0.27352602365339573</v>
          </cell>
          <cell r="H75">
            <v>6.3109619854798141E-2</v>
          </cell>
          <cell r="I75">
            <v>0.15219622075582173</v>
          </cell>
          <cell r="J75">
            <v>0.12714666769715988</v>
          </cell>
          <cell r="K75">
            <v>0.41793287622028774</v>
          </cell>
          <cell r="L75">
            <v>6.7807638251112301E-2</v>
          </cell>
          <cell r="M75">
            <v>2.5049553058661845E-2</v>
          </cell>
          <cell r="N75">
            <v>1.6327322914062186E-4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2.5264348035443807E-2</v>
          </cell>
          <cell r="X75">
            <v>0.27352602365339573</v>
          </cell>
          <cell r="Y75">
            <v>6.3109619854798141E-2</v>
          </cell>
          <cell r="Z75">
            <v>0.15219622075582173</v>
          </cell>
          <cell r="AA75">
            <v>0.12714666769715988</v>
          </cell>
          <cell r="AB75">
            <v>0.41793287622028774</v>
          </cell>
          <cell r="AC75">
            <v>6.7807638251112301E-2</v>
          </cell>
          <cell r="AD75">
            <v>2.5049553058661845E-2</v>
          </cell>
          <cell r="AE75">
            <v>1.6327322914062186E-4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0.99999999999999978</v>
          </cell>
          <cell r="F76">
            <v>2.453538712058911E-2</v>
          </cell>
          <cell r="G76">
            <v>0.37443614142341669</v>
          </cell>
          <cell r="H76">
            <v>0.11190754177915531</v>
          </cell>
          <cell r="I76">
            <v>0.10682731600402048</v>
          </cell>
          <cell r="J76">
            <v>9.3417462174317123E-2</v>
          </cell>
          <cell r="K76">
            <v>0.33184279839827147</v>
          </cell>
          <cell r="L76">
            <v>5.0268289241430633E-2</v>
          </cell>
          <cell r="M76">
            <v>1.3409853829703354E-2</v>
          </cell>
          <cell r="N76">
            <v>1.8252603311603305E-4</v>
          </cell>
          <cell r="O76">
            <v>0</v>
          </cell>
          <cell r="P76">
            <v>0</v>
          </cell>
          <cell r="S76" t="str">
            <v>SNPI</v>
          </cell>
          <cell r="V76">
            <v>1.0000000000000002</v>
          </cell>
          <cell r="W76">
            <v>2.4535387120589117E-2</v>
          </cell>
          <cell r="X76">
            <v>0.37443614142341702</v>
          </cell>
          <cell r="Y76">
            <v>0.11190754177915539</v>
          </cell>
          <cell r="Z76">
            <v>0.10682731600402053</v>
          </cell>
          <cell r="AA76">
            <v>9.3417462174317165E-2</v>
          </cell>
          <cell r="AB76">
            <v>0.33184279839827158</v>
          </cell>
          <cell r="AC76">
            <v>5.0268289241430647E-2</v>
          </cell>
          <cell r="AD76">
            <v>1.3409853829703357E-2</v>
          </cell>
          <cell r="AE76">
            <v>1.8252603311603313E-4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4.195434184599612E-2</v>
          </cell>
          <cell r="G77">
            <v>0.73248521922769672</v>
          </cell>
          <cell r="H77">
            <v>0.2255604389263072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4.195434184599612E-2</v>
          </cell>
          <cell r="X77">
            <v>0.73248521922769672</v>
          </cell>
          <cell r="Y77">
            <v>0.2255604389263072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</v>
          </cell>
          <cell r="F78">
            <v>4.1977703461930214E-2</v>
          </cell>
          <cell r="G78">
            <v>0.73231261136864634</v>
          </cell>
          <cell r="H78">
            <v>0.22570968516942355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S78" t="str">
            <v>TROJD</v>
          </cell>
          <cell r="V78">
            <v>1</v>
          </cell>
          <cell r="W78">
            <v>4.1977703461930214E-2</v>
          </cell>
          <cell r="X78">
            <v>0.73231261136864634</v>
          </cell>
          <cell r="Y78">
            <v>0.22570968516942355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1.0000000000000002</v>
          </cell>
          <cell r="F79">
            <v>1.418325339907415E-2</v>
          </cell>
          <cell r="G79">
            <v>0.16637268064764035</v>
          </cell>
          <cell r="H79">
            <v>0</v>
          </cell>
          <cell r="I79">
            <v>0.18777753772224037</v>
          </cell>
          <cell r="J79">
            <v>0.15354449862335473</v>
          </cell>
          <cell r="K79">
            <v>0.55109379801246172</v>
          </cell>
          <cell r="L79">
            <v>7.9307487248533454E-2</v>
          </cell>
          <cell r="M79">
            <v>3.4233039098885656E-2</v>
          </cell>
          <cell r="N79">
            <v>6.8584275133669508E-3</v>
          </cell>
          <cell r="O79">
            <v>3.3518455491387805E-3</v>
          </cell>
          <cell r="P79">
            <v>-8.9450300924555949E-3</v>
          </cell>
          <cell r="S79" t="str">
            <v>IBT</v>
          </cell>
          <cell r="V79">
            <v>1.0000000000000002</v>
          </cell>
          <cell r="W79">
            <v>1.418325339907415E-2</v>
          </cell>
          <cell r="X79">
            <v>0.1663726806476403</v>
          </cell>
          <cell r="Y79">
            <v>0</v>
          </cell>
          <cell r="Z79">
            <v>0.18777753772224037</v>
          </cell>
          <cell r="AA79">
            <v>0.15354449862335473</v>
          </cell>
          <cell r="AB79">
            <v>0.55109379801246172</v>
          </cell>
          <cell r="AC79">
            <v>7.9307487248533454E-2</v>
          </cell>
          <cell r="AD79">
            <v>3.4233039098885656E-2</v>
          </cell>
          <cell r="AE79">
            <v>6.8584275133669508E-3</v>
          </cell>
          <cell r="AF79">
            <v>3.3518455491387805E-3</v>
          </cell>
          <cell r="AG79">
            <v>-8.9450300924555949E-3</v>
          </cell>
        </row>
        <row r="80">
          <cell r="B80" t="str">
            <v>DITEXP</v>
          </cell>
          <cell r="E80">
            <v>1</v>
          </cell>
          <cell r="F80">
            <v>1.9141955588282758E-2</v>
          </cell>
          <cell r="G80">
            <v>0.27398036455512026</v>
          </cell>
          <cell r="H80">
            <v>3.2100059840287035E-2</v>
          </cell>
          <cell r="I80">
            <v>0.14768838059234202</v>
          </cell>
          <cell r="J80">
            <v>0.12117948257707835</v>
          </cell>
          <cell r="K80">
            <v>0.41769949533400635</v>
          </cell>
          <cell r="L80">
            <v>4.9355006141802826E-2</v>
          </cell>
          <cell r="M80">
            <v>2.6508898015263672E-2</v>
          </cell>
          <cell r="N80">
            <v>3.2247311804357438E-3</v>
          </cell>
          <cell r="O80">
            <v>0</v>
          </cell>
          <cell r="P80">
            <v>5.6810006767722993E-2</v>
          </cell>
          <cell r="S80" t="str">
            <v>DITEXP</v>
          </cell>
          <cell r="V80">
            <v>1</v>
          </cell>
          <cell r="W80">
            <v>1.9141955588282758E-2</v>
          </cell>
          <cell r="X80">
            <v>0.27398036455512026</v>
          </cell>
          <cell r="Y80">
            <v>3.2100059840287035E-2</v>
          </cell>
          <cell r="Z80">
            <v>0.14768838059234202</v>
          </cell>
          <cell r="AA80">
            <v>0.12117948257707835</v>
          </cell>
          <cell r="AB80">
            <v>0.41769949533400635</v>
          </cell>
          <cell r="AC80">
            <v>4.9355006141802826E-2</v>
          </cell>
          <cell r="AD80">
            <v>2.6508898015263672E-2</v>
          </cell>
          <cell r="AE80">
            <v>3.2247311804357438E-3</v>
          </cell>
          <cell r="AF80">
            <v>0</v>
          </cell>
          <cell r="AG80">
            <v>5.6810006767722993E-2</v>
          </cell>
        </row>
        <row r="81">
          <cell r="B81" t="str">
            <v>DITBAL</v>
          </cell>
          <cell r="E81">
            <v>1</v>
          </cell>
          <cell r="F81">
            <v>2.1969931167495838E-2</v>
          </cell>
          <cell r="G81">
            <v>0.25490424890015184</v>
          </cell>
          <cell r="H81">
            <v>6.3646178785199514E-2</v>
          </cell>
          <cell r="I81">
            <v>0.14418340808930441</v>
          </cell>
          <cell r="J81">
            <v>0.11901642529878204</v>
          </cell>
          <cell r="K81">
            <v>0.44000284038715043</v>
          </cell>
          <cell r="L81">
            <v>5.7575859484714699E-2</v>
          </cell>
          <cell r="M81">
            <v>2.516698279052236E-2</v>
          </cell>
          <cell r="N81">
            <v>2.3882493906914942E-3</v>
          </cell>
          <cell r="O81">
            <v>0</v>
          </cell>
          <cell r="P81">
            <v>1.5329283795291842E-2</v>
          </cell>
          <cell r="S81" t="str">
            <v>DITBAL</v>
          </cell>
          <cell r="V81">
            <v>1</v>
          </cell>
          <cell r="W81">
            <v>2.1969931167495838E-2</v>
          </cell>
          <cell r="X81">
            <v>0.25490424890015184</v>
          </cell>
          <cell r="Y81">
            <v>6.3646178785199514E-2</v>
          </cell>
          <cell r="Z81">
            <v>0.14418340808930441</v>
          </cell>
          <cell r="AA81">
            <v>0.11901642529878204</v>
          </cell>
          <cell r="AB81">
            <v>0.44000284038715043</v>
          </cell>
          <cell r="AC81">
            <v>5.7575859484714699E-2</v>
          </cell>
          <cell r="AD81">
            <v>2.516698279052236E-2</v>
          </cell>
          <cell r="AE81">
            <v>2.3882493906914942E-3</v>
          </cell>
          <cell r="AF81">
            <v>0</v>
          </cell>
          <cell r="AG81">
            <v>1.5329283795291842E-2</v>
          </cell>
        </row>
        <row r="82">
          <cell r="B82" t="str">
            <v>TAXDEPR</v>
          </cell>
          <cell r="E82">
            <v>1</v>
          </cell>
          <cell r="F82">
            <v>1.9451505348745346E-2</v>
          </cell>
          <cell r="G82">
            <v>0.26248305571540648</v>
          </cell>
          <cell r="H82">
            <v>5.4822384965918805E-2</v>
          </cell>
          <cell r="I82">
            <v>0.13756557707196498</v>
          </cell>
          <cell r="J82">
            <v>0.11255358370662887</v>
          </cell>
          <cell r="K82">
            <v>0.44690749245245975</v>
          </cell>
          <cell r="L82">
            <v>5.7368316883568277E-2</v>
          </cell>
          <cell r="M82">
            <v>2.5011993365336133E-2</v>
          </cell>
          <cell r="N82">
            <v>2.347247352504976E-4</v>
          </cell>
          <cell r="O82">
            <v>0</v>
          </cell>
          <cell r="P82">
            <v>2.1166942826685804E-2</v>
          </cell>
          <cell r="S82" t="str">
            <v>TAXDEPR</v>
          </cell>
          <cell r="V82">
            <v>1</v>
          </cell>
          <cell r="W82">
            <v>1.9451505348745346E-2</v>
          </cell>
          <cell r="X82">
            <v>0.26248305571540648</v>
          </cell>
          <cell r="Y82">
            <v>5.4822384965918805E-2</v>
          </cell>
          <cell r="Z82">
            <v>0.13756557707196498</v>
          </cell>
          <cell r="AA82">
            <v>0.11255358370662887</v>
          </cell>
          <cell r="AB82">
            <v>0.44690749245245975</v>
          </cell>
          <cell r="AC82">
            <v>5.7368316883568277E-2</v>
          </cell>
          <cell r="AD82">
            <v>2.5011993365336133E-2</v>
          </cell>
          <cell r="AE82">
            <v>2.347247352504976E-4</v>
          </cell>
          <cell r="AF82">
            <v>0</v>
          </cell>
          <cell r="AG82">
            <v>2.1166942826685804E-2</v>
          </cell>
        </row>
        <row r="83">
          <cell r="B83" t="str">
            <v>DONOTUSE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S83" t="str">
            <v>DONOTUSE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B84" t="str">
            <v>DONOTUSE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S84" t="str">
            <v>DONOTUSE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</row>
        <row r="85">
          <cell r="B85" t="str">
            <v>DONOTUSE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S85" t="str">
            <v>DONOTUSE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B86" t="str">
            <v>SCHMDEXP</v>
          </cell>
          <cell r="E86">
            <v>0.99999999999999978</v>
          </cell>
          <cell r="F86">
            <v>2.0361770535184051E-2</v>
          </cell>
          <cell r="G86">
            <v>0.23789015757060977</v>
          </cell>
          <cell r="H86">
            <v>6.8879191983660312E-2</v>
          </cell>
          <cell r="I86">
            <v>0.15286248585844864</v>
          </cell>
          <cell r="J86">
            <v>0.12893897043569355</v>
          </cell>
          <cell r="K86">
            <v>0.45757283033311075</v>
          </cell>
          <cell r="L86">
            <v>6.2129875176841529E-2</v>
          </cell>
          <cell r="M86">
            <v>2.3923515422755101E-2</v>
          </cell>
          <cell r="N86">
            <v>3.0368854214480565E-4</v>
          </cell>
          <cell r="O86">
            <v>0</v>
          </cell>
          <cell r="P86">
            <v>0</v>
          </cell>
          <cell r="S86" t="str">
            <v>SCHMDEXP</v>
          </cell>
          <cell r="V86">
            <v>0.99999999999999978</v>
          </cell>
          <cell r="W86">
            <v>2.0361770535184051E-2</v>
          </cell>
          <cell r="X86">
            <v>0.23789015757060977</v>
          </cell>
          <cell r="Y86">
            <v>6.8879191983660312E-2</v>
          </cell>
          <cell r="Z86">
            <v>0.15286248585844864</v>
          </cell>
          <cell r="AA86">
            <v>0.12893897043569355</v>
          </cell>
          <cell r="AB86">
            <v>0.45757283033311075</v>
          </cell>
          <cell r="AC86">
            <v>6.2129875176841529E-2</v>
          </cell>
          <cell r="AD86">
            <v>2.3923515422755101E-2</v>
          </cell>
          <cell r="AE86">
            <v>3.0368854214480565E-4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1</v>
          </cell>
          <cell r="F87">
            <v>1.898058693622524E-2</v>
          </cell>
          <cell r="G87">
            <v>0.29090433411622446</v>
          </cell>
          <cell r="H87">
            <v>8.1746842014081444E-2</v>
          </cell>
          <cell r="I87">
            <v>0.11147829952249101</v>
          </cell>
          <cell r="J87">
            <v>9.5659076271460197E-2</v>
          </cell>
          <cell r="K87">
            <v>0.36684618048041745</v>
          </cell>
          <cell r="L87">
            <v>4.8566961041555057E-2</v>
          </cell>
          <cell r="M87">
            <v>1.5819223251030811E-2</v>
          </cell>
          <cell r="N87">
            <v>2.152945008260223E-4</v>
          </cell>
          <cell r="O87">
            <v>8.1261501388179322E-2</v>
          </cell>
          <cell r="P87">
            <v>0</v>
          </cell>
          <cell r="S87" t="str">
            <v>SCHMAEXP</v>
          </cell>
          <cell r="V87">
            <v>1</v>
          </cell>
          <cell r="W87">
            <v>1.898058693622524E-2</v>
          </cell>
          <cell r="X87">
            <v>0.29090433411622446</v>
          </cell>
          <cell r="Y87">
            <v>8.1746842014081444E-2</v>
          </cell>
          <cell r="Z87">
            <v>0.11147829952249101</v>
          </cell>
          <cell r="AA87">
            <v>9.5659076271460197E-2</v>
          </cell>
          <cell r="AB87">
            <v>0.36684618048041745</v>
          </cell>
          <cell r="AC87">
            <v>4.8566961041555057E-2</v>
          </cell>
          <cell r="AD87">
            <v>1.5819223251030811E-2</v>
          </cell>
          <cell r="AE87">
            <v>2.152945008260223E-4</v>
          </cell>
          <cell r="AF87">
            <v>8.1261501388179322E-2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1.4970388060388711E-2</v>
          </cell>
          <cell r="G88">
            <v>0.26366024726293347</v>
          </cell>
          <cell r="H88">
            <v>7.883252733411944E-2</v>
          </cell>
          <cell r="I88">
            <v>0.14640889818004915</v>
          </cell>
          <cell r="J88">
            <v>0.12443746263143377</v>
          </cell>
          <cell r="K88">
            <v>0.43606088689184541</v>
          </cell>
          <cell r="L88">
            <v>6.0067052270663904E-2</v>
          </cell>
          <cell r="M88">
            <v>2.1971435548615383E-2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1.4970388060388711E-2</v>
          </cell>
          <cell r="X88">
            <v>0.26366024726293347</v>
          </cell>
          <cell r="Y88">
            <v>7.883252733411944E-2</v>
          </cell>
          <cell r="Z88">
            <v>0.14640889818004915</v>
          </cell>
          <cell r="AA88">
            <v>0.12443746263143377</v>
          </cell>
          <cell r="AB88">
            <v>0.43606088689184541</v>
          </cell>
          <cell r="AC88">
            <v>6.0067052270663904E-2</v>
          </cell>
          <cell r="AD88">
            <v>2.1971435548615383E-2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WY-ALL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WY-ALL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Main"/>
      <sheetName val="Data"/>
      <sheetName val="Master Dat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Main"/>
      <sheetName val="Data"/>
      <sheetName val="Data (2)"/>
      <sheetName val="Master Data"/>
    </sheetNames>
    <sheetDataSet>
      <sheetData sheetId="0"/>
      <sheetData sheetId="1"/>
      <sheetData sheetId="2"/>
      <sheetData sheetId="3"/>
      <sheetData sheetId="4"/>
      <sheetData sheetId="5">
        <row r="16">
          <cell r="F16" t="str">
            <v>0</v>
          </cell>
        </row>
        <row r="17">
          <cell r="G17" t="str">
            <v>JAM Extract Year End (Budget)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5377F-28AB-403F-83FE-AC6EA760014D}">
  <sheetPr>
    <pageSetUpPr fitToPage="1"/>
  </sheetPr>
  <dimension ref="A2:J61"/>
  <sheetViews>
    <sheetView tabSelected="1" view="pageBreakPreview" zoomScale="85" zoomScaleNormal="90" zoomScaleSheetLayoutView="85" workbookViewId="0"/>
  </sheetViews>
  <sheetFormatPr defaultColWidth="9.140625" defaultRowHeight="12.75" x14ac:dyDescent="0.2"/>
  <cols>
    <col min="1" max="1" width="2.5703125" style="2" customWidth="1"/>
    <col min="2" max="2" width="3.5703125" style="2" customWidth="1"/>
    <col min="3" max="3" width="33" style="2" customWidth="1"/>
    <col min="4" max="4" width="9.85546875" style="2" bestFit="1" customWidth="1"/>
    <col min="5" max="5" width="5.140625" style="2" bestFit="1" customWidth="1"/>
    <col min="6" max="6" width="12.28515625" style="2" bestFit="1" customWidth="1"/>
    <col min="7" max="7" width="9.5703125" style="2" bestFit="1" customWidth="1"/>
    <col min="8" max="8" width="10.7109375" style="2" bestFit="1" customWidth="1"/>
    <col min="9" max="9" width="13.7109375" style="2" bestFit="1" customWidth="1"/>
    <col min="10" max="10" width="5.7109375" style="31" bestFit="1" customWidth="1"/>
    <col min="11" max="16384" width="9.140625" style="2"/>
  </cols>
  <sheetData>
    <row r="2" spans="2:10" ht="12" customHeight="1" x14ac:dyDescent="0.2">
      <c r="B2" s="1" t="s">
        <v>0</v>
      </c>
      <c r="D2" s="3"/>
      <c r="E2" s="3"/>
      <c r="F2" s="3"/>
      <c r="G2" s="3"/>
      <c r="H2" s="3"/>
      <c r="I2" s="4" t="s">
        <v>1</v>
      </c>
      <c r="J2" s="29">
        <v>6.3</v>
      </c>
    </row>
    <row r="3" spans="2:10" ht="12" customHeight="1" x14ac:dyDescent="0.2">
      <c r="B3" s="1" t="s">
        <v>205</v>
      </c>
      <c r="D3" s="3"/>
      <c r="E3" s="3"/>
      <c r="F3" s="3"/>
      <c r="G3" s="3"/>
      <c r="H3" s="3"/>
      <c r="I3" s="3"/>
      <c r="J3" s="29"/>
    </row>
    <row r="4" spans="2:10" ht="12" customHeight="1" x14ac:dyDescent="0.2">
      <c r="B4" s="1" t="s">
        <v>210</v>
      </c>
      <c r="D4" s="3"/>
      <c r="E4" s="3"/>
      <c r="F4" s="3"/>
      <c r="G4" s="3"/>
      <c r="H4" s="3"/>
      <c r="I4" s="3"/>
      <c r="J4" s="29"/>
    </row>
    <row r="5" spans="2:10" ht="12" customHeight="1" x14ac:dyDescent="0.2">
      <c r="D5" s="3"/>
      <c r="E5" s="3"/>
      <c r="F5" s="3"/>
      <c r="G5" s="3"/>
      <c r="H5" s="3"/>
      <c r="I5" s="3"/>
      <c r="J5" s="29"/>
    </row>
    <row r="6" spans="2:10" ht="12" customHeight="1" x14ac:dyDescent="0.2">
      <c r="D6" s="3"/>
      <c r="E6" s="3"/>
      <c r="F6" s="3"/>
      <c r="G6" s="3"/>
      <c r="H6" s="3"/>
      <c r="I6" s="3"/>
      <c r="J6" s="29"/>
    </row>
    <row r="7" spans="2:10" ht="12" customHeight="1" x14ac:dyDescent="0.2">
      <c r="D7" s="3"/>
      <c r="E7" s="3"/>
      <c r="F7" s="3" t="s">
        <v>2</v>
      </c>
      <c r="G7" s="3"/>
      <c r="H7" s="3"/>
      <c r="I7" s="3" t="s">
        <v>3</v>
      </c>
      <c r="J7" s="29"/>
    </row>
    <row r="8" spans="2:10" ht="12" customHeight="1" x14ac:dyDescent="0.2"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30" t="s">
        <v>10</v>
      </c>
    </row>
    <row r="9" spans="2:10" ht="12" customHeight="1" x14ac:dyDescent="0.2">
      <c r="B9" s="6" t="s">
        <v>11</v>
      </c>
      <c r="D9" s="32"/>
      <c r="E9" s="3"/>
      <c r="F9" s="7"/>
      <c r="G9" s="33"/>
      <c r="H9" s="8"/>
      <c r="I9" s="9"/>
      <c r="J9" s="29"/>
    </row>
    <row r="10" spans="2:10" ht="12" customHeight="1" x14ac:dyDescent="0.2">
      <c r="B10" s="32"/>
      <c r="D10" s="34" t="str">
        <f>'6.3.4 - 6.3.6'!B6</f>
        <v>108360</v>
      </c>
      <c r="E10" s="3" t="s">
        <v>212</v>
      </c>
      <c r="F10" s="10">
        <f>'6.3.4 - 6.3.6'!F6</f>
        <v>7236.0295833339915</v>
      </c>
      <c r="G10" s="10" t="str">
        <f>'6.3.4 - 6.3.6'!C6</f>
        <v>CA</v>
      </c>
      <c r="H10" s="8" t="s">
        <v>209</v>
      </c>
      <c r="I10" s="9">
        <f>IF(H10="Situs",IF(G10="WA",F10,0),H10*F10)</f>
        <v>0</v>
      </c>
      <c r="J10" s="29" t="str">
        <f t="shared" ref="J10:J53" si="0">CONCATENATE($J$2,".4 ")</f>
        <v xml:space="preserve">6.3.4 </v>
      </c>
    </row>
    <row r="11" spans="2:10" ht="12" customHeight="1" x14ac:dyDescent="0.2">
      <c r="B11" s="32"/>
      <c r="D11" s="34" t="str">
        <f>'6.3.4 - 6.3.6'!B7</f>
        <v>108360</v>
      </c>
      <c r="E11" s="3" t="s">
        <v>212</v>
      </c>
      <c r="F11" s="10">
        <f>'6.3.4 - 6.3.6'!F7</f>
        <v>20433.575416666979</v>
      </c>
      <c r="G11" s="10" t="str">
        <f>'6.3.4 - 6.3.6'!C7</f>
        <v>ID</v>
      </c>
      <c r="H11" s="8" t="s">
        <v>209</v>
      </c>
      <c r="I11" s="9">
        <f t="shared" ref="I11:I54" si="1">IF(H11="Situs",IF(G11="WA",F11,0),H11*F11)</f>
        <v>0</v>
      </c>
      <c r="J11" s="29" t="str">
        <f t="shared" si="0"/>
        <v xml:space="preserve">6.3.4 </v>
      </c>
    </row>
    <row r="12" spans="2:10" ht="12" customHeight="1" x14ac:dyDescent="0.2">
      <c r="B12" s="32"/>
      <c r="D12" s="34" t="str">
        <f>'6.3.4 - 6.3.6'!B8</f>
        <v>108360</v>
      </c>
      <c r="E12" s="3" t="s">
        <v>212</v>
      </c>
      <c r="F12" s="10">
        <f>'6.3.4 - 6.3.6'!F8</f>
        <v>-1194.0175000000745</v>
      </c>
      <c r="G12" s="10" t="str">
        <f>'6.3.4 - 6.3.6'!C8</f>
        <v>OR</v>
      </c>
      <c r="H12" s="8" t="s">
        <v>209</v>
      </c>
      <c r="I12" s="9">
        <f t="shared" si="1"/>
        <v>0</v>
      </c>
      <c r="J12" s="29" t="str">
        <f t="shared" si="0"/>
        <v xml:space="preserve">6.3.4 </v>
      </c>
    </row>
    <row r="13" spans="2:10" ht="12" customHeight="1" x14ac:dyDescent="0.2">
      <c r="B13" s="32"/>
      <c r="D13" s="34" t="str">
        <f>'6.3.4 - 6.3.6'!B9</f>
        <v>108360</v>
      </c>
      <c r="E13" s="3" t="s">
        <v>212</v>
      </c>
      <c r="F13" s="10">
        <f>'6.3.4 - 6.3.6'!F9</f>
        <v>47085.597916670144</v>
      </c>
      <c r="G13" s="10" t="str">
        <f>'6.3.4 - 6.3.6'!C9</f>
        <v>UT</v>
      </c>
      <c r="H13" s="8" t="s">
        <v>209</v>
      </c>
      <c r="I13" s="9">
        <f t="shared" si="1"/>
        <v>0</v>
      </c>
      <c r="J13" s="29" t="str">
        <f t="shared" si="0"/>
        <v xml:space="preserve">6.3.4 </v>
      </c>
    </row>
    <row r="14" spans="2:10" ht="12" customHeight="1" x14ac:dyDescent="0.2">
      <c r="B14" s="32"/>
      <c r="D14" s="34" t="str">
        <f>'6.3.4 - 6.3.6'!B10</f>
        <v>108360</v>
      </c>
      <c r="E14" s="3" t="s">
        <v>212</v>
      </c>
      <c r="F14" s="10">
        <f>'6.3.4 - 6.3.6'!F10</f>
        <v>-3408.5729166670062</v>
      </c>
      <c r="G14" s="10" t="str">
        <f>'6.3.4 - 6.3.6'!C10</f>
        <v>WA</v>
      </c>
      <c r="H14" s="8" t="s">
        <v>209</v>
      </c>
      <c r="I14" s="9">
        <f t="shared" si="1"/>
        <v>-3408.5729166670062</v>
      </c>
      <c r="J14" s="29" t="str">
        <f t="shared" si="0"/>
        <v xml:space="preserve">6.3.4 </v>
      </c>
    </row>
    <row r="15" spans="2:10" ht="12" customHeight="1" x14ac:dyDescent="0.2">
      <c r="B15" s="32"/>
      <c r="D15" s="34" t="str">
        <f>'6.3.4 - 6.3.6'!B11</f>
        <v>108360</v>
      </c>
      <c r="E15" s="3" t="s">
        <v>212</v>
      </c>
      <c r="F15" s="10">
        <f>'6.3.4 - 6.3.6'!F11</f>
        <v>3942.452083329903</v>
      </c>
      <c r="G15" s="10" t="str">
        <f>'6.3.4 - 6.3.6'!C11</f>
        <v>WY-ALL</v>
      </c>
      <c r="H15" s="8" t="s">
        <v>209</v>
      </c>
      <c r="I15" s="9">
        <f t="shared" si="1"/>
        <v>0</v>
      </c>
      <c r="J15" s="29" t="str">
        <f t="shared" si="0"/>
        <v xml:space="preserve">6.3.4 </v>
      </c>
    </row>
    <row r="16" spans="2:10" ht="12" customHeight="1" x14ac:dyDescent="0.2">
      <c r="B16" s="32"/>
      <c r="D16" s="34" t="str">
        <f>'6.3.4 - 6.3.6'!B12</f>
        <v>108360</v>
      </c>
      <c r="E16" s="3" t="s">
        <v>212</v>
      </c>
      <c r="F16" s="10">
        <f>'6.3.4 - 6.3.6'!F12</f>
        <v>273486.12083333009</v>
      </c>
      <c r="G16" s="10" t="str">
        <f>'6.3.4 - 6.3.6'!C12</f>
        <v>WY-ALL</v>
      </c>
      <c r="H16" s="8" t="s">
        <v>209</v>
      </c>
      <c r="I16" s="9">
        <f t="shared" si="1"/>
        <v>0</v>
      </c>
      <c r="J16" s="29" t="str">
        <f t="shared" si="0"/>
        <v xml:space="preserve">6.3.4 </v>
      </c>
    </row>
    <row r="17" spans="2:10" ht="12" customHeight="1" x14ac:dyDescent="0.2">
      <c r="B17" s="32"/>
      <c r="D17" s="34" t="str">
        <f>'6.3.4 - 6.3.6'!B13</f>
        <v>108361</v>
      </c>
      <c r="E17" s="3" t="s">
        <v>212</v>
      </c>
      <c r="F17" s="10">
        <f>'6.3.4 - 6.3.6'!F13</f>
        <v>-24588.098333330126</v>
      </c>
      <c r="G17" s="10" t="str">
        <f>'6.3.4 - 6.3.6'!C13</f>
        <v>CA</v>
      </c>
      <c r="H17" s="8" t="s">
        <v>209</v>
      </c>
      <c r="I17" s="9">
        <f t="shared" si="1"/>
        <v>0</v>
      </c>
      <c r="J17" s="29" t="str">
        <f t="shared" si="0"/>
        <v xml:space="preserve">6.3.4 </v>
      </c>
    </row>
    <row r="18" spans="2:10" ht="12" customHeight="1" x14ac:dyDescent="0.2">
      <c r="B18" s="32"/>
      <c r="D18" s="34" t="str">
        <f>'6.3.4 - 6.3.6'!B14</f>
        <v>108361</v>
      </c>
      <c r="E18" s="3" t="s">
        <v>212</v>
      </c>
      <c r="F18" s="10">
        <f>'6.3.4 - 6.3.6'!F14</f>
        <v>-45963.457083332934</v>
      </c>
      <c r="G18" s="10" t="str">
        <f>'6.3.4 - 6.3.6'!C14</f>
        <v>ID</v>
      </c>
      <c r="H18" s="8" t="s">
        <v>209</v>
      </c>
      <c r="I18" s="9">
        <f t="shared" si="1"/>
        <v>0</v>
      </c>
      <c r="J18" s="29" t="str">
        <f t="shared" si="0"/>
        <v xml:space="preserve">6.3.4 </v>
      </c>
    </row>
    <row r="19" spans="2:10" ht="12" customHeight="1" x14ac:dyDescent="0.2">
      <c r="B19" s="32"/>
      <c r="D19" s="34" t="str">
        <f>'6.3.4 - 6.3.6'!B15</f>
        <v>108361</v>
      </c>
      <c r="E19" s="3" t="s">
        <v>212</v>
      </c>
      <c r="F19" s="10">
        <f>'6.3.4 - 6.3.6'!F15</f>
        <v>-154847.34999999963</v>
      </c>
      <c r="G19" s="10" t="str">
        <f>'6.3.4 - 6.3.6'!C15</f>
        <v>OR</v>
      </c>
      <c r="H19" s="8" t="s">
        <v>209</v>
      </c>
      <c r="I19" s="9">
        <f t="shared" si="1"/>
        <v>0</v>
      </c>
      <c r="J19" s="29" t="str">
        <f t="shared" si="0"/>
        <v xml:space="preserve">6.3.4 </v>
      </c>
    </row>
    <row r="20" spans="2:10" ht="12" customHeight="1" x14ac:dyDescent="0.2">
      <c r="B20" s="32"/>
      <c r="D20" s="34" t="str">
        <f>'6.3.4 - 6.3.6'!B16</f>
        <v>108361</v>
      </c>
      <c r="E20" s="3" t="s">
        <v>212</v>
      </c>
      <c r="F20" s="10">
        <f>'6.3.4 - 6.3.6'!F16</f>
        <v>-350765.62041669898</v>
      </c>
      <c r="G20" s="10" t="str">
        <f>'6.3.4 - 6.3.6'!C16</f>
        <v>UT</v>
      </c>
      <c r="H20" s="8" t="s">
        <v>209</v>
      </c>
      <c r="I20" s="9">
        <f t="shared" si="1"/>
        <v>0</v>
      </c>
      <c r="J20" s="29" t="str">
        <f t="shared" si="0"/>
        <v xml:space="preserve">6.3.4 </v>
      </c>
    </row>
    <row r="21" spans="2:10" ht="12" customHeight="1" x14ac:dyDescent="0.2">
      <c r="B21" s="32"/>
      <c r="D21" s="34" t="str">
        <f>'6.3.4 - 6.3.6'!B17</f>
        <v>108361</v>
      </c>
      <c r="E21" s="3" t="s">
        <v>212</v>
      </c>
      <c r="F21" s="10">
        <f>'6.3.4 - 6.3.6'!F17</f>
        <v>-69887.813333329977</v>
      </c>
      <c r="G21" s="10" t="str">
        <f>'6.3.4 - 6.3.6'!C17</f>
        <v>WA</v>
      </c>
      <c r="H21" s="8" t="s">
        <v>209</v>
      </c>
      <c r="I21" s="9">
        <f t="shared" si="1"/>
        <v>-69887.813333329977</v>
      </c>
      <c r="J21" s="29" t="str">
        <f t="shared" si="0"/>
        <v xml:space="preserve">6.3.4 </v>
      </c>
    </row>
    <row r="22" spans="2:10" ht="12" customHeight="1" x14ac:dyDescent="0.2">
      <c r="D22" s="34" t="str">
        <f>'6.3.4 - 6.3.6'!B18</f>
        <v>108361</v>
      </c>
      <c r="E22" s="3" t="s">
        <v>212</v>
      </c>
      <c r="F22" s="10">
        <f>'6.3.4 - 6.3.6'!F18</f>
        <v>-123165.10583333019</v>
      </c>
      <c r="G22" s="10" t="str">
        <f>'6.3.4 - 6.3.6'!C18</f>
        <v>WY-ALL</v>
      </c>
      <c r="H22" s="8" t="s">
        <v>209</v>
      </c>
      <c r="I22" s="9">
        <f t="shared" si="1"/>
        <v>0</v>
      </c>
      <c r="J22" s="29" t="str">
        <f t="shared" si="0"/>
        <v xml:space="preserve">6.3.4 </v>
      </c>
    </row>
    <row r="23" spans="2:10" ht="12" customHeight="1" x14ac:dyDescent="0.2">
      <c r="D23" s="34" t="str">
        <f>'6.3.4 - 6.3.6'!B19</f>
        <v>108361</v>
      </c>
      <c r="E23" s="3" t="s">
        <v>212</v>
      </c>
      <c r="F23" s="10">
        <f>'6.3.4 - 6.3.6'!F19</f>
        <v>-49011.45166666701</v>
      </c>
      <c r="G23" s="10" t="str">
        <f>'6.3.4 - 6.3.6'!C19</f>
        <v>WY-ALL</v>
      </c>
      <c r="H23" s="8" t="s">
        <v>209</v>
      </c>
      <c r="I23" s="9">
        <f t="shared" si="1"/>
        <v>0</v>
      </c>
      <c r="J23" s="29" t="str">
        <f t="shared" si="0"/>
        <v xml:space="preserve">6.3.4 </v>
      </c>
    </row>
    <row r="24" spans="2:10" ht="12" customHeight="1" x14ac:dyDescent="0.2">
      <c r="B24" s="32"/>
      <c r="D24" s="34" t="str">
        <f>'6.3.4 - 6.3.6'!B20</f>
        <v>108362</v>
      </c>
      <c r="E24" s="3" t="s">
        <v>212</v>
      </c>
      <c r="F24" s="10">
        <f>'6.3.4 - 6.3.6'!F20</f>
        <v>-44987.254166699946</v>
      </c>
      <c r="G24" s="10" t="str">
        <f>'6.3.4 - 6.3.6'!C20</f>
        <v>CA</v>
      </c>
      <c r="H24" s="8" t="s">
        <v>209</v>
      </c>
      <c r="I24" s="9">
        <f t="shared" si="1"/>
        <v>0</v>
      </c>
      <c r="J24" s="29" t="str">
        <f t="shared" si="0"/>
        <v xml:space="preserve">6.3.4 </v>
      </c>
    </row>
    <row r="25" spans="2:10" ht="12" customHeight="1" x14ac:dyDescent="0.2">
      <c r="B25" s="32"/>
      <c r="D25" s="34" t="str">
        <f>'6.3.4 - 6.3.6'!B21</f>
        <v>108362</v>
      </c>
      <c r="E25" s="3" t="s">
        <v>212</v>
      </c>
      <c r="F25" s="10">
        <f>'6.3.4 - 6.3.6'!F21</f>
        <v>-266093.43291670084</v>
      </c>
      <c r="G25" s="10" t="str">
        <f>'6.3.4 - 6.3.6'!C21</f>
        <v>ID</v>
      </c>
      <c r="H25" s="8" t="s">
        <v>209</v>
      </c>
      <c r="I25" s="9">
        <f t="shared" si="1"/>
        <v>0</v>
      </c>
      <c r="J25" s="29" t="str">
        <f t="shared" si="0"/>
        <v xml:space="preserve">6.3.4 </v>
      </c>
    </row>
    <row r="26" spans="2:10" ht="12" customHeight="1" x14ac:dyDescent="0.2">
      <c r="B26" s="32"/>
      <c r="D26" s="34" t="str">
        <f>'6.3.4 - 6.3.6'!B22</f>
        <v>108362</v>
      </c>
      <c r="E26" s="3" t="s">
        <v>212</v>
      </c>
      <c r="F26" s="10">
        <f>'6.3.4 - 6.3.6'!F22</f>
        <v>-674861.72749999166</v>
      </c>
      <c r="G26" s="10" t="str">
        <f>'6.3.4 - 6.3.6'!C22</f>
        <v>OR</v>
      </c>
      <c r="H26" s="8" t="s">
        <v>209</v>
      </c>
      <c r="I26" s="9">
        <f t="shared" si="1"/>
        <v>0</v>
      </c>
      <c r="J26" s="29" t="str">
        <f t="shared" si="0"/>
        <v xml:space="preserve">6.3.4 </v>
      </c>
    </row>
    <row r="27" spans="2:10" ht="12" customHeight="1" x14ac:dyDescent="0.2">
      <c r="B27" s="32"/>
      <c r="D27" s="34" t="str">
        <f>'6.3.4 - 6.3.6'!B23</f>
        <v>108362</v>
      </c>
      <c r="E27" s="3" t="s">
        <v>212</v>
      </c>
      <c r="F27" s="10">
        <f>'6.3.4 - 6.3.6'!F23</f>
        <v>-1403971.9941670001</v>
      </c>
      <c r="G27" s="10" t="str">
        <f>'6.3.4 - 6.3.6'!C23</f>
        <v>UT</v>
      </c>
      <c r="H27" s="8" t="s">
        <v>209</v>
      </c>
      <c r="I27" s="9">
        <f t="shared" si="1"/>
        <v>0</v>
      </c>
      <c r="J27" s="29" t="str">
        <f t="shared" si="0"/>
        <v xml:space="preserve">6.3.4 </v>
      </c>
    </row>
    <row r="28" spans="2:10" ht="12" customHeight="1" x14ac:dyDescent="0.2">
      <c r="B28" s="32"/>
      <c r="D28" s="34" t="str">
        <f>'6.3.4 - 6.3.6'!B24</f>
        <v>108362</v>
      </c>
      <c r="E28" s="3" t="s">
        <v>212</v>
      </c>
      <c r="F28" s="10">
        <f>'6.3.4 - 6.3.6'!F24</f>
        <v>-553500.91708330065</v>
      </c>
      <c r="G28" s="10" t="str">
        <f>'6.3.4 - 6.3.6'!C24</f>
        <v>WA</v>
      </c>
      <c r="H28" s="8" t="s">
        <v>209</v>
      </c>
      <c r="I28" s="9">
        <f t="shared" si="1"/>
        <v>-553500.91708330065</v>
      </c>
      <c r="J28" s="29" t="str">
        <f t="shared" si="0"/>
        <v xml:space="preserve">6.3.4 </v>
      </c>
    </row>
    <row r="29" spans="2:10" ht="12" customHeight="1" x14ac:dyDescent="0.2">
      <c r="D29" s="34" t="str">
        <f>'6.3.4 - 6.3.6'!B25</f>
        <v>108362</v>
      </c>
      <c r="E29" s="3" t="s">
        <v>212</v>
      </c>
      <c r="F29" s="10">
        <f>'6.3.4 - 6.3.6'!F25</f>
        <v>-469039.18791670352</v>
      </c>
      <c r="G29" s="10" t="str">
        <f>'6.3.4 - 6.3.6'!C25</f>
        <v>WY-ALL</v>
      </c>
      <c r="H29" s="8" t="s">
        <v>209</v>
      </c>
      <c r="I29" s="9">
        <f t="shared" si="1"/>
        <v>0</v>
      </c>
      <c r="J29" s="29" t="str">
        <f t="shared" si="0"/>
        <v xml:space="preserve">6.3.4 </v>
      </c>
    </row>
    <row r="30" spans="2:10" ht="12" customHeight="1" x14ac:dyDescent="0.2">
      <c r="D30" s="34" t="str">
        <f>'6.3.4 - 6.3.6'!B26</f>
        <v>108362</v>
      </c>
      <c r="E30" s="3" t="s">
        <v>212</v>
      </c>
      <c r="F30" s="10">
        <f>'6.3.4 - 6.3.6'!F26</f>
        <v>-155566.21875</v>
      </c>
      <c r="G30" s="10" t="str">
        <f>'6.3.4 - 6.3.6'!C26</f>
        <v>WY-ALL</v>
      </c>
      <c r="H30" s="8" t="s">
        <v>209</v>
      </c>
      <c r="I30" s="9">
        <f t="shared" si="1"/>
        <v>0</v>
      </c>
      <c r="J30" s="29" t="str">
        <f t="shared" si="0"/>
        <v xml:space="preserve">6.3.4 </v>
      </c>
    </row>
    <row r="31" spans="2:10" ht="12" customHeight="1" x14ac:dyDescent="0.2">
      <c r="B31" s="1"/>
      <c r="D31" s="34" t="str">
        <f>'6.3.4 - 6.3.6'!B27</f>
        <v>108364</v>
      </c>
      <c r="E31" s="3" t="s">
        <v>212</v>
      </c>
      <c r="F31" s="10">
        <f>'6.3.4 - 6.3.6'!F27</f>
        <v>-358595.76541670412</v>
      </c>
      <c r="G31" s="10" t="str">
        <f>'6.3.4 - 6.3.6'!C27</f>
        <v>CA</v>
      </c>
      <c r="H31" s="8" t="s">
        <v>209</v>
      </c>
      <c r="I31" s="9">
        <f t="shared" si="1"/>
        <v>0</v>
      </c>
      <c r="J31" s="29" t="str">
        <f t="shared" si="0"/>
        <v xml:space="preserve">6.3.4 </v>
      </c>
    </row>
    <row r="32" spans="2:10" ht="12" customHeight="1" x14ac:dyDescent="0.2">
      <c r="D32" s="34" t="str">
        <f>'6.3.4 - 6.3.6'!B28</f>
        <v>108364</v>
      </c>
      <c r="E32" s="3" t="s">
        <v>212</v>
      </c>
      <c r="F32" s="10">
        <f>'6.3.4 - 6.3.6'!F28</f>
        <v>-642958.04249999672</v>
      </c>
      <c r="G32" s="10" t="str">
        <f>'6.3.4 - 6.3.6'!C28</f>
        <v>ID</v>
      </c>
      <c r="H32" s="8" t="s">
        <v>209</v>
      </c>
      <c r="I32" s="9">
        <f t="shared" si="1"/>
        <v>0</v>
      </c>
      <c r="J32" s="29" t="str">
        <f t="shared" si="0"/>
        <v xml:space="preserve">6.3.4 </v>
      </c>
    </row>
    <row r="33" spans="2:10" ht="12" customHeight="1" x14ac:dyDescent="0.2">
      <c r="B33" s="33"/>
      <c r="C33" s="33"/>
      <c r="D33" s="34" t="str">
        <f>'6.3.4 - 6.3.6'!B29</f>
        <v>108364</v>
      </c>
      <c r="E33" s="3" t="s">
        <v>212</v>
      </c>
      <c r="F33" s="10">
        <f>'6.3.4 - 6.3.6'!F29</f>
        <v>-3043335.6420829892</v>
      </c>
      <c r="G33" s="10" t="str">
        <f>'6.3.4 - 6.3.6'!C29</f>
        <v>OR</v>
      </c>
      <c r="H33" s="8" t="s">
        <v>209</v>
      </c>
      <c r="I33" s="9">
        <f t="shared" si="1"/>
        <v>0</v>
      </c>
      <c r="J33" s="29" t="str">
        <f t="shared" si="0"/>
        <v xml:space="preserve">6.3.4 </v>
      </c>
    </row>
    <row r="34" spans="2:10" ht="12" customHeight="1" x14ac:dyDescent="0.2">
      <c r="B34" s="33"/>
      <c r="C34" s="33"/>
      <c r="D34" s="34" t="str">
        <f>'6.3.4 - 6.3.6'!B30</f>
        <v>108364</v>
      </c>
      <c r="E34" s="3" t="s">
        <v>212</v>
      </c>
      <c r="F34" s="10">
        <f>'6.3.4 - 6.3.6'!F30</f>
        <v>-2130711.5412500203</v>
      </c>
      <c r="G34" s="10" t="str">
        <f>'6.3.4 - 6.3.6'!C30</f>
        <v>UT</v>
      </c>
      <c r="H34" s="8" t="s">
        <v>209</v>
      </c>
      <c r="I34" s="9">
        <f t="shared" si="1"/>
        <v>0</v>
      </c>
      <c r="J34" s="29" t="str">
        <f t="shared" si="0"/>
        <v xml:space="preserve">6.3.4 </v>
      </c>
    </row>
    <row r="35" spans="2:10" ht="12" customHeight="1" x14ac:dyDescent="0.2">
      <c r="B35" s="33"/>
      <c r="C35" s="33"/>
      <c r="D35" s="34" t="str">
        <f>'6.3.4 - 6.3.6'!B31</f>
        <v>108364</v>
      </c>
      <c r="E35" s="3" t="s">
        <v>212</v>
      </c>
      <c r="F35" s="10">
        <f>'6.3.4 - 6.3.6'!F31</f>
        <v>-1081214.0720832944</v>
      </c>
      <c r="G35" s="10" t="str">
        <f>'6.3.4 - 6.3.6'!C31</f>
        <v>WA</v>
      </c>
      <c r="H35" s="8" t="s">
        <v>209</v>
      </c>
      <c r="I35" s="9">
        <f t="shared" si="1"/>
        <v>-1081214.0720832944</v>
      </c>
      <c r="J35" s="29" t="str">
        <f t="shared" si="0"/>
        <v xml:space="preserve">6.3.4 </v>
      </c>
    </row>
    <row r="36" spans="2:10" ht="12" customHeight="1" x14ac:dyDescent="0.2">
      <c r="B36" s="33"/>
      <c r="C36" s="33"/>
      <c r="D36" s="34" t="str">
        <f>'6.3.4 - 6.3.6'!B32</f>
        <v>108364</v>
      </c>
      <c r="E36" s="3" t="s">
        <v>212</v>
      </c>
      <c r="F36" s="10">
        <f>'6.3.4 - 6.3.6'!F32</f>
        <v>-1549855.0654166043</v>
      </c>
      <c r="G36" s="10" t="str">
        <f>'6.3.4 - 6.3.6'!C32</f>
        <v>WY-ALL</v>
      </c>
      <c r="H36" s="8" t="s">
        <v>209</v>
      </c>
      <c r="I36" s="9">
        <f t="shared" si="1"/>
        <v>0</v>
      </c>
      <c r="J36" s="29" t="str">
        <f t="shared" si="0"/>
        <v xml:space="preserve">6.3.4 </v>
      </c>
    </row>
    <row r="37" spans="2:10" ht="12" customHeight="1" x14ac:dyDescent="0.2">
      <c r="B37" s="33"/>
      <c r="C37" s="33"/>
      <c r="D37" s="34" t="str">
        <f>'6.3.4 - 6.3.6'!B33</f>
        <v>108364</v>
      </c>
      <c r="E37" s="3" t="s">
        <v>212</v>
      </c>
      <c r="F37" s="10">
        <f>'6.3.4 - 6.3.6'!F33</f>
        <v>-258294.51874999888</v>
      </c>
      <c r="G37" s="10" t="str">
        <f>'6.3.4 - 6.3.6'!C33</f>
        <v>WY-ALL</v>
      </c>
      <c r="H37" s="8" t="s">
        <v>209</v>
      </c>
      <c r="I37" s="9">
        <f t="shared" si="1"/>
        <v>0</v>
      </c>
      <c r="J37" s="29" t="str">
        <f t="shared" si="0"/>
        <v xml:space="preserve">6.3.4 </v>
      </c>
    </row>
    <row r="38" spans="2:10" ht="12" customHeight="1" x14ac:dyDescent="0.2">
      <c r="B38" s="33"/>
      <c r="C38" s="33"/>
      <c r="D38" s="34" t="str">
        <f>'6.3.4 - 6.3.6'!B34</f>
        <v>108365</v>
      </c>
      <c r="E38" s="3" t="s">
        <v>212</v>
      </c>
      <c r="F38" s="10">
        <f>'6.3.4 - 6.3.6'!F34</f>
        <v>190244.37166669965</v>
      </c>
      <c r="G38" s="10" t="str">
        <f>'6.3.4 - 6.3.6'!C34</f>
        <v>CA</v>
      </c>
      <c r="H38" s="8" t="s">
        <v>209</v>
      </c>
      <c r="I38" s="9">
        <f t="shared" si="1"/>
        <v>0</v>
      </c>
      <c r="J38" s="29" t="str">
        <f t="shared" si="0"/>
        <v xml:space="preserve">6.3.4 </v>
      </c>
    </row>
    <row r="39" spans="2:10" ht="12" customHeight="1" x14ac:dyDescent="0.2">
      <c r="B39" s="33"/>
      <c r="C39" s="33"/>
      <c r="D39" s="34" t="str">
        <f>'6.3.4 - 6.3.6'!B35</f>
        <v>108365</v>
      </c>
      <c r="E39" s="3" t="s">
        <v>212</v>
      </c>
      <c r="F39" s="10">
        <f>'6.3.4 - 6.3.6'!F35</f>
        <v>-37709.247083298862</v>
      </c>
      <c r="G39" s="10" t="str">
        <f>'6.3.4 - 6.3.6'!C35</f>
        <v>ID</v>
      </c>
      <c r="H39" s="8" t="s">
        <v>209</v>
      </c>
      <c r="I39" s="9">
        <f t="shared" si="1"/>
        <v>0</v>
      </c>
      <c r="J39" s="29" t="str">
        <f t="shared" si="0"/>
        <v xml:space="preserve">6.3.4 </v>
      </c>
    </row>
    <row r="40" spans="2:10" ht="12" customHeight="1" x14ac:dyDescent="0.2">
      <c r="B40" s="33"/>
      <c r="C40" s="33"/>
      <c r="D40" s="34" t="str">
        <f>'6.3.4 - 6.3.6'!B36</f>
        <v>108365</v>
      </c>
      <c r="E40" s="3" t="s">
        <v>212</v>
      </c>
      <c r="F40" s="10">
        <f>'6.3.4 - 6.3.6'!F36</f>
        <v>-854046.98750001192</v>
      </c>
      <c r="G40" s="10" t="str">
        <f>'6.3.4 - 6.3.6'!C36</f>
        <v>OR</v>
      </c>
      <c r="H40" s="8" t="s">
        <v>209</v>
      </c>
      <c r="I40" s="9">
        <f t="shared" si="1"/>
        <v>0</v>
      </c>
      <c r="J40" s="29" t="str">
        <f t="shared" si="0"/>
        <v xml:space="preserve">6.3.4 </v>
      </c>
    </row>
    <row r="41" spans="2:10" ht="12" customHeight="1" x14ac:dyDescent="0.2">
      <c r="B41" s="33"/>
      <c r="C41" s="33"/>
      <c r="D41" s="34" t="str">
        <f>'6.3.4 - 6.3.6'!B37</f>
        <v>108365</v>
      </c>
      <c r="E41" s="3" t="s">
        <v>212</v>
      </c>
      <c r="F41" s="10">
        <f>'6.3.4 - 6.3.6'!F37</f>
        <v>-847230.63708330691</v>
      </c>
      <c r="G41" s="10" t="str">
        <f>'6.3.4 - 6.3.6'!C37</f>
        <v>UT</v>
      </c>
      <c r="H41" s="8" t="s">
        <v>209</v>
      </c>
      <c r="I41" s="9">
        <f t="shared" si="1"/>
        <v>0</v>
      </c>
      <c r="J41" s="29" t="str">
        <f t="shared" si="0"/>
        <v xml:space="preserve">6.3.4 </v>
      </c>
    </row>
    <row r="42" spans="2:10" ht="12" customHeight="1" x14ac:dyDescent="0.2">
      <c r="B42" s="33"/>
      <c r="C42" s="33"/>
      <c r="D42" s="34" t="str">
        <f>'6.3.4 - 6.3.6'!B38</f>
        <v>108365</v>
      </c>
      <c r="E42" s="3" t="s">
        <v>212</v>
      </c>
      <c r="F42" s="10">
        <f>'6.3.4 - 6.3.6'!F38</f>
        <v>-484383.66624999791</v>
      </c>
      <c r="G42" s="10" t="str">
        <f>'6.3.4 - 6.3.6'!C38</f>
        <v>WA</v>
      </c>
      <c r="H42" s="8" t="s">
        <v>209</v>
      </c>
      <c r="I42" s="9">
        <f t="shared" si="1"/>
        <v>-484383.66624999791</v>
      </c>
      <c r="J42" s="29" t="str">
        <f t="shared" si="0"/>
        <v xml:space="preserve">6.3.4 </v>
      </c>
    </row>
    <row r="43" spans="2:10" ht="12" customHeight="1" x14ac:dyDescent="0.2">
      <c r="B43" s="11"/>
      <c r="C43" s="11"/>
      <c r="D43" s="34" t="str">
        <f>'6.3.4 - 6.3.6'!B39</f>
        <v>108365</v>
      </c>
      <c r="E43" s="3" t="s">
        <v>212</v>
      </c>
      <c r="F43" s="10">
        <f>'6.3.4 - 6.3.6'!F39</f>
        <v>-550614.1487499997</v>
      </c>
      <c r="G43" s="10" t="str">
        <f>'6.3.4 - 6.3.6'!C39</f>
        <v>WY-ALL</v>
      </c>
      <c r="H43" s="8" t="s">
        <v>209</v>
      </c>
      <c r="I43" s="9">
        <f t="shared" si="1"/>
        <v>0</v>
      </c>
      <c r="J43" s="29" t="str">
        <f t="shared" si="0"/>
        <v xml:space="preserve">6.3.4 </v>
      </c>
    </row>
    <row r="44" spans="2:10" ht="12" customHeight="1" x14ac:dyDescent="0.2">
      <c r="B44" s="33"/>
      <c r="C44" s="33"/>
      <c r="D44" s="34" t="str">
        <f>'6.3.4 - 6.3.6'!B40</f>
        <v>108365</v>
      </c>
      <c r="E44" s="3" t="s">
        <v>212</v>
      </c>
      <c r="F44" s="10">
        <f>'6.3.4 - 6.3.6'!F40</f>
        <v>-53395.974583330564</v>
      </c>
      <c r="G44" s="10" t="str">
        <f>'6.3.4 - 6.3.6'!C40</f>
        <v>WY-ALL</v>
      </c>
      <c r="H44" s="8" t="s">
        <v>209</v>
      </c>
      <c r="I44" s="9">
        <f t="shared" si="1"/>
        <v>0</v>
      </c>
      <c r="J44" s="29" t="str">
        <f t="shared" si="0"/>
        <v xml:space="preserve">6.3.4 </v>
      </c>
    </row>
    <row r="45" spans="2:10" ht="12" customHeight="1" x14ac:dyDescent="0.2">
      <c r="B45" s="33"/>
      <c r="C45" s="33"/>
      <c r="D45" s="34" t="str">
        <f>'6.3.4 - 6.3.6'!B41</f>
        <v>108366</v>
      </c>
      <c r="E45" s="3" t="s">
        <v>212</v>
      </c>
      <c r="F45" s="10">
        <f>'6.3.4 - 6.3.6'!F41</f>
        <v>-45001.329583300278</v>
      </c>
      <c r="G45" s="10" t="str">
        <f>'6.3.4 - 6.3.6'!C41</f>
        <v>CA</v>
      </c>
      <c r="H45" s="8" t="s">
        <v>209</v>
      </c>
      <c r="I45" s="9">
        <f t="shared" si="1"/>
        <v>0</v>
      </c>
      <c r="J45" s="29" t="str">
        <f t="shared" si="0"/>
        <v xml:space="preserve">6.3.4 </v>
      </c>
    </row>
    <row r="46" spans="2:10" ht="12" customHeight="1" x14ac:dyDescent="0.2">
      <c r="B46" s="33"/>
      <c r="C46" s="33"/>
      <c r="D46" s="34" t="str">
        <f>'6.3.4 - 6.3.6'!B42</f>
        <v>108366</v>
      </c>
      <c r="E46" s="3" t="s">
        <v>212</v>
      </c>
      <c r="F46" s="10">
        <f>'6.3.4 - 6.3.6'!F42</f>
        <v>-83360.025833330117</v>
      </c>
      <c r="G46" s="10" t="str">
        <f>'6.3.4 - 6.3.6'!C42</f>
        <v>ID</v>
      </c>
      <c r="H46" s="8" t="s">
        <v>209</v>
      </c>
      <c r="I46" s="9">
        <f t="shared" si="1"/>
        <v>0</v>
      </c>
      <c r="J46" s="29" t="str">
        <f t="shared" si="0"/>
        <v xml:space="preserve">6.3.4 </v>
      </c>
    </row>
    <row r="47" spans="2:10" ht="12" customHeight="1" x14ac:dyDescent="0.2">
      <c r="B47" s="33"/>
      <c r="C47" s="33"/>
      <c r="D47" s="34" t="str">
        <f>'6.3.4 - 6.3.6'!B43</f>
        <v>108366</v>
      </c>
      <c r="E47" s="3" t="s">
        <v>212</v>
      </c>
      <c r="F47" s="10">
        <f>'6.3.4 - 6.3.6'!F43</f>
        <v>-648897.86124999821</v>
      </c>
      <c r="G47" s="10" t="str">
        <f>'6.3.4 - 6.3.6'!C43</f>
        <v>OR</v>
      </c>
      <c r="H47" s="8" t="s">
        <v>209</v>
      </c>
      <c r="I47" s="9">
        <f t="shared" si="1"/>
        <v>0</v>
      </c>
      <c r="J47" s="29" t="str">
        <f t="shared" si="0"/>
        <v xml:space="preserve">6.3.4 </v>
      </c>
    </row>
    <row r="48" spans="2:10" ht="12" customHeight="1" x14ac:dyDescent="0.2">
      <c r="B48" s="33"/>
      <c r="C48" s="33"/>
      <c r="D48" s="34" t="str">
        <f>'6.3.4 - 6.3.6'!B44</f>
        <v>108366</v>
      </c>
      <c r="E48" s="3" t="s">
        <v>212</v>
      </c>
      <c r="F48" s="10">
        <f>'6.3.4 - 6.3.6'!F44</f>
        <v>-1406984.8391665965</v>
      </c>
      <c r="G48" s="10" t="str">
        <f>'6.3.4 - 6.3.6'!C44</f>
        <v>UT</v>
      </c>
      <c r="H48" s="8" t="s">
        <v>209</v>
      </c>
      <c r="I48" s="9">
        <f t="shared" si="1"/>
        <v>0</v>
      </c>
      <c r="J48" s="29" t="str">
        <f t="shared" si="0"/>
        <v xml:space="preserve">6.3.4 </v>
      </c>
    </row>
    <row r="49" spans="1:10" ht="12" customHeight="1" x14ac:dyDescent="0.2">
      <c r="B49" s="33"/>
      <c r="C49" s="33"/>
      <c r="D49" s="34" t="str">
        <f>'6.3.4 - 6.3.6'!B45</f>
        <v>108366</v>
      </c>
      <c r="E49" s="3" t="s">
        <v>212</v>
      </c>
      <c r="F49" s="10">
        <f>'6.3.4 - 6.3.6'!F45</f>
        <v>-228180.78333329968</v>
      </c>
      <c r="G49" s="10" t="str">
        <f>'6.3.4 - 6.3.6'!C45</f>
        <v>WA</v>
      </c>
      <c r="H49" s="8" t="s">
        <v>209</v>
      </c>
      <c r="I49" s="9">
        <f t="shared" si="1"/>
        <v>-228180.78333329968</v>
      </c>
      <c r="J49" s="29" t="str">
        <f t="shared" si="0"/>
        <v xml:space="preserve">6.3.4 </v>
      </c>
    </row>
    <row r="50" spans="1:10" ht="12" customHeight="1" x14ac:dyDescent="0.2">
      <c r="B50" s="33"/>
      <c r="C50" s="33"/>
      <c r="D50" s="34" t="str">
        <f>'6.3.4 - 6.3.6'!B46</f>
        <v>108366</v>
      </c>
      <c r="E50" s="3" t="s">
        <v>212</v>
      </c>
      <c r="F50" s="10">
        <f>'6.3.4 - 6.3.6'!F46</f>
        <v>-368292.48958329856</v>
      </c>
      <c r="G50" s="10" t="str">
        <f>'6.3.4 - 6.3.6'!C46</f>
        <v>WY-ALL</v>
      </c>
      <c r="H50" s="8" t="s">
        <v>209</v>
      </c>
      <c r="I50" s="9">
        <f t="shared" si="1"/>
        <v>0</v>
      </c>
      <c r="J50" s="29" t="str">
        <f t="shared" si="0"/>
        <v xml:space="preserve">6.3.4 </v>
      </c>
    </row>
    <row r="51" spans="1:10" ht="12" customHeight="1" x14ac:dyDescent="0.2">
      <c r="B51" s="33"/>
      <c r="C51" s="33"/>
      <c r="D51" s="34" t="str">
        <f>'6.3.4 - 6.3.6'!B47</f>
        <v>108366</v>
      </c>
      <c r="E51" s="3" t="s">
        <v>212</v>
      </c>
      <c r="F51" s="10">
        <f>'6.3.4 - 6.3.6'!F47</f>
        <v>-47781.278333330061</v>
      </c>
      <c r="G51" s="10" t="str">
        <f>'6.3.4 - 6.3.6'!C47</f>
        <v>WY-ALL</v>
      </c>
      <c r="H51" s="8" t="s">
        <v>209</v>
      </c>
      <c r="I51" s="9">
        <f t="shared" si="1"/>
        <v>0</v>
      </c>
      <c r="J51" s="29" t="str">
        <f t="shared" si="0"/>
        <v xml:space="preserve">6.3.4 </v>
      </c>
    </row>
    <row r="52" spans="1:10" ht="12" customHeight="1" x14ac:dyDescent="0.2">
      <c r="B52" s="33"/>
      <c r="C52" s="33"/>
      <c r="D52" s="34" t="str">
        <f>'6.3.4 - 6.3.6'!B48</f>
        <v>108367</v>
      </c>
      <c r="E52" s="3" t="s">
        <v>212</v>
      </c>
      <c r="F52" s="10">
        <f>'6.3.4 - 6.3.6'!F48</f>
        <v>-53938.462916700169</v>
      </c>
      <c r="G52" s="10" t="str">
        <f>'6.3.4 - 6.3.6'!C48</f>
        <v>CA</v>
      </c>
      <c r="H52" s="8" t="s">
        <v>209</v>
      </c>
      <c r="I52" s="9">
        <f t="shared" si="1"/>
        <v>0</v>
      </c>
      <c r="J52" s="29" t="str">
        <f t="shared" si="0"/>
        <v xml:space="preserve">6.3.4 </v>
      </c>
    </row>
    <row r="53" spans="1:10" ht="12" customHeight="1" x14ac:dyDescent="0.2">
      <c r="B53" s="33"/>
      <c r="C53" s="33"/>
      <c r="D53" s="34" t="str">
        <f>'6.3.4 - 6.3.6'!B49</f>
        <v>108367</v>
      </c>
      <c r="E53" s="3" t="s">
        <v>212</v>
      </c>
      <c r="F53" s="10">
        <f>'6.3.4 - 6.3.6'!F49</f>
        <v>-141319.9837500006</v>
      </c>
      <c r="G53" s="10" t="str">
        <f>'6.3.4 - 6.3.6'!C49</f>
        <v>ID</v>
      </c>
      <c r="H53" s="8" t="s">
        <v>209</v>
      </c>
      <c r="I53" s="9">
        <f t="shared" si="1"/>
        <v>0</v>
      </c>
      <c r="J53" s="29" t="str">
        <f t="shared" si="0"/>
        <v xml:space="preserve">6.3.4 </v>
      </c>
    </row>
    <row r="54" spans="1:10" ht="12" customHeight="1" x14ac:dyDescent="0.2">
      <c r="B54" s="13"/>
      <c r="C54" s="11"/>
      <c r="D54" s="34" t="str">
        <f>'6.3.4 - 6.3.6'!B50</f>
        <v>108367</v>
      </c>
      <c r="E54" s="3" t="s">
        <v>212</v>
      </c>
      <c r="F54" s="10">
        <f>'6.3.4 - 6.3.6'!F50</f>
        <v>-1343298.3591666967</v>
      </c>
      <c r="G54" s="10" t="str">
        <f>'6.3.4 - 6.3.6'!C50</f>
        <v>OR</v>
      </c>
      <c r="H54" s="8" t="s">
        <v>209</v>
      </c>
      <c r="I54" s="9">
        <f t="shared" si="1"/>
        <v>0</v>
      </c>
      <c r="J54" s="29" t="str">
        <f>CONCATENATE($J$2,".4 ")</f>
        <v xml:space="preserve">6.3.4 </v>
      </c>
    </row>
    <row r="55" spans="1:10" ht="12" customHeight="1" x14ac:dyDescent="0.2">
      <c r="B55" s="33"/>
      <c r="C55" s="33"/>
      <c r="D55" s="34"/>
      <c r="E55" s="34"/>
      <c r="F55" s="14">
        <f>SUBTOTAL(9,F10:F54)</f>
        <v>-20107824.793749824</v>
      </c>
      <c r="G55" s="10"/>
      <c r="H55" s="8"/>
      <c r="I55" s="14">
        <f>SUBTOTAL(9,I10:I54)</f>
        <v>-2420575.8249998894</v>
      </c>
      <c r="J55" s="29"/>
    </row>
    <row r="56" spans="1:10" ht="12" customHeight="1" x14ac:dyDescent="0.2">
      <c r="B56" s="33"/>
      <c r="C56" s="33"/>
      <c r="D56" s="34"/>
      <c r="E56" s="34"/>
      <c r="F56" s="10"/>
      <c r="G56" s="10"/>
      <c r="H56" s="8"/>
      <c r="I56" s="9"/>
      <c r="J56" s="29"/>
    </row>
    <row r="57" spans="1:10" ht="12" customHeight="1" thickBot="1" x14ac:dyDescent="0.25">
      <c r="B57" s="15" t="s">
        <v>211</v>
      </c>
      <c r="C57" s="33"/>
      <c r="D57" s="34"/>
      <c r="E57" s="34"/>
      <c r="F57" s="10"/>
      <c r="G57" s="10"/>
      <c r="H57" s="8"/>
      <c r="I57" s="9"/>
      <c r="J57" s="29"/>
    </row>
    <row r="58" spans="1:10" ht="12" customHeight="1" x14ac:dyDescent="0.2">
      <c r="A58" s="35"/>
      <c r="B58" s="41" t="s">
        <v>12</v>
      </c>
      <c r="C58" s="41"/>
      <c r="D58" s="41"/>
      <c r="E58" s="41"/>
      <c r="F58" s="41"/>
      <c r="G58" s="41"/>
      <c r="H58" s="41"/>
      <c r="I58" s="41"/>
      <c r="J58" s="42"/>
    </row>
    <row r="59" spans="1:10" ht="12" customHeight="1" x14ac:dyDescent="0.2">
      <c r="A59" s="36"/>
      <c r="B59" s="43"/>
      <c r="C59" s="43"/>
      <c r="D59" s="43"/>
      <c r="E59" s="43"/>
      <c r="F59" s="43"/>
      <c r="G59" s="43"/>
      <c r="H59" s="43"/>
      <c r="I59" s="43"/>
      <c r="J59" s="44"/>
    </row>
    <row r="60" spans="1:10" ht="12" customHeight="1" x14ac:dyDescent="0.2">
      <c r="A60" s="36"/>
      <c r="B60" s="43"/>
      <c r="C60" s="43"/>
      <c r="D60" s="43"/>
      <c r="E60" s="43"/>
      <c r="F60" s="43"/>
      <c r="G60" s="43"/>
      <c r="H60" s="43"/>
      <c r="I60" s="43"/>
      <c r="J60" s="44"/>
    </row>
    <row r="61" spans="1:10" ht="12" customHeight="1" thickBot="1" x14ac:dyDescent="0.25">
      <c r="A61" s="37"/>
      <c r="B61" s="45"/>
      <c r="C61" s="45"/>
      <c r="D61" s="45"/>
      <c r="E61" s="45"/>
      <c r="F61" s="45"/>
      <c r="G61" s="45"/>
      <c r="H61" s="45"/>
      <c r="I61" s="45"/>
      <c r="J61" s="46"/>
    </row>
  </sheetData>
  <mergeCells count="1">
    <mergeCell ref="B58:J61"/>
  </mergeCells>
  <conditionalFormatting sqref="B9">
    <cfRule type="cellIs" dxfId="9" priority="1" stopIfTrue="1" operator="equal">
      <formula>"Adjustment to Income/Expense/Rate Base:"</formula>
    </cfRule>
  </conditionalFormatting>
  <conditionalFormatting sqref="J2">
    <cfRule type="cellIs" dxfId="8" priority="2" stopIfTrue="1" operator="equal">
      <formula>"x.x"</formula>
    </cfRule>
  </conditionalFormatting>
  <printOptions horizontalCentered="1"/>
  <pageMargins left="0.7" right="0.7" top="0.75" bottom="0.75" header="0.3" footer="0.3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3EB5D-9B40-4D65-8CD1-0AA00767DBDD}">
  <sheetPr>
    <pageSetUpPr fitToPage="1"/>
  </sheetPr>
  <dimension ref="A2:J62"/>
  <sheetViews>
    <sheetView view="pageBreakPreview" zoomScale="85" zoomScaleNormal="100" zoomScaleSheetLayoutView="85" workbookViewId="0"/>
  </sheetViews>
  <sheetFormatPr defaultColWidth="9.140625" defaultRowHeight="12.75" x14ac:dyDescent="0.2"/>
  <cols>
    <col min="1" max="1" width="2.5703125" style="2" customWidth="1"/>
    <col min="2" max="2" width="3.5703125" style="2" customWidth="1"/>
    <col min="3" max="3" width="32.7109375" style="2" customWidth="1"/>
    <col min="4" max="4" width="9.85546875" style="2" bestFit="1" customWidth="1"/>
    <col min="5" max="5" width="5.140625" style="2" bestFit="1" customWidth="1"/>
    <col min="6" max="6" width="12.28515625" style="2" bestFit="1" customWidth="1"/>
    <col min="7" max="7" width="9.5703125" style="2" bestFit="1" customWidth="1"/>
    <col min="8" max="8" width="10.7109375" style="2" bestFit="1" customWidth="1"/>
    <col min="9" max="9" width="13.7109375" style="2" bestFit="1" customWidth="1"/>
    <col min="10" max="10" width="5.7109375" style="31" bestFit="1" customWidth="1"/>
    <col min="11" max="16384" width="9.140625" style="2"/>
  </cols>
  <sheetData>
    <row r="2" spans="2:10" ht="12" customHeight="1" x14ac:dyDescent="0.2">
      <c r="B2" s="1" t="s">
        <v>0</v>
      </c>
      <c r="D2" s="3"/>
      <c r="E2" s="3"/>
      <c r="F2" s="3"/>
      <c r="G2" s="3"/>
      <c r="H2" s="3"/>
      <c r="I2" s="4" t="s">
        <v>1</v>
      </c>
      <c r="J2" s="29" t="s">
        <v>206</v>
      </c>
    </row>
    <row r="3" spans="2:10" ht="12" customHeight="1" x14ac:dyDescent="0.2">
      <c r="B3" s="1" t="s">
        <v>205</v>
      </c>
      <c r="D3" s="3"/>
      <c r="E3" s="3"/>
      <c r="F3" s="3"/>
      <c r="G3" s="3"/>
      <c r="H3" s="3"/>
      <c r="I3" s="3"/>
      <c r="J3" s="29"/>
    </row>
    <row r="4" spans="2:10" ht="12" customHeight="1" x14ac:dyDescent="0.2">
      <c r="B4" s="1" t="s">
        <v>214</v>
      </c>
      <c r="D4" s="3"/>
      <c r="E4" s="3"/>
      <c r="F4" s="3"/>
      <c r="G4" s="3"/>
      <c r="H4" s="3"/>
      <c r="I4" s="3"/>
      <c r="J4" s="29"/>
    </row>
    <row r="5" spans="2:10" ht="12" customHeight="1" x14ac:dyDescent="0.2">
      <c r="D5" s="3"/>
      <c r="E5" s="3"/>
      <c r="F5" s="3"/>
      <c r="G5" s="3"/>
      <c r="H5" s="3"/>
      <c r="I5" s="3"/>
      <c r="J5" s="29"/>
    </row>
    <row r="6" spans="2:10" ht="12" customHeight="1" x14ac:dyDescent="0.2">
      <c r="D6" s="3"/>
      <c r="E6" s="3"/>
      <c r="F6" s="3"/>
      <c r="G6" s="3"/>
      <c r="H6" s="3"/>
      <c r="I6" s="3"/>
      <c r="J6" s="29"/>
    </row>
    <row r="7" spans="2:10" ht="12" customHeight="1" x14ac:dyDescent="0.2">
      <c r="D7" s="3"/>
      <c r="E7" s="3"/>
      <c r="F7" s="3" t="s">
        <v>2</v>
      </c>
      <c r="G7" s="3"/>
      <c r="H7" s="3"/>
      <c r="I7" s="3" t="s">
        <v>3</v>
      </c>
      <c r="J7" s="29"/>
    </row>
    <row r="8" spans="2:10" ht="12" customHeight="1" x14ac:dyDescent="0.2"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30" t="s">
        <v>10</v>
      </c>
    </row>
    <row r="9" spans="2:10" ht="12" customHeight="1" x14ac:dyDescent="0.2">
      <c r="B9" s="6" t="s">
        <v>13</v>
      </c>
      <c r="D9" s="32"/>
      <c r="E9" s="3"/>
      <c r="F9" s="7"/>
      <c r="G9" s="33"/>
      <c r="H9" s="8"/>
      <c r="I9" s="9"/>
      <c r="J9" s="29"/>
    </row>
    <row r="10" spans="2:10" ht="12" customHeight="1" x14ac:dyDescent="0.2">
      <c r="B10" s="33"/>
      <c r="C10" s="33"/>
      <c r="D10" s="34" t="str">
        <f>'6.3.4 - 6.3.6'!B51</f>
        <v>108367</v>
      </c>
      <c r="E10" s="34" t="s">
        <v>212</v>
      </c>
      <c r="F10" s="10">
        <f>'6.3.4 - 6.3.6'!F51</f>
        <v>-3204362.2262500226</v>
      </c>
      <c r="G10" s="10" t="str">
        <f>'6.3.4 - 6.3.6'!C51</f>
        <v>UT</v>
      </c>
      <c r="H10" s="8" t="s">
        <v>209</v>
      </c>
      <c r="I10" s="9">
        <f t="shared" ref="I10:I55" si="0">IF(H10="Situs",IF(G10="WA",F10,0),H10*F10)</f>
        <v>0</v>
      </c>
      <c r="J10" s="29" t="str">
        <f t="shared" ref="J10:J22" si="1">CONCATENATE(LEFT($J$2,3),".4")</f>
        <v>6.3.4</v>
      </c>
    </row>
    <row r="11" spans="2:10" ht="12" customHeight="1" x14ac:dyDescent="0.2">
      <c r="B11" s="33"/>
      <c r="C11" s="33"/>
      <c r="D11" s="34" t="str">
        <f>'6.3.4 - 6.3.6'!B52</f>
        <v>108367</v>
      </c>
      <c r="E11" s="34" t="s">
        <v>212</v>
      </c>
      <c r="F11" s="10">
        <f>'6.3.4 - 6.3.6'!F52</f>
        <v>-329045.97666670009</v>
      </c>
      <c r="G11" s="10" t="str">
        <f>'6.3.4 - 6.3.6'!C52</f>
        <v>WA</v>
      </c>
      <c r="H11" s="8" t="s">
        <v>209</v>
      </c>
      <c r="I11" s="9">
        <f t="shared" si="0"/>
        <v>-329045.97666670009</v>
      </c>
      <c r="J11" s="29" t="str">
        <f t="shared" si="1"/>
        <v>6.3.4</v>
      </c>
    </row>
    <row r="12" spans="2:10" ht="12" customHeight="1" x14ac:dyDescent="0.2">
      <c r="B12" s="33"/>
      <c r="C12" s="33"/>
      <c r="D12" s="34" t="str">
        <f>'6.3.4 - 6.3.6'!B53</f>
        <v>108367</v>
      </c>
      <c r="E12" s="34" t="s">
        <v>212</v>
      </c>
      <c r="F12" s="10">
        <f>'6.3.4 - 6.3.6'!F53</f>
        <v>-601306.43124999851</v>
      </c>
      <c r="G12" s="10" t="str">
        <f>'6.3.4 - 6.3.6'!C53</f>
        <v>WY-ALL</v>
      </c>
      <c r="H12" s="8" t="s">
        <v>209</v>
      </c>
      <c r="I12" s="9">
        <f t="shared" si="0"/>
        <v>0</v>
      </c>
      <c r="J12" s="29" t="str">
        <f t="shared" si="1"/>
        <v>6.3.4</v>
      </c>
    </row>
    <row r="13" spans="2:10" ht="12" customHeight="1" x14ac:dyDescent="0.2">
      <c r="B13" s="33"/>
      <c r="C13" s="33"/>
      <c r="D13" s="34" t="str">
        <f>'6.3.4 - 6.3.6'!B54</f>
        <v>108367</v>
      </c>
      <c r="E13" s="34" t="s">
        <v>212</v>
      </c>
      <c r="F13" s="10">
        <f>'6.3.4 - 6.3.6'!F54</f>
        <v>-121839.78249999881</v>
      </c>
      <c r="G13" s="10" t="str">
        <f>'6.3.4 - 6.3.6'!C54</f>
        <v>WY-ALL</v>
      </c>
      <c r="H13" s="8" t="s">
        <v>209</v>
      </c>
      <c r="I13" s="9">
        <f t="shared" si="0"/>
        <v>0</v>
      </c>
      <c r="J13" s="29" t="str">
        <f t="shared" si="1"/>
        <v>6.3.4</v>
      </c>
    </row>
    <row r="14" spans="2:10" ht="12" customHeight="1" x14ac:dyDescent="0.2">
      <c r="B14" s="33"/>
      <c r="C14" s="33"/>
      <c r="D14" s="34" t="str">
        <f>'6.3.4 - 6.3.6'!B55</f>
        <v>108368</v>
      </c>
      <c r="E14" s="34" t="s">
        <v>212</v>
      </c>
      <c r="F14" s="10">
        <f>'6.3.4 - 6.3.6'!F55</f>
        <v>-64379.870000001043</v>
      </c>
      <c r="G14" s="10" t="str">
        <f>'6.3.4 - 6.3.6'!C55</f>
        <v>CA</v>
      </c>
      <c r="H14" s="8" t="s">
        <v>209</v>
      </c>
      <c r="I14" s="9">
        <f t="shared" si="0"/>
        <v>0</v>
      </c>
      <c r="J14" s="29" t="str">
        <f t="shared" si="1"/>
        <v>6.3.4</v>
      </c>
    </row>
    <row r="15" spans="2:10" ht="12" customHeight="1" x14ac:dyDescent="0.2">
      <c r="B15" s="33"/>
      <c r="C15" s="33"/>
      <c r="D15" s="34" t="str">
        <f>'6.3.4 - 6.3.6'!B56</f>
        <v>108368</v>
      </c>
      <c r="E15" s="34" t="s">
        <v>212</v>
      </c>
      <c r="F15" s="10">
        <f>'6.3.4 - 6.3.6'!F56</f>
        <v>-263015.75</v>
      </c>
      <c r="G15" s="10" t="str">
        <f>'6.3.4 - 6.3.6'!C56</f>
        <v>ID</v>
      </c>
      <c r="H15" s="8" t="s">
        <v>209</v>
      </c>
      <c r="I15" s="9">
        <f t="shared" si="0"/>
        <v>0</v>
      </c>
      <c r="J15" s="29" t="str">
        <f t="shared" si="1"/>
        <v>6.3.4</v>
      </c>
    </row>
    <row r="16" spans="2:10" ht="12" customHeight="1" x14ac:dyDescent="0.2">
      <c r="B16" s="33"/>
      <c r="C16" s="33"/>
      <c r="D16" s="34" t="str">
        <f>'6.3.4 - 6.3.6'!B57</f>
        <v>108368</v>
      </c>
      <c r="E16" s="34" t="s">
        <v>212</v>
      </c>
      <c r="F16" s="10">
        <f>'6.3.4 - 6.3.6'!F57</f>
        <v>-2077925.9695829749</v>
      </c>
      <c r="G16" s="10" t="str">
        <f>'6.3.4 - 6.3.6'!C57</f>
        <v>OR</v>
      </c>
      <c r="H16" s="8" t="s">
        <v>209</v>
      </c>
      <c r="I16" s="9">
        <f t="shared" si="0"/>
        <v>0</v>
      </c>
      <c r="J16" s="29" t="str">
        <f t="shared" si="1"/>
        <v>6.3.4</v>
      </c>
    </row>
    <row r="17" spans="2:10" ht="12" customHeight="1" x14ac:dyDescent="0.2">
      <c r="B17" s="33"/>
      <c r="C17" s="33"/>
      <c r="D17" s="34" t="str">
        <f>'6.3.4 - 6.3.6'!B58</f>
        <v>108368</v>
      </c>
      <c r="E17" s="34" t="s">
        <v>212</v>
      </c>
      <c r="F17" s="10">
        <f>'6.3.4 - 6.3.6'!F58</f>
        <v>-2820577.567500025</v>
      </c>
      <c r="G17" s="10" t="str">
        <f>'6.3.4 - 6.3.6'!C58</f>
        <v>UT</v>
      </c>
      <c r="H17" s="8" t="s">
        <v>209</v>
      </c>
      <c r="I17" s="9">
        <f t="shared" si="0"/>
        <v>0</v>
      </c>
      <c r="J17" s="29" t="str">
        <f t="shared" si="1"/>
        <v>6.3.4</v>
      </c>
    </row>
    <row r="18" spans="2:10" ht="12" customHeight="1" x14ac:dyDescent="0.2">
      <c r="B18" s="33"/>
      <c r="C18" s="33"/>
      <c r="D18" s="34" t="str">
        <f>'6.3.4 - 6.3.6'!B59</f>
        <v>108368</v>
      </c>
      <c r="E18" s="34" t="s">
        <v>212</v>
      </c>
      <c r="F18" s="10">
        <f>'6.3.4 - 6.3.6'!F59</f>
        <v>-748934.97166669369</v>
      </c>
      <c r="G18" s="10" t="str">
        <f>'6.3.4 - 6.3.6'!C59</f>
        <v>WA</v>
      </c>
      <c r="H18" s="8" t="s">
        <v>209</v>
      </c>
      <c r="I18" s="9">
        <f t="shared" si="0"/>
        <v>-748934.97166669369</v>
      </c>
      <c r="J18" s="29" t="str">
        <f t="shared" si="1"/>
        <v>6.3.4</v>
      </c>
    </row>
    <row r="19" spans="2:10" ht="12" customHeight="1" x14ac:dyDescent="0.2">
      <c r="B19" s="33"/>
      <c r="C19" s="33"/>
      <c r="D19" s="34" t="str">
        <f>'6.3.4 - 6.3.6'!B60</f>
        <v>108368</v>
      </c>
      <c r="E19" s="34" t="s">
        <v>212</v>
      </c>
      <c r="F19" s="10">
        <f>'6.3.4 - 6.3.6'!F60</f>
        <v>-851272.75708330423</v>
      </c>
      <c r="G19" s="10" t="str">
        <f>'6.3.4 - 6.3.6'!C60</f>
        <v>WY-ALL</v>
      </c>
      <c r="H19" s="8" t="s">
        <v>209</v>
      </c>
      <c r="I19" s="9">
        <f t="shared" si="0"/>
        <v>0</v>
      </c>
      <c r="J19" s="29" t="str">
        <f t="shared" si="1"/>
        <v>6.3.4</v>
      </c>
    </row>
    <row r="20" spans="2:10" ht="12" customHeight="1" x14ac:dyDescent="0.2">
      <c r="D20" s="34" t="str">
        <f>'6.3.4 - 6.3.6'!B61</f>
        <v>108368</v>
      </c>
      <c r="E20" s="34" t="s">
        <v>212</v>
      </c>
      <c r="F20" s="10">
        <f>'6.3.4 - 6.3.6'!F61</f>
        <v>-112245.36166667007</v>
      </c>
      <c r="G20" s="10" t="str">
        <f>'6.3.4 - 6.3.6'!C61</f>
        <v>WY-ALL</v>
      </c>
      <c r="H20" s="8" t="s">
        <v>209</v>
      </c>
      <c r="I20" s="9">
        <f t="shared" si="0"/>
        <v>0</v>
      </c>
      <c r="J20" s="29" t="str">
        <f t="shared" si="1"/>
        <v>6.3.4</v>
      </c>
    </row>
    <row r="21" spans="2:10" ht="12" customHeight="1" x14ac:dyDescent="0.2">
      <c r="B21" s="33"/>
      <c r="C21" s="33"/>
      <c r="D21" s="34" t="str">
        <f>'6.3.4 - 6.3.6'!B62</f>
        <v>108369</v>
      </c>
      <c r="E21" s="34" t="s">
        <v>212</v>
      </c>
      <c r="F21" s="10">
        <f>'6.3.4 - 6.3.6'!F62</f>
        <v>-110549.31458329968</v>
      </c>
      <c r="G21" s="10" t="str">
        <f>'6.3.4 - 6.3.6'!C62</f>
        <v>CA</v>
      </c>
      <c r="H21" s="8" t="s">
        <v>209</v>
      </c>
      <c r="I21" s="9">
        <f t="shared" si="0"/>
        <v>0</v>
      </c>
      <c r="J21" s="29" t="str">
        <f t="shared" si="1"/>
        <v>6.3.4</v>
      </c>
    </row>
    <row r="22" spans="2:10" ht="12" customHeight="1" x14ac:dyDescent="0.2">
      <c r="B22" s="33"/>
      <c r="C22" s="33"/>
      <c r="D22" s="34" t="str">
        <f>'6.3.4 - 6.3.6'!B63</f>
        <v>108369</v>
      </c>
      <c r="E22" s="34" t="s">
        <v>212</v>
      </c>
      <c r="F22" s="10">
        <f>'6.3.4 - 6.3.6'!F63</f>
        <v>-405335.72125000134</v>
      </c>
      <c r="G22" s="10" t="str">
        <f>'6.3.4 - 6.3.6'!C63</f>
        <v>ID</v>
      </c>
      <c r="H22" s="8" t="s">
        <v>209</v>
      </c>
      <c r="I22" s="9">
        <f t="shared" si="0"/>
        <v>0</v>
      </c>
      <c r="J22" s="29" t="str">
        <f t="shared" si="1"/>
        <v>6.3.4</v>
      </c>
    </row>
    <row r="23" spans="2:10" ht="12" customHeight="1" x14ac:dyDescent="0.2">
      <c r="B23" s="33"/>
      <c r="C23" s="33"/>
      <c r="D23" s="34" t="str">
        <f>'6.3.4 - 6.3.6'!B64</f>
        <v>108369</v>
      </c>
      <c r="E23" s="34" t="s">
        <v>212</v>
      </c>
      <c r="F23" s="10">
        <f>'6.3.4 - 6.3.6'!F64</f>
        <v>-2714137.1887499988</v>
      </c>
      <c r="G23" s="10" t="str">
        <f>'6.3.4 - 6.3.6'!C64</f>
        <v>OR</v>
      </c>
      <c r="H23" s="8" t="s">
        <v>209</v>
      </c>
      <c r="I23" s="9">
        <f t="shared" si="0"/>
        <v>0</v>
      </c>
      <c r="J23" s="29" t="str">
        <f>CONCATENATE(LEFT($J$2,3),".4")</f>
        <v>6.3.4</v>
      </c>
    </row>
    <row r="24" spans="2:10" ht="12" customHeight="1" x14ac:dyDescent="0.2">
      <c r="B24" s="33"/>
      <c r="C24" s="33"/>
      <c r="D24" s="34" t="str">
        <f>'6.3.4 - 6.3.6'!B65</f>
        <v>108369</v>
      </c>
      <c r="E24" s="34" t="s">
        <v>212</v>
      </c>
      <c r="F24" s="10">
        <f>'6.3.4 - 6.3.6'!F65</f>
        <v>-3504035.0087500066</v>
      </c>
      <c r="G24" s="10" t="str">
        <f>'6.3.4 - 6.3.6'!C65</f>
        <v>UT</v>
      </c>
      <c r="H24" s="8" t="s">
        <v>209</v>
      </c>
      <c r="I24" s="9">
        <f t="shared" si="0"/>
        <v>0</v>
      </c>
      <c r="J24" s="29" t="str">
        <f t="shared" ref="J24:J55" si="2">CONCATENATE(LEFT($J$2,3),".5")</f>
        <v>6.3.5</v>
      </c>
    </row>
    <row r="25" spans="2:10" ht="12" customHeight="1" x14ac:dyDescent="0.2">
      <c r="B25" s="33"/>
      <c r="C25" s="33"/>
      <c r="D25" s="34" t="str">
        <f>'6.3.4 - 6.3.6'!B66</f>
        <v>108369</v>
      </c>
      <c r="E25" s="34" t="s">
        <v>212</v>
      </c>
      <c r="F25" s="10">
        <f>'6.3.4 - 6.3.6'!F66</f>
        <v>-708261.65083330125</v>
      </c>
      <c r="G25" s="10" t="str">
        <f>'6.3.4 - 6.3.6'!C66</f>
        <v>WA</v>
      </c>
      <c r="H25" s="8" t="s">
        <v>209</v>
      </c>
      <c r="I25" s="9">
        <f t="shared" si="0"/>
        <v>-708261.65083330125</v>
      </c>
      <c r="J25" s="29" t="str">
        <f t="shared" si="2"/>
        <v>6.3.5</v>
      </c>
    </row>
    <row r="26" spans="2:10" ht="12" customHeight="1" x14ac:dyDescent="0.2">
      <c r="B26" s="33"/>
      <c r="C26" s="33"/>
      <c r="D26" s="34" t="str">
        <f>'6.3.4 - 6.3.6'!B67</f>
        <v>108369</v>
      </c>
      <c r="E26" s="34" t="s">
        <v>212</v>
      </c>
      <c r="F26" s="10">
        <f>'6.3.4 - 6.3.6'!F67</f>
        <v>-693145.20499999821</v>
      </c>
      <c r="G26" s="10" t="str">
        <f>'6.3.4 - 6.3.6'!C67</f>
        <v>WY-ALL</v>
      </c>
      <c r="H26" s="8" t="s">
        <v>209</v>
      </c>
      <c r="I26" s="9">
        <f t="shared" si="0"/>
        <v>0</v>
      </c>
      <c r="J26" s="29" t="str">
        <f t="shared" si="2"/>
        <v>6.3.5</v>
      </c>
    </row>
    <row r="27" spans="2:10" ht="12" customHeight="1" x14ac:dyDescent="0.2">
      <c r="B27" s="33"/>
      <c r="C27" s="33"/>
      <c r="D27" s="34" t="str">
        <f>'6.3.4 - 6.3.6'!B68</f>
        <v>108369</v>
      </c>
      <c r="E27" s="34" t="s">
        <v>212</v>
      </c>
      <c r="F27" s="10">
        <f>'6.3.4 - 6.3.6'!F68</f>
        <v>-246867.5654166704</v>
      </c>
      <c r="G27" s="10" t="str">
        <f>'6.3.4 - 6.3.6'!C68</f>
        <v>WY-ALL</v>
      </c>
      <c r="H27" s="8" t="s">
        <v>209</v>
      </c>
      <c r="I27" s="9">
        <f t="shared" si="0"/>
        <v>0</v>
      </c>
      <c r="J27" s="29" t="str">
        <f t="shared" si="2"/>
        <v>6.3.5</v>
      </c>
    </row>
    <row r="28" spans="2:10" ht="12" customHeight="1" x14ac:dyDescent="0.2">
      <c r="B28" s="33"/>
      <c r="C28" s="33"/>
      <c r="D28" s="34" t="str">
        <f>'6.3.4 - 6.3.6'!B69</f>
        <v>108370</v>
      </c>
      <c r="E28" s="34" t="s">
        <v>212</v>
      </c>
      <c r="F28" s="10">
        <f>'6.3.4 - 6.3.6'!F69</f>
        <v>-919687.4466666698</v>
      </c>
      <c r="G28" s="10" t="str">
        <f>'6.3.4 - 6.3.6'!C69</f>
        <v>CA</v>
      </c>
      <c r="H28" s="8" t="s">
        <v>209</v>
      </c>
      <c r="I28" s="9">
        <f t="shared" si="0"/>
        <v>0</v>
      </c>
      <c r="J28" s="29" t="str">
        <f t="shared" si="2"/>
        <v>6.3.5</v>
      </c>
    </row>
    <row r="29" spans="2:10" ht="12" customHeight="1" x14ac:dyDescent="0.2">
      <c r="B29" s="33"/>
      <c r="C29" s="33"/>
      <c r="D29" s="34" t="str">
        <f>'6.3.4 - 6.3.6'!B70</f>
        <v>108370</v>
      </c>
      <c r="E29" s="34" t="s">
        <v>212</v>
      </c>
      <c r="F29" s="10">
        <f>'6.3.4 - 6.3.6'!F70</f>
        <v>4472769.0570833292</v>
      </c>
      <c r="G29" s="10" t="str">
        <f>'6.3.4 - 6.3.6'!C70</f>
        <v>ID</v>
      </c>
      <c r="H29" s="8" t="s">
        <v>209</v>
      </c>
      <c r="I29" s="9">
        <f t="shared" si="0"/>
        <v>0</v>
      </c>
      <c r="J29" s="29" t="str">
        <f t="shared" si="2"/>
        <v>6.3.5</v>
      </c>
    </row>
    <row r="30" spans="2:10" ht="12" customHeight="1" x14ac:dyDescent="0.2">
      <c r="B30" s="33"/>
      <c r="C30" s="33"/>
      <c r="D30" s="34" t="str">
        <f>'6.3.4 - 6.3.6'!B71</f>
        <v>108370</v>
      </c>
      <c r="E30" s="34" t="s">
        <v>212</v>
      </c>
      <c r="F30" s="10">
        <f>'6.3.4 - 6.3.6'!F71</f>
        <v>-3469476.8374999985</v>
      </c>
      <c r="G30" s="10" t="str">
        <f>'6.3.4 - 6.3.6'!C71</f>
        <v>OR</v>
      </c>
      <c r="H30" s="8" t="s">
        <v>209</v>
      </c>
      <c r="I30" s="9">
        <f t="shared" si="0"/>
        <v>0</v>
      </c>
      <c r="J30" s="29" t="str">
        <f t="shared" si="2"/>
        <v>6.3.5</v>
      </c>
    </row>
    <row r="31" spans="2:10" ht="12" customHeight="1" x14ac:dyDescent="0.2">
      <c r="D31" s="34" t="str">
        <f>'6.3.4 - 6.3.6'!B72</f>
        <v>108370</v>
      </c>
      <c r="E31" s="34" t="s">
        <v>212</v>
      </c>
      <c r="F31" s="10">
        <f>'6.3.4 - 6.3.6'!F72</f>
        <v>794866.40875000507</v>
      </c>
      <c r="G31" s="10" t="str">
        <f>'6.3.4 - 6.3.6'!C72</f>
        <v>UT</v>
      </c>
      <c r="H31" s="8" t="s">
        <v>209</v>
      </c>
      <c r="I31" s="9">
        <f t="shared" si="0"/>
        <v>0</v>
      </c>
      <c r="J31" s="29" t="str">
        <f t="shared" si="2"/>
        <v>6.3.5</v>
      </c>
    </row>
    <row r="32" spans="2:10" ht="12" customHeight="1" x14ac:dyDescent="0.2">
      <c r="B32" s="33"/>
      <c r="C32" s="33"/>
      <c r="D32" s="34" t="str">
        <f>'6.3.4 - 6.3.6'!B73</f>
        <v>108370</v>
      </c>
      <c r="E32" s="34" t="s">
        <v>212</v>
      </c>
      <c r="F32" s="10">
        <f>'6.3.4 - 6.3.6'!F73</f>
        <v>-325711.18749999907</v>
      </c>
      <c r="G32" s="10" t="str">
        <f>'6.3.4 - 6.3.6'!C73</f>
        <v>WA</v>
      </c>
      <c r="H32" s="8" t="s">
        <v>209</v>
      </c>
      <c r="I32" s="9">
        <f t="shared" si="0"/>
        <v>-325711.18749999907</v>
      </c>
      <c r="J32" s="29" t="str">
        <f t="shared" si="2"/>
        <v>6.3.5</v>
      </c>
    </row>
    <row r="33" spans="2:10" ht="12" customHeight="1" x14ac:dyDescent="0.2">
      <c r="B33" s="33"/>
      <c r="C33" s="33"/>
      <c r="D33" s="34" t="str">
        <f>'6.3.4 - 6.3.6'!B74</f>
        <v>108370</v>
      </c>
      <c r="E33" s="34" t="s">
        <v>212</v>
      </c>
      <c r="F33" s="10">
        <f>'6.3.4 - 6.3.6'!F74</f>
        <v>-302362.20041667018</v>
      </c>
      <c r="G33" s="10" t="str">
        <f>'6.3.4 - 6.3.6'!C74</f>
        <v>WY-ALL</v>
      </c>
      <c r="H33" s="8" t="s">
        <v>209</v>
      </c>
      <c r="I33" s="9">
        <f t="shared" si="0"/>
        <v>0</v>
      </c>
      <c r="J33" s="29" t="str">
        <f t="shared" si="2"/>
        <v>6.3.5</v>
      </c>
    </row>
    <row r="34" spans="2:10" ht="12" customHeight="1" x14ac:dyDescent="0.2">
      <c r="B34" s="33"/>
      <c r="C34" s="33"/>
      <c r="D34" s="34" t="str">
        <f>'6.3.4 - 6.3.6'!B75</f>
        <v>108370</v>
      </c>
      <c r="E34" s="34" t="s">
        <v>212</v>
      </c>
      <c r="F34" s="10">
        <f>'6.3.4 - 6.3.6'!F75</f>
        <v>-45855.933333329856</v>
      </c>
      <c r="G34" s="10" t="str">
        <f>'6.3.4 - 6.3.6'!C75</f>
        <v>WY-ALL</v>
      </c>
      <c r="H34" s="8" t="s">
        <v>209</v>
      </c>
      <c r="I34" s="9">
        <f t="shared" si="0"/>
        <v>0</v>
      </c>
      <c r="J34" s="29" t="str">
        <f t="shared" si="2"/>
        <v>6.3.5</v>
      </c>
    </row>
    <row r="35" spans="2:10" ht="12" customHeight="1" x14ac:dyDescent="0.2">
      <c r="B35" s="33"/>
      <c r="C35" s="33"/>
      <c r="D35" s="34" t="str">
        <f>'6.3.4 - 6.3.6'!B76</f>
        <v>108371</v>
      </c>
      <c r="E35" s="34" t="s">
        <v>212</v>
      </c>
      <c r="F35" s="10">
        <f>'6.3.4 - 6.3.6'!F76</f>
        <v>3803.1995833330147</v>
      </c>
      <c r="G35" s="10" t="str">
        <f>'6.3.4 - 6.3.6'!C76</f>
        <v>CA</v>
      </c>
      <c r="H35" s="8" t="s">
        <v>209</v>
      </c>
      <c r="I35" s="9">
        <f t="shared" si="0"/>
        <v>0</v>
      </c>
      <c r="J35" s="29" t="str">
        <f t="shared" si="2"/>
        <v>6.3.5</v>
      </c>
    </row>
    <row r="36" spans="2:10" ht="12" customHeight="1" x14ac:dyDescent="0.2">
      <c r="B36" s="33"/>
      <c r="C36" s="33"/>
      <c r="D36" s="34" t="str">
        <f>'6.3.4 - 6.3.6'!B77</f>
        <v>108371</v>
      </c>
      <c r="E36" s="34" t="s">
        <v>212</v>
      </c>
      <c r="F36" s="10">
        <f>'6.3.4 - 6.3.6'!F77</f>
        <v>1262.9075000000012</v>
      </c>
      <c r="G36" s="10" t="str">
        <f>'6.3.4 - 6.3.6'!C77</f>
        <v>ID</v>
      </c>
      <c r="H36" s="8" t="s">
        <v>209</v>
      </c>
      <c r="I36" s="9">
        <f t="shared" si="0"/>
        <v>0</v>
      </c>
      <c r="J36" s="29" t="str">
        <f t="shared" si="2"/>
        <v>6.3.5</v>
      </c>
    </row>
    <row r="37" spans="2:10" ht="12" customHeight="1" x14ac:dyDescent="0.2">
      <c r="B37" s="33"/>
      <c r="C37" s="33"/>
      <c r="D37" s="34" t="str">
        <f>'6.3.4 - 6.3.6'!B78</f>
        <v>108371</v>
      </c>
      <c r="E37" s="34" t="s">
        <v>212</v>
      </c>
      <c r="F37" s="10">
        <f>'6.3.4 - 6.3.6'!F78</f>
        <v>13162.378750000149</v>
      </c>
      <c r="G37" s="10" t="str">
        <f>'6.3.4 - 6.3.6'!C78</f>
        <v>OR</v>
      </c>
      <c r="H37" s="8" t="s">
        <v>209</v>
      </c>
      <c r="I37" s="9">
        <f t="shared" si="0"/>
        <v>0</v>
      </c>
      <c r="J37" s="29" t="str">
        <f t="shared" si="2"/>
        <v>6.3.5</v>
      </c>
    </row>
    <row r="38" spans="2:10" ht="12" customHeight="1" x14ac:dyDescent="0.2">
      <c r="B38" s="33"/>
      <c r="C38" s="33"/>
      <c r="D38" s="34" t="str">
        <f>'6.3.4 - 6.3.6'!B79</f>
        <v>108371</v>
      </c>
      <c r="E38" s="34" t="s">
        <v>212</v>
      </c>
      <c r="F38" s="10">
        <f>'6.3.4 - 6.3.6'!F79</f>
        <v>28101.612083329819</v>
      </c>
      <c r="G38" s="10" t="str">
        <f>'6.3.4 - 6.3.6'!C79</f>
        <v>UT</v>
      </c>
      <c r="H38" s="8" t="s">
        <v>209</v>
      </c>
      <c r="I38" s="9">
        <f t="shared" si="0"/>
        <v>0</v>
      </c>
      <c r="J38" s="29" t="str">
        <f t="shared" si="2"/>
        <v>6.3.5</v>
      </c>
    </row>
    <row r="39" spans="2:10" ht="12" customHeight="1" x14ac:dyDescent="0.2">
      <c r="B39" s="33"/>
      <c r="C39" s="33"/>
      <c r="D39" s="34" t="str">
        <f>'6.3.4 - 6.3.6'!B80</f>
        <v>108371</v>
      </c>
      <c r="E39" s="34" t="s">
        <v>212</v>
      </c>
      <c r="F39" s="10">
        <f>'6.3.4 - 6.3.6'!F80</f>
        <v>3210.98416666704</v>
      </c>
      <c r="G39" s="10" t="str">
        <f>'6.3.4 - 6.3.6'!C80</f>
        <v>WA</v>
      </c>
      <c r="H39" s="8" t="s">
        <v>209</v>
      </c>
      <c r="I39" s="9">
        <f t="shared" si="0"/>
        <v>3210.98416666704</v>
      </c>
      <c r="J39" s="29" t="str">
        <f t="shared" si="2"/>
        <v>6.3.5</v>
      </c>
    </row>
    <row r="40" spans="2:10" ht="12" customHeight="1" x14ac:dyDescent="0.2">
      <c r="B40" s="33"/>
      <c r="C40" s="33"/>
      <c r="D40" s="34" t="str">
        <f>'6.3.4 - 6.3.6'!B81</f>
        <v>108371</v>
      </c>
      <c r="E40" s="34" t="s">
        <v>212</v>
      </c>
      <c r="F40" s="10">
        <f>'6.3.4 - 6.3.6'!F81</f>
        <v>-2272.3070833330275</v>
      </c>
      <c r="G40" s="10" t="str">
        <f>'6.3.4 - 6.3.6'!C81</f>
        <v>WY-ALL</v>
      </c>
      <c r="H40" s="8" t="s">
        <v>209</v>
      </c>
      <c r="I40" s="9">
        <f t="shared" si="0"/>
        <v>0</v>
      </c>
      <c r="J40" s="29" t="str">
        <f t="shared" si="2"/>
        <v>6.3.5</v>
      </c>
    </row>
    <row r="41" spans="2:10" ht="12" customHeight="1" x14ac:dyDescent="0.2">
      <c r="B41" s="33"/>
      <c r="C41" s="33"/>
      <c r="D41" s="34" t="str">
        <f>'6.3.4 - 6.3.6'!B82</f>
        <v>108371</v>
      </c>
      <c r="E41" s="34" t="s">
        <v>212</v>
      </c>
      <c r="F41" s="10">
        <f>'6.3.4 - 6.3.6'!F82</f>
        <v>-899.96708333300194</v>
      </c>
      <c r="G41" s="10" t="str">
        <f>'6.3.4 - 6.3.6'!C82</f>
        <v>WY-ALL</v>
      </c>
      <c r="H41" s="8" t="s">
        <v>209</v>
      </c>
      <c r="I41" s="9">
        <f t="shared" si="0"/>
        <v>0</v>
      </c>
      <c r="J41" s="29" t="str">
        <f t="shared" si="2"/>
        <v>6.3.5</v>
      </c>
    </row>
    <row r="42" spans="2:10" ht="12" customHeight="1" x14ac:dyDescent="0.2">
      <c r="B42" s="33"/>
      <c r="C42" s="33"/>
      <c r="D42" s="34" t="str">
        <f>'6.3.4 - 6.3.6'!B83</f>
        <v>108373</v>
      </c>
      <c r="E42" s="34" t="s">
        <v>212</v>
      </c>
      <c r="F42" s="10">
        <f>'6.3.4 - 6.3.6'!F83</f>
        <v>2694.4220833330182</v>
      </c>
      <c r="G42" s="10" t="str">
        <f>'6.3.4 - 6.3.6'!C83</f>
        <v>CA</v>
      </c>
      <c r="H42" s="8" t="s">
        <v>209</v>
      </c>
      <c r="I42" s="9">
        <f t="shared" si="0"/>
        <v>0</v>
      </c>
      <c r="J42" s="29" t="str">
        <f t="shared" si="2"/>
        <v>6.3.5</v>
      </c>
    </row>
    <row r="43" spans="2:10" ht="12" customHeight="1" x14ac:dyDescent="0.2">
      <c r="B43" s="33"/>
      <c r="C43" s="33"/>
      <c r="D43" s="34" t="str">
        <f>'6.3.4 - 6.3.6'!B84</f>
        <v>108373</v>
      </c>
      <c r="E43" s="34" t="s">
        <v>212</v>
      </c>
      <c r="F43" s="10">
        <f>'6.3.4 - 6.3.6'!F84</f>
        <v>-3730.5579166669631</v>
      </c>
      <c r="G43" s="10" t="str">
        <f>'6.3.4 - 6.3.6'!C84</f>
        <v>ID</v>
      </c>
      <c r="H43" s="8" t="s">
        <v>209</v>
      </c>
      <c r="I43" s="9">
        <f t="shared" si="0"/>
        <v>0</v>
      </c>
      <c r="J43" s="29" t="str">
        <f t="shared" si="2"/>
        <v>6.3.5</v>
      </c>
    </row>
    <row r="44" spans="2:10" ht="12" customHeight="1" x14ac:dyDescent="0.2">
      <c r="B44" s="33"/>
      <c r="C44" s="33"/>
      <c r="D44" s="34" t="str">
        <f>'6.3.4 - 6.3.6'!B85</f>
        <v>108373</v>
      </c>
      <c r="E44" s="34" t="s">
        <v>212</v>
      </c>
      <c r="F44" s="10">
        <f>'6.3.4 - 6.3.6'!F85</f>
        <v>112648.73791670054</v>
      </c>
      <c r="G44" s="10" t="str">
        <f>'6.3.4 - 6.3.6'!C85</f>
        <v>OR</v>
      </c>
      <c r="H44" s="8" t="s">
        <v>209</v>
      </c>
      <c r="I44" s="9">
        <f t="shared" si="0"/>
        <v>0</v>
      </c>
      <c r="J44" s="29" t="str">
        <f t="shared" si="2"/>
        <v>6.3.5</v>
      </c>
    </row>
    <row r="45" spans="2:10" ht="12" customHeight="1" x14ac:dyDescent="0.2">
      <c r="B45" s="33"/>
      <c r="C45" s="33"/>
      <c r="D45" s="34" t="str">
        <f>'6.3.4 - 6.3.6'!B86</f>
        <v>108373</v>
      </c>
      <c r="E45" s="34" t="s">
        <v>212</v>
      </c>
      <c r="F45" s="10">
        <f>'6.3.4 - 6.3.6'!F86</f>
        <v>42700.087083300576</v>
      </c>
      <c r="G45" s="10" t="str">
        <f>'6.3.4 - 6.3.6'!C86</f>
        <v>UT</v>
      </c>
      <c r="H45" s="8" t="s">
        <v>209</v>
      </c>
      <c r="I45" s="9">
        <f t="shared" si="0"/>
        <v>0</v>
      </c>
      <c r="J45" s="29" t="str">
        <f t="shared" si="2"/>
        <v>6.3.5</v>
      </c>
    </row>
    <row r="46" spans="2:10" ht="12" customHeight="1" x14ac:dyDescent="0.2">
      <c r="B46" s="33"/>
      <c r="C46" s="33"/>
      <c r="D46" s="34" t="str">
        <f>'6.3.4 - 6.3.6'!B87</f>
        <v>108373</v>
      </c>
      <c r="E46" s="34" t="s">
        <v>212</v>
      </c>
      <c r="F46" s="10">
        <f>'6.3.4 - 6.3.6'!F87</f>
        <v>-20923.112916670041</v>
      </c>
      <c r="G46" s="10" t="str">
        <f>'6.3.4 - 6.3.6'!C87</f>
        <v>WA</v>
      </c>
      <c r="H46" s="8" t="s">
        <v>209</v>
      </c>
      <c r="I46" s="9">
        <f t="shared" si="0"/>
        <v>-20923.112916670041</v>
      </c>
      <c r="J46" s="29" t="str">
        <f t="shared" si="2"/>
        <v>6.3.5</v>
      </c>
    </row>
    <row r="47" spans="2:10" ht="12" customHeight="1" x14ac:dyDescent="0.2">
      <c r="B47" s="33"/>
      <c r="C47" s="33"/>
      <c r="D47" s="34" t="str">
        <f>'6.3.4 - 6.3.6'!B88</f>
        <v>108373</v>
      </c>
      <c r="E47" s="34" t="s">
        <v>212</v>
      </c>
      <c r="F47" s="10">
        <f>'6.3.4 - 6.3.6'!F88</f>
        <v>-37733.548749999609</v>
      </c>
      <c r="G47" s="10" t="str">
        <f>'6.3.4 - 6.3.6'!C88</f>
        <v>WY-ALL</v>
      </c>
      <c r="H47" s="8" t="s">
        <v>209</v>
      </c>
      <c r="I47" s="9">
        <f t="shared" si="0"/>
        <v>0</v>
      </c>
      <c r="J47" s="29" t="str">
        <f t="shared" si="2"/>
        <v>6.3.5</v>
      </c>
    </row>
    <row r="48" spans="2:10" ht="12" customHeight="1" x14ac:dyDescent="0.2">
      <c r="B48" s="33"/>
      <c r="C48" s="33"/>
      <c r="D48" s="34" t="str">
        <f>'6.3.4 - 6.3.6'!B89</f>
        <v>108373</v>
      </c>
      <c r="E48" s="34" t="s">
        <v>212</v>
      </c>
      <c r="F48" s="10">
        <f>'6.3.4 - 6.3.6'!F89</f>
        <v>-2360.3875000001863</v>
      </c>
      <c r="G48" s="10" t="str">
        <f>'6.3.4 - 6.3.6'!C89</f>
        <v>WY-ALL</v>
      </c>
      <c r="H48" s="8" t="s">
        <v>209</v>
      </c>
      <c r="I48" s="9">
        <f t="shared" si="0"/>
        <v>0</v>
      </c>
      <c r="J48" s="29" t="str">
        <f t="shared" si="2"/>
        <v>6.3.5</v>
      </c>
    </row>
    <row r="49" spans="1:10" ht="12" customHeight="1" x14ac:dyDescent="0.2">
      <c r="B49" s="33"/>
      <c r="C49" s="33"/>
      <c r="D49" s="34" t="str">
        <f>'6.3.4 - 6.3.6'!B90</f>
        <v>108DP</v>
      </c>
      <c r="E49" s="34" t="s">
        <v>212</v>
      </c>
      <c r="F49" s="10">
        <f>'6.3.4 - 6.3.6'!F90</f>
        <v>-25200.271666667017</v>
      </c>
      <c r="G49" s="10" t="str">
        <f>'6.3.4 - 6.3.6'!C90</f>
        <v>CA</v>
      </c>
      <c r="H49" s="8" t="s">
        <v>209</v>
      </c>
      <c r="I49" s="9">
        <f t="shared" si="0"/>
        <v>0</v>
      </c>
      <c r="J49" s="29" t="str">
        <f t="shared" si="2"/>
        <v>6.3.5</v>
      </c>
    </row>
    <row r="50" spans="1:10" ht="12" customHeight="1" x14ac:dyDescent="0.2">
      <c r="B50" s="33"/>
      <c r="C50" s="33"/>
      <c r="D50" s="34" t="str">
        <f>'6.3.4 - 6.3.6'!B91</f>
        <v>108DP</v>
      </c>
      <c r="E50" s="34" t="s">
        <v>212</v>
      </c>
      <c r="F50" s="10">
        <f>'6.3.4 - 6.3.6'!F91</f>
        <v>84276.839166666963</v>
      </c>
      <c r="G50" s="10" t="str">
        <f>'6.3.4 - 6.3.6'!C91</f>
        <v>ID</v>
      </c>
      <c r="H50" s="8" t="s">
        <v>209</v>
      </c>
      <c r="I50" s="9">
        <f t="shared" si="0"/>
        <v>0</v>
      </c>
      <c r="J50" s="29" t="str">
        <f t="shared" si="2"/>
        <v>6.3.5</v>
      </c>
    </row>
    <row r="51" spans="1:10" ht="12" customHeight="1" x14ac:dyDescent="0.2">
      <c r="B51" s="33"/>
      <c r="C51" s="33"/>
      <c r="D51" s="34" t="str">
        <f>'6.3.4 - 6.3.6'!B92</f>
        <v>108DP</v>
      </c>
      <c r="E51" s="34" t="s">
        <v>212</v>
      </c>
      <c r="F51" s="10">
        <f>'6.3.4 - 6.3.6'!F92</f>
        <v>-1146967.79083333</v>
      </c>
      <c r="G51" s="10" t="str">
        <f>'6.3.4 - 6.3.6'!C92</f>
        <v>OR</v>
      </c>
      <c r="H51" s="8" t="s">
        <v>209</v>
      </c>
      <c r="I51" s="9">
        <f t="shared" si="0"/>
        <v>0</v>
      </c>
      <c r="J51" s="29" t="str">
        <f t="shared" si="2"/>
        <v>6.3.5</v>
      </c>
    </row>
    <row r="52" spans="1:10" ht="12" customHeight="1" x14ac:dyDescent="0.2">
      <c r="B52" s="33"/>
      <c r="C52" s="33"/>
      <c r="D52" s="34" t="str">
        <f>'6.3.4 - 6.3.6'!B93</f>
        <v>108DP</v>
      </c>
      <c r="E52" s="34" t="s">
        <v>212</v>
      </c>
      <c r="F52" s="10">
        <f>'6.3.4 - 6.3.6'!F93</f>
        <v>-403436.25</v>
      </c>
      <c r="G52" s="10" t="str">
        <f>'6.3.4 - 6.3.6'!C93</f>
        <v>UT</v>
      </c>
      <c r="H52" s="8" t="s">
        <v>209</v>
      </c>
      <c r="I52" s="9">
        <f t="shared" si="0"/>
        <v>0</v>
      </c>
      <c r="J52" s="29" t="str">
        <f t="shared" si="2"/>
        <v>6.3.5</v>
      </c>
    </row>
    <row r="53" spans="1:10" ht="12" customHeight="1" x14ac:dyDescent="0.2">
      <c r="B53" s="33"/>
      <c r="C53" s="33"/>
      <c r="D53" s="34" t="str">
        <f>'6.3.4 - 6.3.6'!B94</f>
        <v>108DP</v>
      </c>
      <c r="E53" s="34" t="s">
        <v>212</v>
      </c>
      <c r="F53" s="10">
        <f>'6.3.4 - 6.3.6'!F94</f>
        <v>-179026.66749999998</v>
      </c>
      <c r="G53" s="10" t="str">
        <f>'6.3.4 - 6.3.6'!C94</f>
        <v>WA</v>
      </c>
      <c r="H53" s="8" t="s">
        <v>209</v>
      </c>
      <c r="I53" s="9">
        <f t="shared" si="0"/>
        <v>-179026.66749999998</v>
      </c>
      <c r="J53" s="29" t="str">
        <f t="shared" si="2"/>
        <v>6.3.5</v>
      </c>
    </row>
    <row r="54" spans="1:10" ht="12" customHeight="1" x14ac:dyDescent="0.2">
      <c r="B54" s="33"/>
      <c r="C54" s="33"/>
      <c r="D54" s="34" t="str">
        <f>'6.3.4 - 6.3.6'!B95</f>
        <v>108DP</v>
      </c>
      <c r="E54" s="34" t="s">
        <v>212</v>
      </c>
      <c r="F54" s="10">
        <f>'6.3.4 - 6.3.6'!F95</f>
        <v>39293.666666666701</v>
      </c>
      <c r="G54" s="10" t="str">
        <f>'6.3.4 - 6.3.6'!C95</f>
        <v>WY-ALL</v>
      </c>
      <c r="H54" s="8" t="s">
        <v>209</v>
      </c>
      <c r="I54" s="9">
        <f t="shared" si="0"/>
        <v>0</v>
      </c>
      <c r="J54" s="29" t="str">
        <f t="shared" si="2"/>
        <v>6.3.5</v>
      </c>
    </row>
    <row r="55" spans="1:10" ht="12" customHeight="1" x14ac:dyDescent="0.2">
      <c r="B55" s="33"/>
      <c r="C55" s="33"/>
      <c r="D55" s="34" t="str">
        <f>'6.3.4 - 6.3.6'!B96</f>
        <v>108DP</v>
      </c>
      <c r="E55" s="34" t="s">
        <v>212</v>
      </c>
      <c r="F55" s="10">
        <f>'6.3.4 - 6.3.6'!F96</f>
        <v>-475984.5</v>
      </c>
      <c r="G55" s="10" t="str">
        <f>'6.3.4 - 6.3.6'!C96</f>
        <v>WY-ALL</v>
      </c>
      <c r="H55" s="8" t="s">
        <v>209</v>
      </c>
      <c r="I55" s="9">
        <f t="shared" si="0"/>
        <v>0</v>
      </c>
      <c r="J55" s="29" t="str">
        <f t="shared" si="2"/>
        <v>6.3.5</v>
      </c>
    </row>
    <row r="56" spans="1:10" ht="12" customHeight="1" x14ac:dyDescent="0.2">
      <c r="B56" s="33"/>
      <c r="C56" s="33"/>
      <c r="D56" s="34"/>
      <c r="E56" s="34"/>
      <c r="F56" s="14">
        <f>SUBTOTAL(9,F10:F55)</f>
        <v>-21340076.984583005</v>
      </c>
      <c r="G56" s="10"/>
      <c r="H56" s="8"/>
      <c r="I56" s="16">
        <f>SUM(I10:I55)</f>
        <v>-2308692.582916697</v>
      </c>
      <c r="J56" s="29"/>
    </row>
    <row r="57" spans="1:10" ht="12" customHeight="1" x14ac:dyDescent="0.2">
      <c r="B57" s="33"/>
      <c r="C57" s="33"/>
      <c r="D57" s="34"/>
      <c r="E57" s="34"/>
      <c r="F57" s="10"/>
      <c r="G57" s="10"/>
      <c r="H57" s="8"/>
      <c r="I57" s="9"/>
      <c r="J57" s="29"/>
    </row>
    <row r="58" spans="1:10" ht="13.5" customHeight="1" thickBot="1" x14ac:dyDescent="0.25">
      <c r="B58" s="15" t="s">
        <v>211</v>
      </c>
      <c r="C58" s="33"/>
      <c r="D58" s="34"/>
      <c r="E58" s="34"/>
      <c r="F58" s="10"/>
      <c r="G58" s="10"/>
      <c r="H58" s="8"/>
      <c r="I58" s="9"/>
      <c r="J58" s="29"/>
    </row>
    <row r="59" spans="1:10" ht="12" customHeight="1" x14ac:dyDescent="0.2">
      <c r="A59" s="35"/>
      <c r="B59" s="41" t="str">
        <f>'6.3'!B58</f>
        <v xml:space="preserve"> This adjustment walks forward Average-of-Monthly-Average depreciation and amortization reserve balances for the twelve-month period ended June 2022 to End-of-Period balances as of June 30, 2022.
</v>
      </c>
      <c r="C59" s="41"/>
      <c r="D59" s="41"/>
      <c r="E59" s="41"/>
      <c r="F59" s="41"/>
      <c r="G59" s="41"/>
      <c r="H59" s="41"/>
      <c r="I59" s="41"/>
      <c r="J59" s="42"/>
    </row>
    <row r="60" spans="1:10" ht="12" customHeight="1" x14ac:dyDescent="0.2">
      <c r="A60" s="36"/>
      <c r="B60" s="47"/>
      <c r="C60" s="47"/>
      <c r="D60" s="47"/>
      <c r="E60" s="47"/>
      <c r="F60" s="47"/>
      <c r="G60" s="47"/>
      <c r="H60" s="47"/>
      <c r="I60" s="47"/>
      <c r="J60" s="44"/>
    </row>
    <row r="61" spans="1:10" ht="12" customHeight="1" x14ac:dyDescent="0.2">
      <c r="A61" s="36"/>
      <c r="B61" s="47"/>
      <c r="C61" s="47"/>
      <c r="D61" s="47"/>
      <c r="E61" s="47"/>
      <c r="F61" s="47"/>
      <c r="G61" s="47"/>
      <c r="H61" s="47"/>
      <c r="I61" s="47"/>
      <c r="J61" s="44"/>
    </row>
    <row r="62" spans="1:10" ht="12" customHeight="1" thickBot="1" x14ac:dyDescent="0.25">
      <c r="A62" s="37"/>
      <c r="B62" s="45"/>
      <c r="C62" s="45"/>
      <c r="D62" s="45"/>
      <c r="E62" s="45"/>
      <c r="F62" s="45"/>
      <c r="G62" s="45"/>
      <c r="H62" s="45"/>
      <c r="I62" s="45"/>
      <c r="J62" s="46"/>
    </row>
  </sheetData>
  <mergeCells count="1">
    <mergeCell ref="B59:J62"/>
  </mergeCells>
  <conditionalFormatting sqref="B9">
    <cfRule type="cellIs" dxfId="7" priority="1" stopIfTrue="1" operator="equal">
      <formula>"Adjustment to Income/Expense/Rate Base:"</formula>
    </cfRule>
  </conditionalFormatting>
  <conditionalFormatting sqref="J2">
    <cfRule type="cellIs" dxfId="6" priority="2" stopIfTrue="1" operator="equal">
      <formula>"x.x"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0:E15" xr:uid="{094F69FF-9B9F-4948-8B5A-E8B5AACE996A}">
      <formula1>"1, 2, 3"</formula1>
    </dataValidation>
  </dataValidations>
  <printOptions horizontalCentered="1"/>
  <pageMargins left="0.7" right="0.7" top="0.75" bottom="0.75" header="0.3" footer="0.3"/>
  <pageSetup scale="8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40BCD-3CE2-4A8D-BF06-D1F7F0AEBA10}">
  <sheetPr>
    <pageSetUpPr fitToPage="1"/>
  </sheetPr>
  <dimension ref="A2:J62"/>
  <sheetViews>
    <sheetView view="pageBreakPreview" zoomScale="80" zoomScaleNormal="100" zoomScaleSheetLayoutView="80" workbookViewId="0"/>
  </sheetViews>
  <sheetFormatPr defaultColWidth="9.140625" defaultRowHeight="12.75" x14ac:dyDescent="0.2"/>
  <cols>
    <col min="1" max="1" width="2.5703125" style="2" customWidth="1"/>
    <col min="2" max="2" width="3.5703125" style="2" customWidth="1"/>
    <col min="3" max="3" width="33" style="2" customWidth="1"/>
    <col min="4" max="4" width="10.140625" style="2" bestFit="1" customWidth="1"/>
    <col min="5" max="5" width="5.5703125" style="2" bestFit="1" customWidth="1"/>
    <col min="6" max="6" width="14.28515625" style="2" bestFit="1" customWidth="1"/>
    <col min="7" max="7" width="10.140625" style="2" bestFit="1" customWidth="1"/>
    <col min="8" max="8" width="11" style="2" customWidth="1"/>
    <col min="9" max="9" width="13.7109375" style="2" customWidth="1"/>
    <col min="10" max="10" width="5.7109375" style="31" bestFit="1" customWidth="1"/>
    <col min="11" max="16384" width="9.140625" style="2"/>
  </cols>
  <sheetData>
    <row r="2" spans="2:10" ht="12" customHeight="1" x14ac:dyDescent="0.2">
      <c r="B2" s="1" t="s">
        <v>0</v>
      </c>
      <c r="D2" s="3"/>
      <c r="E2" s="3"/>
      <c r="F2" s="3"/>
      <c r="G2" s="3"/>
      <c r="H2" s="3"/>
      <c r="I2" s="4" t="s">
        <v>1</v>
      </c>
      <c r="J2" s="29" t="s">
        <v>207</v>
      </c>
    </row>
    <row r="3" spans="2:10" ht="12" customHeight="1" x14ac:dyDescent="0.2">
      <c r="B3" s="1" t="s">
        <v>205</v>
      </c>
      <c r="D3" s="3"/>
      <c r="E3" s="3"/>
      <c r="F3" s="3"/>
      <c r="G3" s="3"/>
      <c r="H3" s="3"/>
      <c r="I3" s="3"/>
      <c r="J3" s="29"/>
    </row>
    <row r="4" spans="2:10" ht="12" customHeight="1" x14ac:dyDescent="0.2">
      <c r="B4" s="1" t="s">
        <v>215</v>
      </c>
      <c r="D4" s="3"/>
      <c r="E4" s="3"/>
      <c r="F4" s="3"/>
      <c r="G4" s="3"/>
      <c r="H4" s="3"/>
      <c r="I4" s="3"/>
      <c r="J4" s="29"/>
    </row>
    <row r="5" spans="2:10" ht="12" customHeight="1" x14ac:dyDescent="0.2">
      <c r="D5" s="3"/>
      <c r="E5" s="3"/>
      <c r="F5" s="3"/>
      <c r="G5" s="3"/>
      <c r="H5" s="3"/>
      <c r="I5" s="3"/>
      <c r="J5" s="29"/>
    </row>
    <row r="6" spans="2:10" ht="12" customHeight="1" x14ac:dyDescent="0.2">
      <c r="D6" s="3"/>
      <c r="E6" s="3"/>
      <c r="F6" s="3"/>
      <c r="G6" s="3"/>
      <c r="H6" s="3"/>
      <c r="I6" s="3"/>
      <c r="J6" s="29"/>
    </row>
    <row r="7" spans="2:10" ht="12" customHeight="1" x14ac:dyDescent="0.2">
      <c r="D7" s="3"/>
      <c r="E7" s="3"/>
      <c r="F7" s="3" t="s">
        <v>2</v>
      </c>
      <c r="G7" s="3"/>
      <c r="H7" s="3"/>
      <c r="I7" s="3" t="s">
        <v>3</v>
      </c>
      <c r="J7" s="29"/>
    </row>
    <row r="8" spans="2:10" ht="12" customHeight="1" x14ac:dyDescent="0.2"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30" t="s">
        <v>10</v>
      </c>
    </row>
    <row r="9" spans="2:10" ht="12" customHeight="1" x14ac:dyDescent="0.2">
      <c r="B9" s="6"/>
      <c r="D9" s="3"/>
      <c r="E9" s="3"/>
      <c r="F9" s="3"/>
      <c r="G9" s="3"/>
      <c r="H9" s="3"/>
      <c r="I9" s="17"/>
      <c r="J9" s="29"/>
    </row>
    <row r="10" spans="2:10" ht="12" customHeight="1" x14ac:dyDescent="0.2">
      <c r="B10" s="6" t="s">
        <v>13</v>
      </c>
      <c r="D10" s="32"/>
      <c r="E10" s="3"/>
      <c r="F10" s="7"/>
      <c r="G10" s="33"/>
      <c r="H10" s="8"/>
      <c r="I10" s="9"/>
      <c r="J10" s="29"/>
    </row>
    <row r="11" spans="2:10" ht="12" customHeight="1" x14ac:dyDescent="0.2">
      <c r="B11" s="32"/>
      <c r="D11" s="34" t="str">
        <f>'6.3.4 - 6.3.6'!B97</f>
        <v>108GP</v>
      </c>
      <c r="E11" s="3" t="s">
        <v>212</v>
      </c>
      <c r="F11" s="10">
        <f>'6.3.4 - 6.3.6'!F97</f>
        <v>-205591.72916666977</v>
      </c>
      <c r="G11" s="10" t="str">
        <f>'6.3.4 - 6.3.6'!C97</f>
        <v>CA</v>
      </c>
      <c r="H11" s="18" t="s">
        <v>209</v>
      </c>
      <c r="I11" s="9">
        <f t="shared" ref="I11:I51" si="0">IF(H11="Situs",IF(G11="WA",F11,0),H11*F11)</f>
        <v>0</v>
      </c>
      <c r="J11" s="29" t="str">
        <f t="shared" ref="J11:J36" si="1">CONCATENATE(LEFT($J$2,3),".5")</f>
        <v>6.3.5</v>
      </c>
    </row>
    <row r="12" spans="2:10" ht="12" customHeight="1" x14ac:dyDescent="0.2">
      <c r="B12" s="32"/>
      <c r="D12" s="34" t="str">
        <f>'6.3.4 - 6.3.6'!B98</f>
        <v>108GP</v>
      </c>
      <c r="E12" s="3" t="s">
        <v>212</v>
      </c>
      <c r="F12" s="10">
        <f>'6.3.4 - 6.3.6'!F98</f>
        <v>-61107.934166669846</v>
      </c>
      <c r="G12" s="10" t="str">
        <f>'6.3.4 - 6.3.6'!C98</f>
        <v>CAEE</v>
      </c>
      <c r="H12" s="18">
        <v>0</v>
      </c>
      <c r="I12" s="9">
        <f t="shared" si="0"/>
        <v>0</v>
      </c>
      <c r="J12" s="29" t="str">
        <f t="shared" si="1"/>
        <v>6.3.5</v>
      </c>
    </row>
    <row r="13" spans="2:10" ht="12" customHeight="1" x14ac:dyDescent="0.2">
      <c r="B13" s="32"/>
      <c r="D13" s="34" t="str">
        <f>'6.3.4 - 6.3.6'!B99</f>
        <v>108GP</v>
      </c>
      <c r="E13" s="3" t="s">
        <v>212</v>
      </c>
      <c r="F13" s="10">
        <f>'6.3.4 - 6.3.6'!F99</f>
        <v>-1850856.8100000024</v>
      </c>
      <c r="G13" s="10" t="str">
        <f>'6.3.4 - 6.3.6'!C99</f>
        <v>CAGE</v>
      </c>
      <c r="H13" s="18">
        <v>0</v>
      </c>
      <c r="I13" s="9">
        <f t="shared" si="0"/>
        <v>0</v>
      </c>
      <c r="J13" s="29" t="str">
        <f t="shared" si="1"/>
        <v>6.3.5</v>
      </c>
    </row>
    <row r="14" spans="2:10" ht="12" customHeight="1" x14ac:dyDescent="0.2">
      <c r="B14" s="32"/>
      <c r="D14" s="34" t="str">
        <f>'6.3.4 - 6.3.6'!B100</f>
        <v>108GP</v>
      </c>
      <c r="E14" s="3" t="s">
        <v>212</v>
      </c>
      <c r="F14" s="10">
        <f>'6.3.4 - 6.3.6'!F100</f>
        <v>-9792.4358333298005</v>
      </c>
      <c r="G14" s="10" t="str">
        <f>'6.3.4 - 6.3.6'!C100</f>
        <v>CAGW</v>
      </c>
      <c r="H14" s="18">
        <v>0.22162982918040364</v>
      </c>
      <c r="I14" s="9">
        <f t="shared" si="0"/>
        <v>-2170.2958810009472</v>
      </c>
      <c r="J14" s="29" t="str">
        <f t="shared" si="1"/>
        <v>6.3.5</v>
      </c>
    </row>
    <row r="15" spans="2:10" ht="12" customHeight="1" x14ac:dyDescent="0.2">
      <c r="D15" s="34" t="str">
        <f>'6.3.4 - 6.3.6'!B101</f>
        <v>108GP</v>
      </c>
      <c r="E15" s="34" t="s">
        <v>212</v>
      </c>
      <c r="F15" s="10">
        <f>'6.3.4 - 6.3.6'!F101</f>
        <v>-104394.65125000011</v>
      </c>
      <c r="G15" s="10" t="str">
        <f>'6.3.4 - 6.3.6'!C101</f>
        <v>CN</v>
      </c>
      <c r="H15" s="18">
        <v>6.742981175467383E-2</v>
      </c>
      <c r="I15" s="9">
        <f t="shared" si="0"/>
        <v>-7039.3116819823326</v>
      </c>
      <c r="J15" s="29" t="str">
        <f t="shared" si="1"/>
        <v>6.3.5</v>
      </c>
    </row>
    <row r="16" spans="2:10" ht="12" customHeight="1" x14ac:dyDescent="0.2">
      <c r="D16" s="34" t="str">
        <f>'6.3.4 - 6.3.6'!B102</f>
        <v>108GP</v>
      </c>
      <c r="E16" s="34" t="s">
        <v>212</v>
      </c>
      <c r="F16" s="10">
        <f>'6.3.4 - 6.3.6'!F102</f>
        <v>-1274492.2254166976</v>
      </c>
      <c r="G16" s="10" t="str">
        <f>'6.3.4 - 6.3.6'!C102</f>
        <v>ID</v>
      </c>
      <c r="H16" s="18" t="s">
        <v>209</v>
      </c>
      <c r="I16" s="9">
        <f t="shared" si="0"/>
        <v>0</v>
      </c>
      <c r="J16" s="29" t="str">
        <f t="shared" si="1"/>
        <v>6.3.5</v>
      </c>
    </row>
    <row r="17" spans="2:10" ht="12" customHeight="1" x14ac:dyDescent="0.2">
      <c r="B17" s="32"/>
      <c r="D17" s="34" t="str">
        <f>'6.3.4 - 6.3.6'!B103</f>
        <v>108GP</v>
      </c>
      <c r="E17" s="3" t="s">
        <v>212</v>
      </c>
      <c r="F17" s="10">
        <f>'6.3.4 - 6.3.6'!F103</f>
        <v>-426755.28208332974</v>
      </c>
      <c r="G17" s="10" t="str">
        <f>'6.3.4 - 6.3.6'!C103</f>
        <v>JBG</v>
      </c>
      <c r="H17" s="18">
        <v>0.22162982918040364</v>
      </c>
      <c r="I17" s="9">
        <f t="shared" si="0"/>
        <v>-94581.700269963345</v>
      </c>
      <c r="J17" s="29" t="str">
        <f t="shared" si="1"/>
        <v>6.3.5</v>
      </c>
    </row>
    <row r="18" spans="2:10" ht="12" customHeight="1" x14ac:dyDescent="0.2">
      <c r="B18" s="32"/>
      <c r="D18" s="34" t="str">
        <f>'6.3.4 - 6.3.6'!B104</f>
        <v>108GP</v>
      </c>
      <c r="E18" s="3" t="s">
        <v>212</v>
      </c>
      <c r="F18" s="10">
        <f>'6.3.4 - 6.3.6'!F104</f>
        <v>4959426.6770832986</v>
      </c>
      <c r="G18" s="10" t="str">
        <f>'6.3.4 - 6.3.6'!C104</f>
        <v>OR</v>
      </c>
      <c r="H18" s="18" t="s">
        <v>209</v>
      </c>
      <c r="I18" s="9">
        <f t="shared" si="0"/>
        <v>0</v>
      </c>
      <c r="J18" s="29" t="str">
        <f t="shared" si="1"/>
        <v>6.3.5</v>
      </c>
    </row>
    <row r="19" spans="2:10" ht="12" customHeight="1" x14ac:dyDescent="0.2">
      <c r="B19" s="32"/>
      <c r="D19" s="34" t="str">
        <f>'6.3.4 - 6.3.6'!B105</f>
        <v>108GP</v>
      </c>
      <c r="E19" s="3" t="s">
        <v>212</v>
      </c>
      <c r="F19" s="10">
        <f>'6.3.4 - 6.3.6'!F105</f>
        <v>-139282.74958330393</v>
      </c>
      <c r="G19" s="10" t="str">
        <f>'6.3.4 - 6.3.6'!C105</f>
        <v>SG</v>
      </c>
      <c r="H19" s="18">
        <v>7.9787774498314715E-2</v>
      </c>
      <c r="I19" s="9">
        <f t="shared" si="0"/>
        <v>-11113.060615257891</v>
      </c>
      <c r="J19" s="29" t="str">
        <f t="shared" si="1"/>
        <v>6.3.5</v>
      </c>
    </row>
    <row r="20" spans="2:10" ht="12" customHeight="1" x14ac:dyDescent="0.2">
      <c r="B20" s="32"/>
      <c r="D20" s="34" t="str">
        <f>'6.3.4 - 6.3.6'!B106</f>
        <v>108GP</v>
      </c>
      <c r="E20" s="3" t="s">
        <v>212</v>
      </c>
      <c r="F20" s="10">
        <f>'6.3.4 - 6.3.6'!F106</f>
        <v>-3636832.7616670132</v>
      </c>
      <c r="G20" s="10" t="str">
        <f>'6.3.4 - 6.3.6'!C106</f>
        <v>SO</v>
      </c>
      <c r="H20" s="18">
        <v>7.0845810240555085E-2</v>
      </c>
      <c r="I20" s="9">
        <f t="shared" si="0"/>
        <v>-257654.36370969511</v>
      </c>
      <c r="J20" s="29" t="str">
        <f t="shared" si="1"/>
        <v>6.3.5</v>
      </c>
    </row>
    <row r="21" spans="2:10" ht="12" customHeight="1" x14ac:dyDescent="0.2">
      <c r="B21" s="32"/>
      <c r="D21" s="34" t="str">
        <f>'6.3.4 - 6.3.6'!B107</f>
        <v>108GP</v>
      </c>
      <c r="E21" s="3" t="s">
        <v>212</v>
      </c>
      <c r="F21" s="10">
        <f>'6.3.4 - 6.3.6'!F107</f>
        <v>-6007757.1279167086</v>
      </c>
      <c r="G21" s="10" t="str">
        <f>'6.3.4 - 6.3.6'!C107</f>
        <v>UT</v>
      </c>
      <c r="H21" s="18" t="s">
        <v>209</v>
      </c>
      <c r="I21" s="9">
        <f t="shared" si="0"/>
        <v>0</v>
      </c>
      <c r="J21" s="29" t="str">
        <f t="shared" si="1"/>
        <v>6.3.5</v>
      </c>
    </row>
    <row r="22" spans="2:10" ht="12" customHeight="1" x14ac:dyDescent="0.2">
      <c r="D22" s="34" t="str">
        <f>'6.3.4 - 6.3.6'!B108</f>
        <v>108GP</v>
      </c>
      <c r="E22" s="34" t="s">
        <v>212</v>
      </c>
      <c r="F22" s="10">
        <f>'6.3.4 - 6.3.6'!F108</f>
        <v>-319551.45833330229</v>
      </c>
      <c r="G22" s="10" t="str">
        <f>'6.3.4 - 6.3.6'!C108</f>
        <v>WA</v>
      </c>
      <c r="H22" s="18" t="s">
        <v>209</v>
      </c>
      <c r="I22" s="9">
        <f t="shared" si="0"/>
        <v>-319551.45833330229</v>
      </c>
      <c r="J22" s="29" t="str">
        <f t="shared" si="1"/>
        <v>6.3.5</v>
      </c>
    </row>
    <row r="23" spans="2:10" ht="12" customHeight="1" x14ac:dyDescent="0.2">
      <c r="D23" s="34" t="str">
        <f>'6.3.4 - 6.3.6'!B109</f>
        <v>108GP</v>
      </c>
      <c r="E23" s="34" t="s">
        <v>212</v>
      </c>
      <c r="F23" s="10">
        <f>'6.3.4 - 6.3.6'!F109</f>
        <v>-1790356.1404167004</v>
      </c>
      <c r="G23" s="10" t="str">
        <f>'6.3.4 - 6.3.6'!C109</f>
        <v>WY-ALL</v>
      </c>
      <c r="H23" s="18" t="s">
        <v>209</v>
      </c>
      <c r="I23" s="9">
        <f t="shared" si="0"/>
        <v>0</v>
      </c>
      <c r="J23" s="29" t="str">
        <f t="shared" si="1"/>
        <v>6.3.5</v>
      </c>
    </row>
    <row r="24" spans="2:10" ht="12" customHeight="1" x14ac:dyDescent="0.2">
      <c r="B24" s="1"/>
      <c r="D24" s="34" t="str">
        <f>'6.3.4 - 6.3.6'!B110</f>
        <v>108GP</v>
      </c>
      <c r="E24" s="34" t="s">
        <v>212</v>
      </c>
      <c r="F24" s="10">
        <f>'6.3.4 - 6.3.6'!F110</f>
        <v>-225884.30708333012</v>
      </c>
      <c r="G24" s="10" t="str">
        <f>'6.3.4 - 6.3.6'!C110</f>
        <v>WY-ALL</v>
      </c>
      <c r="H24" s="18" t="s">
        <v>209</v>
      </c>
      <c r="I24" s="9">
        <f t="shared" si="0"/>
        <v>0</v>
      </c>
      <c r="J24" s="29" t="str">
        <f t="shared" si="1"/>
        <v>6.3.5</v>
      </c>
    </row>
    <row r="25" spans="2:10" ht="12" customHeight="1" x14ac:dyDescent="0.2">
      <c r="D25" s="34" t="str">
        <f>'6.3.4 - 6.3.6'!B111</f>
        <v>108HP</v>
      </c>
      <c r="E25" s="34" t="s">
        <v>212</v>
      </c>
      <c r="F25" s="10">
        <f>'6.3.4 - 6.3.6'!F111</f>
        <v>-10286276.365417004</v>
      </c>
      <c r="G25" s="10" t="str">
        <f>'6.3.4 - 6.3.6'!C111</f>
        <v>SG-P</v>
      </c>
      <c r="H25" s="18">
        <v>7.9787774498314715E-2</v>
      </c>
      <c r="I25" s="9">
        <f t="shared" si="0"/>
        <v>-820719.09907123621</v>
      </c>
      <c r="J25" s="29" t="str">
        <f t="shared" si="1"/>
        <v>6.3.5</v>
      </c>
    </row>
    <row r="26" spans="2:10" ht="12" customHeight="1" x14ac:dyDescent="0.2">
      <c r="B26" s="33"/>
      <c r="C26" s="33"/>
      <c r="D26" s="34" t="str">
        <f>'6.3.4 - 6.3.6'!B112</f>
        <v>108HP</v>
      </c>
      <c r="E26" s="34" t="s">
        <v>212</v>
      </c>
      <c r="F26" s="10">
        <f>'6.3.4 - 6.3.6'!F112</f>
        <v>-3322785.4262499958</v>
      </c>
      <c r="G26" s="10" t="str">
        <f>'6.3.4 - 6.3.6'!C112</f>
        <v>SG-U</v>
      </c>
      <c r="H26" s="18">
        <v>7.9787774498314715E-2</v>
      </c>
      <c r="I26" s="9">
        <f t="shared" si="0"/>
        <v>-265117.65429592121</v>
      </c>
      <c r="J26" s="29" t="str">
        <f t="shared" si="1"/>
        <v>6.3.5</v>
      </c>
    </row>
    <row r="27" spans="2:10" ht="12" customHeight="1" x14ac:dyDescent="0.2">
      <c r="B27" s="33"/>
      <c r="C27" s="33"/>
      <c r="D27" s="34" t="str">
        <f>'6.3.4 - 6.3.6'!B113</f>
        <v>108HP</v>
      </c>
      <c r="E27" s="34" t="s">
        <v>212</v>
      </c>
      <c r="F27" s="10">
        <f>'6.3.4 - 6.3.6'!F113</f>
        <v>-701488.26000000013</v>
      </c>
      <c r="G27" s="10" t="str">
        <f>'6.3.4 - 6.3.6'!C113</f>
        <v>OTHER</v>
      </c>
      <c r="H27" s="18">
        <v>0</v>
      </c>
      <c r="I27" s="9">
        <f t="shared" si="0"/>
        <v>0</v>
      </c>
      <c r="J27" s="29" t="str">
        <f t="shared" si="1"/>
        <v>6.3.5</v>
      </c>
    </row>
    <row r="28" spans="2:10" ht="12" customHeight="1" x14ac:dyDescent="0.2">
      <c r="B28" s="33"/>
      <c r="C28" s="33"/>
      <c r="D28" s="34" t="str">
        <f>'6.3.4 - 6.3.6'!B114</f>
        <v>108OP</v>
      </c>
      <c r="E28" s="34" t="s">
        <v>212</v>
      </c>
      <c r="F28" s="10">
        <f>'6.3.4 - 6.3.6'!F114</f>
        <v>-12755108.844583035</v>
      </c>
      <c r="G28" s="10" t="str">
        <f>'6.3.4 - 6.3.6'!C114</f>
        <v>CAGE</v>
      </c>
      <c r="H28" s="18">
        <v>0</v>
      </c>
      <c r="I28" s="9">
        <f t="shared" si="0"/>
        <v>0</v>
      </c>
      <c r="J28" s="29" t="str">
        <f t="shared" si="1"/>
        <v>6.3.5</v>
      </c>
    </row>
    <row r="29" spans="2:10" ht="12" customHeight="1" x14ac:dyDescent="0.2">
      <c r="B29" s="33"/>
      <c r="C29" s="33"/>
      <c r="D29" s="34" t="str">
        <f>'6.3.4 - 6.3.6'!B115</f>
        <v>108OP</v>
      </c>
      <c r="E29" s="34" t="s">
        <v>212</v>
      </c>
      <c r="F29" s="10">
        <f>'6.3.4 - 6.3.6'!F115</f>
        <v>-9364791.6758330166</v>
      </c>
      <c r="G29" s="10" t="str">
        <f>'6.3.4 - 6.3.6'!C115</f>
        <v>CAGW</v>
      </c>
      <c r="H29" s="18">
        <v>0.22162982918040364</v>
      </c>
      <c r="I29" s="9">
        <f t="shared" si="0"/>
        <v>-2075517.1794249373</v>
      </c>
      <c r="J29" s="29" t="str">
        <f t="shared" si="1"/>
        <v>6.3.5</v>
      </c>
    </row>
    <row r="30" spans="2:10" ht="12" customHeight="1" x14ac:dyDescent="0.2">
      <c r="B30" s="33"/>
      <c r="C30" s="33"/>
      <c r="D30" s="34" t="str">
        <f>'6.3.4 - 6.3.6'!B116</f>
        <v>108OP</v>
      </c>
      <c r="E30" s="34" t="s">
        <v>212</v>
      </c>
      <c r="F30" s="10">
        <f>'6.3.4 - 6.3.6'!F116</f>
        <v>-113.97250000000349</v>
      </c>
      <c r="G30" s="10" t="str">
        <f>'6.3.4 - 6.3.6'!C116</f>
        <v>SG</v>
      </c>
      <c r="H30" s="18">
        <v>7.9787774498314715E-2</v>
      </c>
      <c r="I30" s="9">
        <f t="shared" si="0"/>
        <v>-9.0936121290094523</v>
      </c>
      <c r="J30" s="29" t="str">
        <f t="shared" si="1"/>
        <v>6.3.5</v>
      </c>
    </row>
    <row r="31" spans="2:10" ht="12" customHeight="1" x14ac:dyDescent="0.2">
      <c r="B31" s="33"/>
      <c r="C31" s="33"/>
      <c r="D31" s="34" t="str">
        <f>'6.3.4 - 6.3.6'!B117</f>
        <v>108OP</v>
      </c>
      <c r="E31" s="34" t="s">
        <v>212</v>
      </c>
      <c r="F31" s="10">
        <f>'6.3.4 - 6.3.6'!F117</f>
        <v>-71736952.564166993</v>
      </c>
      <c r="G31" s="10" t="str">
        <f>'6.3.4 - 6.3.6'!C117</f>
        <v>SG-W</v>
      </c>
      <c r="H31" s="18">
        <v>7.9787774498314715E-2</v>
      </c>
      <c r="I31" s="9">
        <f t="shared" si="0"/>
        <v>-5723731.7943860553</v>
      </c>
      <c r="J31" s="29" t="str">
        <f t="shared" si="1"/>
        <v>6.3.5</v>
      </c>
    </row>
    <row r="32" spans="2:10" ht="12" customHeight="1" x14ac:dyDescent="0.2">
      <c r="B32" s="33"/>
      <c r="C32" s="33"/>
      <c r="D32" s="34" t="str">
        <f>'6.3.4 - 6.3.6'!B118</f>
        <v>108OP</v>
      </c>
      <c r="E32" s="34" t="s">
        <v>212</v>
      </c>
      <c r="F32" s="10">
        <f>'6.3.4 - 6.3.6'!F118</f>
        <v>-78.786249999999995</v>
      </c>
      <c r="G32" s="10" t="str">
        <f>'6.3.4 - 6.3.6'!C118</f>
        <v>OR</v>
      </c>
      <c r="H32" s="18" t="s">
        <v>209</v>
      </c>
      <c r="I32" s="9">
        <f t="shared" si="0"/>
        <v>0</v>
      </c>
      <c r="J32" s="29" t="str">
        <f t="shared" si="1"/>
        <v>6.3.5</v>
      </c>
    </row>
    <row r="33" spans="2:10" ht="12" customHeight="1" x14ac:dyDescent="0.2">
      <c r="B33" s="33"/>
      <c r="C33" s="33"/>
      <c r="D33" s="34" t="str">
        <f>'6.3.4 - 6.3.6'!B119</f>
        <v>108OP</v>
      </c>
      <c r="E33" s="34" t="s">
        <v>212</v>
      </c>
      <c r="F33" s="10">
        <f>'6.3.4 - 6.3.6'!F119</f>
        <v>-9943.40625</v>
      </c>
      <c r="G33" s="10" t="str">
        <f>'6.3.4 - 6.3.6'!C119</f>
        <v>UT</v>
      </c>
      <c r="H33" s="18" t="s">
        <v>209</v>
      </c>
      <c r="I33" s="9">
        <f t="shared" si="0"/>
        <v>0</v>
      </c>
      <c r="J33" s="29" t="str">
        <f t="shared" si="1"/>
        <v>6.3.5</v>
      </c>
    </row>
    <row r="34" spans="2:10" ht="12" customHeight="1" x14ac:dyDescent="0.2">
      <c r="B34" s="33"/>
      <c r="C34" s="33"/>
      <c r="D34" s="34" t="str">
        <f>'6.3.4 - 6.3.6'!B120</f>
        <v>108SP</v>
      </c>
      <c r="E34" s="34" t="s">
        <v>212</v>
      </c>
      <c r="F34" s="10">
        <f>'6.3.4 - 6.3.6'!F120</f>
        <v>-89589788.791249752</v>
      </c>
      <c r="G34" s="10" t="str">
        <f>'6.3.4 - 6.3.6'!C120</f>
        <v>CAGE</v>
      </c>
      <c r="H34" s="18">
        <v>0</v>
      </c>
      <c r="I34" s="9">
        <f t="shared" si="0"/>
        <v>0</v>
      </c>
      <c r="J34" s="29" t="str">
        <f t="shared" si="1"/>
        <v>6.3.5</v>
      </c>
    </row>
    <row r="35" spans="2:10" ht="12" customHeight="1" x14ac:dyDescent="0.2">
      <c r="B35" s="11"/>
      <c r="C35" s="11"/>
      <c r="D35" s="34" t="str">
        <f>'6.3.4 - 6.3.6'!B121</f>
        <v>108SP</v>
      </c>
      <c r="E35" s="12" t="s">
        <v>212</v>
      </c>
      <c r="F35" s="10">
        <f>'6.3.4 - 6.3.6'!F121</f>
        <v>-8667134.6287499964</v>
      </c>
      <c r="G35" s="10" t="str">
        <f>'6.3.4 - 6.3.6'!C121</f>
        <v>CAGW</v>
      </c>
      <c r="H35" s="18">
        <v>0.22162982918040364</v>
      </c>
      <c r="I35" s="9">
        <f t="shared" si="0"/>
        <v>-1920895.5672534227</v>
      </c>
      <c r="J35" s="29" t="str">
        <f t="shared" si="1"/>
        <v>6.3.5</v>
      </c>
    </row>
    <row r="36" spans="2:10" ht="12" customHeight="1" x14ac:dyDescent="0.2">
      <c r="B36" s="33"/>
      <c r="C36" s="33"/>
      <c r="D36" s="34" t="str">
        <f>'6.3.4 - 6.3.6'!B122</f>
        <v>108SP</v>
      </c>
      <c r="E36" s="34" t="s">
        <v>212</v>
      </c>
      <c r="F36" s="10">
        <f>'6.3.4 - 6.3.6'!F122</f>
        <v>-29007417.797500014</v>
      </c>
      <c r="G36" s="10" t="str">
        <f>'6.3.4 - 6.3.6'!C122</f>
        <v>JBG</v>
      </c>
      <c r="H36" s="18">
        <v>0.22162982918040364</v>
      </c>
      <c r="I36" s="9">
        <f t="shared" si="0"/>
        <v>-6428909.0514245285</v>
      </c>
      <c r="J36" s="29" t="str">
        <f t="shared" si="1"/>
        <v>6.3.5</v>
      </c>
    </row>
    <row r="37" spans="2:10" ht="12" customHeight="1" x14ac:dyDescent="0.2">
      <c r="B37" s="33"/>
      <c r="C37" s="33"/>
      <c r="D37" s="34" t="str">
        <f>'6.3.4 - 6.3.6'!B123</f>
        <v>108SP</v>
      </c>
      <c r="E37" s="34" t="s">
        <v>212</v>
      </c>
      <c r="F37" s="10">
        <f>'6.3.4 - 6.3.6'!F123</f>
        <v>-2661545.7829166949</v>
      </c>
      <c r="G37" s="10" t="str">
        <f>'6.3.4 - 6.3.6'!C123</f>
        <v>SG</v>
      </c>
      <c r="H37" s="18">
        <v>7.9787774498314715E-2</v>
      </c>
      <c r="I37" s="9">
        <f t="shared" si="0"/>
        <v>-212358.81474429774</v>
      </c>
      <c r="J37" s="29" t="s">
        <v>217</v>
      </c>
    </row>
    <row r="38" spans="2:10" ht="12" customHeight="1" x14ac:dyDescent="0.2">
      <c r="B38" s="33"/>
      <c r="C38" s="33"/>
      <c r="D38" s="34" t="str">
        <f>'6.3.4 - 6.3.6'!B124</f>
        <v>108SP</v>
      </c>
      <c r="E38" s="34" t="s">
        <v>212</v>
      </c>
      <c r="F38" s="10">
        <f>'6.3.4 - 6.3.6'!F124</f>
        <v>16245.901666666699</v>
      </c>
      <c r="G38" s="10" t="str">
        <f>'6.3.4 - 6.3.6'!C124</f>
        <v>SG-P</v>
      </c>
      <c r="H38" s="18">
        <v>7.9787774498314715E-2</v>
      </c>
      <c r="I38" s="9">
        <f t="shared" si="0"/>
        <v>1296.2243387017977</v>
      </c>
      <c r="J38" s="29" t="str">
        <f t="shared" ref="J38:J51" si="2">CONCATENATE(LEFT($J$2,3),".6")</f>
        <v>6.3.6</v>
      </c>
    </row>
    <row r="39" spans="2:10" ht="12" customHeight="1" x14ac:dyDescent="0.2">
      <c r="B39" s="33"/>
      <c r="C39" s="33"/>
      <c r="D39" s="34" t="str">
        <f>'6.3.4 - 6.3.6'!B125</f>
        <v>108SP</v>
      </c>
      <c r="E39" s="34" t="s">
        <v>212</v>
      </c>
      <c r="F39" s="10">
        <f>'6.3.4 - 6.3.6'!F125</f>
        <v>-1040622.66</v>
      </c>
      <c r="G39" s="10" t="str">
        <f>'6.3.4 - 6.3.6'!C125</f>
        <v>ID</v>
      </c>
      <c r="H39" s="18" t="s">
        <v>209</v>
      </c>
      <c r="I39" s="9">
        <f t="shared" si="0"/>
        <v>0</v>
      </c>
      <c r="J39" s="29" t="str">
        <f t="shared" si="2"/>
        <v>6.3.6</v>
      </c>
    </row>
    <row r="40" spans="2:10" ht="12" customHeight="1" x14ac:dyDescent="0.2">
      <c r="B40" s="33"/>
      <c r="C40" s="33"/>
      <c r="D40" s="34" t="str">
        <f>'6.3.4 - 6.3.6'!B126</f>
        <v>108SP</v>
      </c>
      <c r="E40" s="34" t="s">
        <v>212</v>
      </c>
      <c r="F40" s="10">
        <f>'6.3.4 - 6.3.6'!F126</f>
        <v>-8526814.5</v>
      </c>
      <c r="G40" s="10" t="str">
        <f>'6.3.4 - 6.3.6'!C126</f>
        <v>UT</v>
      </c>
      <c r="H40" s="18" t="s">
        <v>209</v>
      </c>
      <c r="I40" s="9">
        <f t="shared" si="0"/>
        <v>0</v>
      </c>
      <c r="J40" s="29" t="str">
        <f t="shared" si="2"/>
        <v>6.3.6</v>
      </c>
    </row>
    <row r="41" spans="2:10" ht="12" customHeight="1" x14ac:dyDescent="0.2">
      <c r="B41" s="33"/>
      <c r="C41" s="33"/>
      <c r="D41" s="34" t="str">
        <f>'6.3.4 - 6.3.6'!B127</f>
        <v>108SP</v>
      </c>
      <c r="E41" s="34" t="s">
        <v>212</v>
      </c>
      <c r="F41" s="10">
        <f>'6.3.4 - 6.3.6'!F127</f>
        <v>-2834419.98</v>
      </c>
      <c r="G41" s="10" t="str">
        <f>'6.3.4 - 6.3.6'!C127</f>
        <v>WY-ALL</v>
      </c>
      <c r="H41" s="18" t="s">
        <v>209</v>
      </c>
      <c r="I41" s="9">
        <f t="shared" si="0"/>
        <v>0</v>
      </c>
      <c r="J41" s="29" t="str">
        <f t="shared" si="2"/>
        <v>6.3.6</v>
      </c>
    </row>
    <row r="42" spans="2:10" ht="12" customHeight="1" x14ac:dyDescent="0.2">
      <c r="B42" s="33"/>
      <c r="C42" s="33"/>
      <c r="D42" s="34" t="str">
        <f>'6.3.4 - 6.3.6'!B128</f>
        <v>108SP</v>
      </c>
      <c r="E42" s="34" t="s">
        <v>212</v>
      </c>
      <c r="F42" s="10">
        <f>'6.3.4 - 6.3.6'!F128</f>
        <v>-444347.45999999985</v>
      </c>
      <c r="G42" s="10" t="str">
        <f>'6.3.4 - 6.3.6'!C128</f>
        <v>WA</v>
      </c>
      <c r="H42" s="18" t="s">
        <v>209</v>
      </c>
      <c r="I42" s="9">
        <f t="shared" si="0"/>
        <v>-444347.45999999985</v>
      </c>
      <c r="J42" s="29" t="str">
        <f t="shared" si="2"/>
        <v>6.3.6</v>
      </c>
    </row>
    <row r="43" spans="2:10" ht="12" customHeight="1" x14ac:dyDescent="0.2">
      <c r="B43" s="33"/>
      <c r="C43" s="33"/>
      <c r="D43" s="34" t="str">
        <f>'6.3.4 - 6.3.6'!B129</f>
        <v>108TP</v>
      </c>
      <c r="E43" s="34" t="s">
        <v>212</v>
      </c>
      <c r="F43" s="10">
        <f>'6.3.4 - 6.3.6'!F129</f>
        <v>3770.3083333329996</v>
      </c>
      <c r="G43" s="10" t="str">
        <f>'6.3.4 - 6.3.6'!C129</f>
        <v>CAGW</v>
      </c>
      <c r="H43" s="18">
        <v>0.22162982918040364</v>
      </c>
      <c r="I43" s="9">
        <f t="shared" si="0"/>
        <v>835.612791874045</v>
      </c>
      <c r="J43" s="29" t="str">
        <f t="shared" si="2"/>
        <v>6.3.6</v>
      </c>
    </row>
    <row r="44" spans="2:10" ht="12" customHeight="1" x14ac:dyDescent="0.2">
      <c r="B44" s="33"/>
      <c r="C44" s="33"/>
      <c r="D44" s="34" t="str">
        <f>'6.3.4 - 6.3.6'!B130</f>
        <v>108TP</v>
      </c>
      <c r="E44" s="34" t="s">
        <v>212</v>
      </c>
      <c r="F44" s="10">
        <f>'6.3.4 - 6.3.6'!F130</f>
        <v>-38124798.852920055</v>
      </c>
      <c r="G44" s="10" t="str">
        <f>'6.3.4 - 6.3.6'!C130</f>
        <v>SG</v>
      </c>
      <c r="H44" s="18">
        <v>7.9787774498314715E-2</v>
      </c>
      <c r="I44" s="9">
        <f t="shared" si="0"/>
        <v>-3041892.8536703927</v>
      </c>
      <c r="J44" s="29" t="str">
        <f t="shared" si="2"/>
        <v>6.3.6</v>
      </c>
    </row>
    <row r="45" spans="2:10" ht="12" customHeight="1" x14ac:dyDescent="0.2">
      <c r="B45" s="33"/>
      <c r="C45" s="33"/>
      <c r="D45" s="34" t="str">
        <f>'6.3.4 - 6.3.6'!B133</f>
        <v>111GP</v>
      </c>
      <c r="E45" s="34" t="s">
        <v>212</v>
      </c>
      <c r="F45" s="10">
        <f>'6.3.4 - 6.3.6'!F133</f>
        <v>-80889.532499999739</v>
      </c>
      <c r="G45" s="10" t="str">
        <f>'6.3.4 - 6.3.6'!C133</f>
        <v>OR</v>
      </c>
      <c r="H45" s="18" t="s">
        <v>209</v>
      </c>
      <c r="I45" s="9">
        <f t="shared" si="0"/>
        <v>0</v>
      </c>
      <c r="J45" s="29" t="str">
        <f t="shared" si="2"/>
        <v>6.3.6</v>
      </c>
    </row>
    <row r="46" spans="2:10" ht="12" customHeight="1" x14ac:dyDescent="0.2">
      <c r="B46" s="33"/>
      <c r="C46" s="33"/>
      <c r="D46" s="34" t="str">
        <f>'6.3.4 - 6.3.6'!B134</f>
        <v>111GP</v>
      </c>
      <c r="E46" s="34" t="s">
        <v>212</v>
      </c>
      <c r="F46" s="10">
        <f>'6.3.4 - 6.3.6'!F134</f>
        <v>-54146.012083329959</v>
      </c>
      <c r="G46" s="10" t="str">
        <f>'6.3.4 - 6.3.6'!C134</f>
        <v>SO</v>
      </c>
      <c r="H46" s="18">
        <v>7.0845810240555085E-2</v>
      </c>
      <c r="I46" s="9">
        <f t="shared" si="0"/>
        <v>-3836.0180973383972</v>
      </c>
      <c r="J46" s="29" t="str">
        <f t="shared" si="2"/>
        <v>6.3.6</v>
      </c>
    </row>
    <row r="47" spans="2:10" ht="12" customHeight="1" x14ac:dyDescent="0.2">
      <c r="B47" s="13"/>
      <c r="C47" s="11"/>
      <c r="D47" s="34" t="str">
        <f>'6.3.4 - 6.3.6'!B136</f>
        <v>111GP</v>
      </c>
      <c r="E47" s="12" t="s">
        <v>212</v>
      </c>
      <c r="F47" s="10">
        <f>'6.3.4 - 6.3.6'!F136</f>
        <v>-48148.807500000112</v>
      </c>
      <c r="G47" s="10" t="str">
        <f>'6.3.4 - 6.3.6'!C136</f>
        <v>WA</v>
      </c>
      <c r="H47" s="18" t="s">
        <v>209</v>
      </c>
      <c r="I47" s="9">
        <f t="shared" si="0"/>
        <v>-48148.807500000112</v>
      </c>
      <c r="J47" s="29" t="str">
        <f t="shared" si="2"/>
        <v>6.3.6</v>
      </c>
    </row>
    <row r="48" spans="2:10" ht="12" customHeight="1" x14ac:dyDescent="0.2">
      <c r="B48" s="33"/>
      <c r="C48" s="33"/>
      <c r="D48" s="34" t="str">
        <f>'6.3.4 - 6.3.6'!B137</f>
        <v>111GP</v>
      </c>
      <c r="E48" s="34" t="s">
        <v>212</v>
      </c>
      <c r="F48" s="10">
        <f>'6.3.4 - 6.3.6'!F137</f>
        <v>-29623.006250000559</v>
      </c>
      <c r="G48" s="10" t="str">
        <f>'6.3.4 - 6.3.6'!C137</f>
        <v>WY-ALL</v>
      </c>
      <c r="H48" s="18" t="s">
        <v>209</v>
      </c>
      <c r="I48" s="9">
        <f t="shared" si="0"/>
        <v>0</v>
      </c>
      <c r="J48" s="29" t="str">
        <f t="shared" si="2"/>
        <v>6.3.6</v>
      </c>
    </row>
    <row r="49" spans="1:10" ht="12" customHeight="1" x14ac:dyDescent="0.2">
      <c r="B49" s="33"/>
      <c r="C49" s="33"/>
      <c r="D49" s="34" t="str">
        <f>'6.3.4 - 6.3.6'!B138</f>
        <v>111HP</v>
      </c>
      <c r="E49" s="34" t="s">
        <v>212</v>
      </c>
      <c r="F49" s="10">
        <f>'6.3.4 - 6.3.6'!F138</f>
        <v>-156046.19791667024</v>
      </c>
      <c r="G49" s="10" t="str">
        <f>'6.3.4 - 6.3.6'!C138</f>
        <v>SG-P</v>
      </c>
      <c r="H49" s="18">
        <v>7.9787774498314715E-2</v>
      </c>
      <c r="I49" s="9">
        <f t="shared" si="0"/>
        <v>-12450.578850694672</v>
      </c>
      <c r="J49" s="29" t="str">
        <f t="shared" si="2"/>
        <v>6.3.6</v>
      </c>
    </row>
    <row r="50" spans="1:10" ht="12" customHeight="1" x14ac:dyDescent="0.2">
      <c r="B50" s="33"/>
      <c r="C50" s="33"/>
      <c r="D50" s="34" t="str">
        <f>'6.3.4 - 6.3.6'!B139</f>
        <v>111IP</v>
      </c>
      <c r="E50" s="34" t="s">
        <v>212</v>
      </c>
      <c r="F50" s="10">
        <f>'6.3.4 - 6.3.6'!F139</f>
        <v>-882.60541666666995</v>
      </c>
      <c r="G50" s="10" t="str">
        <f>'6.3.4 - 6.3.6'!C139</f>
        <v>CA</v>
      </c>
      <c r="H50" s="18" t="s">
        <v>209</v>
      </c>
      <c r="I50" s="9">
        <f t="shared" si="0"/>
        <v>0</v>
      </c>
      <c r="J50" s="29" t="str">
        <f t="shared" si="2"/>
        <v>6.3.6</v>
      </c>
    </row>
    <row r="51" spans="1:10" ht="12" customHeight="1" x14ac:dyDescent="0.2">
      <c r="B51" s="33"/>
      <c r="C51" s="33"/>
      <c r="D51" s="34" t="str">
        <f>'6.3.4 - 6.3.6'!B140</f>
        <v>111IP</v>
      </c>
      <c r="E51" s="34" t="s">
        <v>212</v>
      </c>
      <c r="F51" s="10">
        <f>'6.3.4 - 6.3.6'!F140</f>
        <v>-910.58166666667012</v>
      </c>
      <c r="G51" s="10" t="str">
        <f>'6.3.4 - 6.3.6'!C140</f>
        <v>CAEE</v>
      </c>
      <c r="H51" s="18">
        <v>0</v>
      </c>
      <c r="I51" s="9">
        <f t="shared" si="0"/>
        <v>0</v>
      </c>
      <c r="J51" s="29" t="str">
        <f t="shared" si="2"/>
        <v>6.3.6</v>
      </c>
    </row>
    <row r="52" spans="1:10" ht="12" customHeight="1" x14ac:dyDescent="0.2">
      <c r="B52" s="33"/>
      <c r="C52" s="33"/>
      <c r="D52" s="34"/>
      <c r="E52" s="34"/>
      <c r="F52" s="14">
        <f>SUBTOTAL(9,F11:F51)</f>
        <v>-300518289.22375369</v>
      </c>
      <c r="G52" s="10"/>
      <c r="H52" s="19"/>
      <c r="I52" s="14">
        <f>SUM(I11:I51)</f>
        <v>-21687912.325691577</v>
      </c>
      <c r="J52" s="29"/>
    </row>
    <row r="53" spans="1:10" ht="12" customHeight="1" x14ac:dyDescent="0.2">
      <c r="B53" s="33"/>
      <c r="C53" s="33"/>
      <c r="D53" s="34"/>
      <c r="E53" s="34"/>
      <c r="F53" s="10"/>
      <c r="G53" s="10"/>
      <c r="H53" s="19"/>
      <c r="I53" s="10"/>
      <c r="J53" s="29"/>
    </row>
    <row r="54" spans="1:10" ht="12" customHeight="1" x14ac:dyDescent="0.2">
      <c r="B54" s="33"/>
      <c r="C54" s="33"/>
      <c r="D54" s="34"/>
      <c r="E54" s="34"/>
      <c r="F54" s="10"/>
      <c r="G54" s="10"/>
      <c r="H54" s="19"/>
      <c r="I54" s="10"/>
      <c r="J54" s="29"/>
    </row>
    <row r="55" spans="1:10" ht="12" customHeight="1" x14ac:dyDescent="0.2">
      <c r="B55" s="33"/>
      <c r="C55" s="33"/>
      <c r="D55" s="34"/>
      <c r="E55" s="34"/>
      <c r="F55" s="10"/>
      <c r="G55" s="10"/>
      <c r="H55" s="19"/>
      <c r="I55" s="10"/>
      <c r="J55" s="29"/>
    </row>
    <row r="56" spans="1:10" ht="12" customHeight="1" x14ac:dyDescent="0.2">
      <c r="B56" s="33"/>
      <c r="C56" s="33"/>
      <c r="D56" s="34"/>
      <c r="E56" s="34"/>
      <c r="F56" s="10"/>
      <c r="G56" s="10"/>
      <c r="H56" s="19"/>
      <c r="I56" s="10"/>
      <c r="J56" s="29"/>
    </row>
    <row r="57" spans="1:10" ht="13.5" customHeight="1" thickBot="1" x14ac:dyDescent="0.25">
      <c r="B57" s="15" t="s">
        <v>211</v>
      </c>
      <c r="C57" s="33"/>
      <c r="D57" s="34"/>
      <c r="E57" s="34"/>
      <c r="F57" s="10"/>
      <c r="G57" s="10"/>
      <c r="H57" s="19"/>
      <c r="I57" s="20"/>
      <c r="J57" s="29"/>
    </row>
    <row r="58" spans="1:10" ht="12" customHeight="1" x14ac:dyDescent="0.2">
      <c r="A58" s="35"/>
      <c r="B58" s="41" t="str">
        <f>'6.3.1'!B59</f>
        <v xml:space="preserve"> This adjustment walks forward Average-of-Monthly-Average depreciation and amortization reserve balances for the twelve-month period ended June 2022 to End-of-Period balances as of June 30, 2022.
</v>
      </c>
      <c r="C58" s="41"/>
      <c r="D58" s="41"/>
      <c r="E58" s="41"/>
      <c r="F58" s="41"/>
      <c r="G58" s="41"/>
      <c r="H58" s="41"/>
      <c r="I58" s="41"/>
      <c r="J58" s="42"/>
    </row>
    <row r="59" spans="1:10" ht="12" customHeight="1" x14ac:dyDescent="0.2">
      <c r="A59" s="36"/>
      <c r="B59" s="47"/>
      <c r="C59" s="47"/>
      <c r="D59" s="47"/>
      <c r="E59" s="47"/>
      <c r="F59" s="47"/>
      <c r="G59" s="47"/>
      <c r="H59" s="47"/>
      <c r="I59" s="47"/>
      <c r="J59" s="44"/>
    </row>
    <row r="60" spans="1:10" ht="12" customHeight="1" x14ac:dyDescent="0.2">
      <c r="A60" s="36"/>
      <c r="B60" s="47"/>
      <c r="C60" s="47"/>
      <c r="D60" s="47"/>
      <c r="E60" s="47"/>
      <c r="F60" s="47"/>
      <c r="G60" s="47"/>
      <c r="H60" s="47"/>
      <c r="I60" s="47"/>
      <c r="J60" s="44"/>
    </row>
    <row r="61" spans="1:10" ht="12" customHeight="1" x14ac:dyDescent="0.2">
      <c r="A61" s="36"/>
      <c r="B61" s="47"/>
      <c r="C61" s="47"/>
      <c r="D61" s="47"/>
      <c r="E61" s="47"/>
      <c r="F61" s="47"/>
      <c r="G61" s="47"/>
      <c r="H61" s="47"/>
      <c r="I61" s="47"/>
      <c r="J61" s="44"/>
    </row>
    <row r="62" spans="1:10" ht="12" customHeight="1" thickBot="1" x14ac:dyDescent="0.25">
      <c r="A62" s="37"/>
      <c r="B62" s="45"/>
      <c r="C62" s="45"/>
      <c r="D62" s="45"/>
      <c r="E62" s="45"/>
      <c r="F62" s="45"/>
      <c r="G62" s="45"/>
      <c r="H62" s="45"/>
      <c r="I62" s="45"/>
      <c r="J62" s="46"/>
    </row>
  </sheetData>
  <mergeCells count="1">
    <mergeCell ref="B58:J62"/>
  </mergeCells>
  <conditionalFormatting sqref="B9">
    <cfRule type="cellIs" dxfId="5" priority="2" stopIfTrue="1" operator="equal">
      <formula>"Adjustment to Income/Expense/Rate Base:"</formula>
    </cfRule>
  </conditionalFormatting>
  <conditionalFormatting sqref="J2">
    <cfRule type="cellIs" dxfId="4" priority="3" stopIfTrue="1" operator="equal">
      <formula>"x.x"</formula>
    </cfRule>
  </conditionalFormatting>
  <conditionalFormatting sqref="B10">
    <cfRule type="cellIs" dxfId="3" priority="1" stopIfTrue="1" operator="equal">
      <formula>"Adjustment to Income/Expense/Rate Base:"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26:E51" xr:uid="{A618EE02-3BAB-4ADA-86B6-0E282030F4DA}">
      <formula1>"1, 2, 3"</formula1>
    </dataValidation>
  </dataValidations>
  <printOptions horizontalCentered="1"/>
  <pageMargins left="0.7" right="0.7" top="0.75" bottom="0.75" header="0.3" footer="0.3"/>
  <pageSetup scale="83" orientation="portrait" r:id="rId1"/>
  <headerFooter alignWithMargins="0"/>
  <rowBreaks count="1" manualBreakCount="1">
    <brk id="23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388CE-63C4-4155-BAA1-43A0A68AE7CA}">
  <sheetPr>
    <pageSetUpPr fitToPage="1"/>
  </sheetPr>
  <dimension ref="A2:J61"/>
  <sheetViews>
    <sheetView view="pageBreakPreview" zoomScale="85" zoomScaleNormal="100" zoomScaleSheetLayoutView="85" workbookViewId="0"/>
  </sheetViews>
  <sheetFormatPr defaultColWidth="9.140625" defaultRowHeight="12.75" x14ac:dyDescent="0.2"/>
  <cols>
    <col min="1" max="1" width="2.5703125" style="2" customWidth="1"/>
    <col min="2" max="2" width="3.5703125" style="2" customWidth="1"/>
    <col min="3" max="3" width="32.85546875" style="2" customWidth="1"/>
    <col min="4" max="4" width="10.28515625" style="2" customWidth="1"/>
    <col min="5" max="5" width="5.140625" style="2" bestFit="1" customWidth="1"/>
    <col min="6" max="6" width="13.42578125" style="2" bestFit="1" customWidth="1"/>
    <col min="7" max="7" width="9.5703125" style="2" bestFit="1" customWidth="1"/>
    <col min="8" max="8" width="10.7109375" style="2" bestFit="1" customWidth="1"/>
    <col min="9" max="9" width="13.7109375" style="2" bestFit="1" customWidth="1"/>
    <col min="10" max="10" width="5.7109375" style="31" bestFit="1" customWidth="1"/>
    <col min="11" max="16384" width="9.140625" style="2"/>
  </cols>
  <sheetData>
    <row r="2" spans="2:10" ht="12" customHeight="1" x14ac:dyDescent="0.2">
      <c r="B2" s="1" t="s">
        <v>0</v>
      </c>
      <c r="D2" s="3"/>
      <c r="E2" s="3"/>
      <c r="F2" s="3"/>
      <c r="G2" s="3"/>
      <c r="H2" s="3"/>
      <c r="I2" s="4" t="s">
        <v>1</v>
      </c>
      <c r="J2" s="29" t="s">
        <v>208</v>
      </c>
    </row>
    <row r="3" spans="2:10" ht="12" customHeight="1" x14ac:dyDescent="0.2">
      <c r="B3" s="1" t="s">
        <v>205</v>
      </c>
      <c r="D3" s="3"/>
      <c r="E3" s="3"/>
      <c r="F3" s="3"/>
      <c r="G3" s="3"/>
      <c r="H3" s="3"/>
      <c r="I3" s="3"/>
      <c r="J3" s="29"/>
    </row>
    <row r="4" spans="2:10" ht="12" customHeight="1" x14ac:dyDescent="0.2">
      <c r="B4" s="1" t="s">
        <v>216</v>
      </c>
      <c r="D4" s="3"/>
      <c r="E4" s="3"/>
      <c r="F4" s="3"/>
      <c r="G4" s="3"/>
      <c r="H4" s="3"/>
      <c r="I4" s="3"/>
      <c r="J4" s="29"/>
    </row>
    <row r="5" spans="2:10" ht="12" customHeight="1" x14ac:dyDescent="0.2">
      <c r="D5" s="3"/>
      <c r="E5" s="3"/>
      <c r="F5" s="3"/>
      <c r="G5" s="3"/>
      <c r="H5" s="3"/>
      <c r="I5" s="3"/>
      <c r="J5" s="29"/>
    </row>
    <row r="6" spans="2:10" ht="12" customHeight="1" x14ac:dyDescent="0.2">
      <c r="D6" s="3"/>
      <c r="E6" s="3"/>
      <c r="F6" s="3"/>
      <c r="G6" s="3"/>
      <c r="H6" s="3"/>
      <c r="I6" s="3"/>
      <c r="J6" s="29"/>
    </row>
    <row r="7" spans="2:10" ht="12" customHeight="1" x14ac:dyDescent="0.2">
      <c r="D7" s="3"/>
      <c r="E7" s="3"/>
      <c r="F7" s="3" t="s">
        <v>2</v>
      </c>
      <c r="G7" s="3"/>
      <c r="H7" s="3"/>
      <c r="I7" s="3" t="s">
        <v>3</v>
      </c>
      <c r="J7" s="29"/>
    </row>
    <row r="8" spans="2:10" ht="12" customHeight="1" x14ac:dyDescent="0.2"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30" t="s">
        <v>10</v>
      </c>
    </row>
    <row r="9" spans="2:10" ht="12" customHeight="1" x14ac:dyDescent="0.2">
      <c r="B9" s="6"/>
      <c r="D9" s="3"/>
      <c r="E9" s="3"/>
      <c r="F9" s="3"/>
      <c r="G9" s="3"/>
      <c r="H9" s="3"/>
      <c r="I9" s="17"/>
      <c r="J9" s="29"/>
    </row>
    <row r="10" spans="2:10" ht="12" customHeight="1" x14ac:dyDescent="0.2">
      <c r="B10" s="6" t="s">
        <v>13</v>
      </c>
      <c r="D10" s="32"/>
      <c r="E10" s="3"/>
      <c r="F10" s="7"/>
      <c r="G10" s="33"/>
      <c r="H10" s="8"/>
      <c r="I10" s="9"/>
      <c r="J10" s="29"/>
    </row>
    <row r="11" spans="2:10" ht="12" customHeight="1" x14ac:dyDescent="0.2">
      <c r="B11" s="33"/>
      <c r="C11" s="33"/>
      <c r="D11" s="34" t="str">
        <f>'6.3.4 - 6.3.6'!B141</f>
        <v>111IP</v>
      </c>
      <c r="E11" s="34" t="s">
        <v>212</v>
      </c>
      <c r="F11" s="10">
        <f>'6.3.4 - 6.3.6'!F141</f>
        <v>-1450412.15625</v>
      </c>
      <c r="G11" s="10" t="str">
        <f>'6.3.4 - 6.3.6'!C141</f>
        <v>CAGE</v>
      </c>
      <c r="H11" s="18">
        <v>0</v>
      </c>
      <c r="I11" s="9">
        <f>IF(H11="Situs",IF(G11="WA",F11,0),H11*F11)</f>
        <v>0</v>
      </c>
      <c r="J11" s="29" t="str">
        <f t="shared" ref="J11:J24" si="0">CONCATENATE(LEFT($J$2,3),".6")</f>
        <v>6.3.6</v>
      </c>
    </row>
    <row r="12" spans="2:10" ht="12" customHeight="1" x14ac:dyDescent="0.2">
      <c r="B12" s="33"/>
      <c r="C12" s="33"/>
      <c r="D12" s="34" t="str">
        <f>'6.3.4 - 6.3.6'!B142</f>
        <v>111IP</v>
      </c>
      <c r="E12" s="34" t="s">
        <v>212</v>
      </c>
      <c r="F12" s="10">
        <f>'6.3.4 - 6.3.6'!F142</f>
        <v>-258246.26875000075</v>
      </c>
      <c r="G12" s="10" t="str">
        <f>'6.3.4 - 6.3.6'!C142</f>
        <v>CAGW</v>
      </c>
      <c r="H12" s="18">
        <v>0.22162982918040364</v>
      </c>
      <c r="I12" s="9">
        <f t="shared" ref="I12:I24" si="1">IF(H12="Situs",IF(G12="WA",F12,0),H12*F12)</f>
        <v>-57235.076429539273</v>
      </c>
      <c r="J12" s="29" t="str">
        <f t="shared" si="0"/>
        <v>6.3.6</v>
      </c>
    </row>
    <row r="13" spans="2:10" ht="12" customHeight="1" x14ac:dyDescent="0.2">
      <c r="B13" s="33"/>
      <c r="C13" s="33"/>
      <c r="D13" s="34" t="str">
        <f>'6.3.4 - 6.3.6'!B143</f>
        <v>111IP</v>
      </c>
      <c r="E13" s="34" t="s">
        <v>212</v>
      </c>
      <c r="F13" s="10">
        <f>'6.3.4 - 6.3.6'!F143</f>
        <v>-158336.11208333005</v>
      </c>
      <c r="G13" s="10" t="str">
        <f>'6.3.4 - 6.3.6'!C143</f>
        <v>JBG</v>
      </c>
      <c r="H13" s="18">
        <v>0.22162982918040364</v>
      </c>
      <c r="I13" s="9">
        <f t="shared" si="1"/>
        <v>-35092.005474117686</v>
      </c>
      <c r="J13" s="29" t="str">
        <f t="shared" si="0"/>
        <v>6.3.6</v>
      </c>
    </row>
    <row r="14" spans="2:10" ht="12" customHeight="1" x14ac:dyDescent="0.2">
      <c r="D14" s="34" t="str">
        <f>'6.3.4 - 6.3.6'!B144</f>
        <v>111IP</v>
      </c>
      <c r="E14" s="34" t="s">
        <v>212</v>
      </c>
      <c r="F14" s="10">
        <f>'6.3.4 - 6.3.6'!F144</f>
        <v>-4191296.9804170132</v>
      </c>
      <c r="G14" s="10" t="str">
        <f>'6.3.4 - 6.3.6'!C144</f>
        <v>CN</v>
      </c>
      <c r="H14" s="18">
        <v>6.742981175467383E-2</v>
      </c>
      <c r="I14" s="9">
        <f t="shared" si="1"/>
        <v>-282618.36639745202</v>
      </c>
      <c r="J14" s="29" t="str">
        <f t="shared" si="0"/>
        <v>6.3.6</v>
      </c>
    </row>
    <row r="15" spans="2:10" ht="12" customHeight="1" x14ac:dyDescent="0.2">
      <c r="D15" s="34" t="str">
        <f>'6.3.4 - 6.3.6'!B145</f>
        <v>111IP</v>
      </c>
      <c r="E15" s="34" t="s">
        <v>212</v>
      </c>
      <c r="F15" s="10">
        <f>'6.3.4 - 6.3.6'!F145</f>
        <v>-10192.695416665985</v>
      </c>
      <c r="G15" s="10" t="str">
        <f>'6.3.4 - 6.3.6'!C145</f>
        <v>ID</v>
      </c>
      <c r="H15" s="18" t="s">
        <v>209</v>
      </c>
      <c r="I15" s="9">
        <f t="shared" si="1"/>
        <v>0</v>
      </c>
      <c r="J15" s="29" t="str">
        <f t="shared" si="0"/>
        <v>6.3.6</v>
      </c>
    </row>
    <row r="16" spans="2:10" ht="12" customHeight="1" x14ac:dyDescent="0.2">
      <c r="D16" s="34" t="str">
        <f>'6.3.4 - 6.3.6'!B146</f>
        <v>111IP</v>
      </c>
      <c r="E16" s="34" t="s">
        <v>212</v>
      </c>
      <c r="F16" s="10">
        <f>'6.3.4 - 6.3.6'!F146</f>
        <v>-5400.5</v>
      </c>
      <c r="G16" s="10" t="str">
        <f>'6.3.4 - 6.3.6'!C146</f>
        <v>OR</v>
      </c>
      <c r="H16" s="18" t="s">
        <v>209</v>
      </c>
      <c r="I16" s="9">
        <f t="shared" si="1"/>
        <v>0</v>
      </c>
      <c r="J16" s="29" t="str">
        <f t="shared" si="0"/>
        <v>6.3.6</v>
      </c>
    </row>
    <row r="17" spans="2:10" ht="12" customHeight="1" x14ac:dyDescent="0.2">
      <c r="B17" s="33"/>
      <c r="C17" s="33"/>
      <c r="D17" s="34" t="str">
        <f>'6.3.4 - 6.3.6'!B147</f>
        <v>111IP</v>
      </c>
      <c r="E17" s="34" t="s">
        <v>212</v>
      </c>
      <c r="F17" s="10">
        <f>'6.3.4 - 6.3.6'!F147</f>
        <v>-3574589.3991666958</v>
      </c>
      <c r="G17" s="10" t="str">
        <f>'6.3.4 - 6.3.6'!C147</f>
        <v>SG</v>
      </c>
      <c r="H17" s="18">
        <v>7.9787774498314715E-2</v>
      </c>
      <c r="I17" s="9">
        <f t="shared" si="1"/>
        <v>-285208.53290477861</v>
      </c>
      <c r="J17" s="29" t="str">
        <f t="shared" si="0"/>
        <v>6.3.6</v>
      </c>
    </row>
    <row r="18" spans="2:10" ht="12" customHeight="1" x14ac:dyDescent="0.2">
      <c r="B18" s="33"/>
      <c r="C18" s="33"/>
      <c r="D18" s="34" t="str">
        <f>'6.3.4 - 6.3.6'!B148</f>
        <v>111IP</v>
      </c>
      <c r="E18" s="34" t="s">
        <v>212</v>
      </c>
      <c r="F18" s="10">
        <f>'6.3.4 - 6.3.6'!F148</f>
        <v>-1348590.8712499887</v>
      </c>
      <c r="G18" s="10" t="str">
        <f>'6.3.4 - 6.3.6'!C148</f>
        <v>SG-P</v>
      </c>
      <c r="H18" s="18">
        <v>7.9787774498314715E-2</v>
      </c>
      <c r="I18" s="9">
        <f t="shared" si="1"/>
        <v>-107601.06432577987</v>
      </c>
      <c r="J18" s="29" t="str">
        <f t="shared" si="0"/>
        <v>6.3.6</v>
      </c>
    </row>
    <row r="19" spans="2:10" ht="12" customHeight="1" x14ac:dyDescent="0.2">
      <c r="B19" s="33"/>
      <c r="C19" s="33"/>
      <c r="D19" s="34" t="str">
        <f>'6.3.4 - 6.3.6'!B149</f>
        <v>111IP</v>
      </c>
      <c r="E19" s="34" t="s">
        <v>212</v>
      </c>
      <c r="F19" s="10">
        <f>'6.3.4 - 6.3.6'!F149</f>
        <v>-168335.29666667059</v>
      </c>
      <c r="G19" s="10" t="str">
        <f>'6.3.4 - 6.3.6'!C149</f>
        <v>SG-U</v>
      </c>
      <c r="H19" s="18">
        <v>7.9787774498314715E-2</v>
      </c>
      <c r="I19" s="9">
        <f t="shared" si="1"/>
        <v>-13431.098690547222</v>
      </c>
      <c r="J19" s="29" t="str">
        <f t="shared" si="0"/>
        <v>6.3.6</v>
      </c>
    </row>
    <row r="20" spans="2:10" ht="12" customHeight="1" x14ac:dyDescent="0.2">
      <c r="B20" s="33"/>
      <c r="C20" s="33"/>
      <c r="D20" s="34" t="str">
        <f>'6.3.4 - 6.3.6'!B150</f>
        <v>111IP</v>
      </c>
      <c r="E20" s="34" t="s">
        <v>212</v>
      </c>
      <c r="F20" s="10">
        <f>'6.3.4 - 6.3.6'!F150</f>
        <v>-9859162.9154170156</v>
      </c>
      <c r="G20" s="10" t="str">
        <f>'6.3.4 - 6.3.6'!C150</f>
        <v>SO</v>
      </c>
      <c r="H20" s="18">
        <v>7.0845810240555085E-2</v>
      </c>
      <c r="I20" s="9">
        <f t="shared" si="1"/>
        <v>-698480.38503635174</v>
      </c>
      <c r="J20" s="29" t="str">
        <f t="shared" si="0"/>
        <v>6.3.6</v>
      </c>
    </row>
    <row r="21" spans="2:10" ht="12" customHeight="1" x14ac:dyDescent="0.2">
      <c r="B21" s="33"/>
      <c r="C21" s="33"/>
      <c r="D21" s="34" t="str">
        <f>'6.3.4 - 6.3.6'!B151</f>
        <v>111IP</v>
      </c>
      <c r="E21" s="34" t="s">
        <v>212</v>
      </c>
      <c r="F21" s="10">
        <f>'6.3.4 - 6.3.6'!F151</f>
        <v>-16730.163750000298</v>
      </c>
      <c r="G21" s="10" t="str">
        <f>'6.3.4 - 6.3.6'!C151</f>
        <v>UT</v>
      </c>
      <c r="H21" s="18" t="s">
        <v>209</v>
      </c>
      <c r="I21" s="9">
        <f t="shared" si="1"/>
        <v>0</v>
      </c>
      <c r="J21" s="29" t="str">
        <f t="shared" si="0"/>
        <v>6.3.6</v>
      </c>
    </row>
    <row r="22" spans="2:10" ht="12" customHeight="1" x14ac:dyDescent="0.2">
      <c r="B22" s="33"/>
      <c r="C22" s="33"/>
      <c r="D22" s="34" t="str">
        <f>'6.3.4 - 6.3.6'!B152</f>
        <v>111IP</v>
      </c>
      <c r="E22" s="34" t="s">
        <v>212</v>
      </c>
      <c r="F22" s="10">
        <f>'6.3.4 - 6.3.6'!F152</f>
        <v>-1574.1304166667014</v>
      </c>
      <c r="G22" s="10" t="str">
        <f>'6.3.4 - 6.3.6'!C152</f>
        <v>WA</v>
      </c>
      <c r="H22" s="18" t="s">
        <v>209</v>
      </c>
      <c r="I22" s="9">
        <f t="shared" si="1"/>
        <v>-1574.1304166667014</v>
      </c>
      <c r="J22" s="29" t="str">
        <f t="shared" si="0"/>
        <v>6.3.6</v>
      </c>
    </row>
    <row r="23" spans="2:10" ht="12" customHeight="1" x14ac:dyDescent="0.2">
      <c r="B23" s="33"/>
      <c r="C23" s="33"/>
      <c r="D23" s="34" t="str">
        <f>'6.3.4 - 6.3.6'!B153</f>
        <v>111IP</v>
      </c>
      <c r="E23" s="34" t="s">
        <v>212</v>
      </c>
      <c r="F23" s="10">
        <f>'6.3.4 - 6.3.6'!F153</f>
        <v>-56138.238333332993</v>
      </c>
      <c r="G23" s="10" t="str">
        <f>'6.3.4 - 6.3.6'!C153</f>
        <v>WY-ALL</v>
      </c>
      <c r="H23" s="18" t="s">
        <v>209</v>
      </c>
      <c r="I23" s="9">
        <f t="shared" si="1"/>
        <v>0</v>
      </c>
      <c r="J23" s="29" t="str">
        <f t="shared" si="0"/>
        <v>6.3.6</v>
      </c>
    </row>
    <row r="24" spans="2:10" ht="12" customHeight="1" x14ac:dyDescent="0.2">
      <c r="B24" s="33"/>
      <c r="C24" s="33"/>
      <c r="D24" s="34" t="str">
        <f>'6.3.4 - 6.3.6'!B154</f>
        <v>111OP</v>
      </c>
      <c r="E24" s="34" t="s">
        <v>212</v>
      </c>
      <c r="F24" s="10">
        <f>'6.3.4 - 6.3.6'!F154</f>
        <v>-16896.781666666699</v>
      </c>
      <c r="G24" s="10" t="str">
        <f>'6.3.4 - 6.3.6'!C154</f>
        <v>OR</v>
      </c>
      <c r="H24" s="18" t="s">
        <v>209</v>
      </c>
      <c r="I24" s="9">
        <f t="shared" si="1"/>
        <v>0</v>
      </c>
      <c r="J24" s="29" t="str">
        <f t="shared" si="0"/>
        <v>6.3.6</v>
      </c>
    </row>
    <row r="25" spans="2:10" ht="12" customHeight="1" x14ac:dyDescent="0.2">
      <c r="B25" s="33"/>
      <c r="C25" s="33"/>
      <c r="D25" s="34"/>
      <c r="E25" s="34"/>
      <c r="F25" s="14">
        <f>SUBTOTAL(9,F11:F24)</f>
        <v>-21115902.509584047</v>
      </c>
      <c r="G25" s="10"/>
      <c r="H25" s="21"/>
      <c r="I25" s="14">
        <f>SUBTOTAL(9,I11:I24)</f>
        <v>-1481240.6596752331</v>
      </c>
      <c r="J25" s="29"/>
    </row>
    <row r="26" spans="2:10" ht="12" customHeight="1" x14ac:dyDescent="0.2">
      <c r="B26" s="33"/>
      <c r="C26" s="33"/>
      <c r="D26" s="34"/>
      <c r="E26" s="34"/>
      <c r="F26" s="10"/>
      <c r="G26" s="10"/>
      <c r="H26" s="19"/>
      <c r="I26" s="20"/>
      <c r="J26" s="29"/>
    </row>
    <row r="27" spans="2:10" ht="12" customHeight="1" x14ac:dyDescent="0.2">
      <c r="B27" s="15" t="s">
        <v>14</v>
      </c>
      <c r="C27" s="33"/>
      <c r="D27" s="34"/>
      <c r="E27" s="34"/>
      <c r="F27" s="10"/>
      <c r="G27" s="10"/>
      <c r="H27" s="19"/>
      <c r="I27" s="20"/>
      <c r="J27" s="29"/>
    </row>
    <row r="28" spans="2:10" ht="12" customHeight="1" x14ac:dyDescent="0.2">
      <c r="B28" s="33"/>
      <c r="C28" s="33"/>
      <c r="D28" s="34"/>
      <c r="E28" s="34"/>
      <c r="F28" s="10">
        <f>'6.3'!F55</f>
        <v>-20107824.793749824</v>
      </c>
      <c r="G28" s="10" t="s">
        <v>15</v>
      </c>
      <c r="H28" s="19"/>
      <c r="I28" s="10">
        <f>'6.3'!I55</f>
        <v>-2420575.8249998894</v>
      </c>
      <c r="J28" s="29">
        <f>'6.3'!J2</f>
        <v>6.3</v>
      </c>
    </row>
    <row r="29" spans="2:10" ht="12" customHeight="1" x14ac:dyDescent="0.2">
      <c r="B29" s="33"/>
      <c r="C29" s="33"/>
      <c r="D29" s="34"/>
      <c r="E29" s="34"/>
      <c r="F29" s="10">
        <f>'6.3.1'!F56</f>
        <v>-21340076.984583005</v>
      </c>
      <c r="G29" s="10" t="s">
        <v>15</v>
      </c>
      <c r="H29" s="19"/>
      <c r="I29" s="10">
        <f>'6.3.1'!I56</f>
        <v>-2308692.582916697</v>
      </c>
      <c r="J29" s="29" t="str">
        <f>'6.3.1'!J2</f>
        <v>6.3.1</v>
      </c>
    </row>
    <row r="30" spans="2:10" ht="12" customHeight="1" x14ac:dyDescent="0.2">
      <c r="B30" s="33"/>
      <c r="C30" s="33"/>
      <c r="D30" s="34"/>
      <c r="E30" s="34"/>
      <c r="F30" s="10">
        <f>'6.3.2'!F52</f>
        <v>-300518289.22375369</v>
      </c>
      <c r="G30" s="10" t="s">
        <v>15</v>
      </c>
      <c r="H30" s="19"/>
      <c r="I30" s="10">
        <f>'6.3.2'!I52</f>
        <v>-21687912.325691577</v>
      </c>
      <c r="J30" s="29" t="str">
        <f>'6.3.2'!J2</f>
        <v>6.3.2</v>
      </c>
    </row>
    <row r="31" spans="2:10" ht="12" customHeight="1" x14ac:dyDescent="0.2">
      <c r="B31" s="33"/>
      <c r="C31" s="33"/>
      <c r="D31" s="34"/>
      <c r="E31" s="34"/>
      <c r="F31" s="22">
        <f>F25</f>
        <v>-21115902.509584047</v>
      </c>
      <c r="G31" s="10" t="s">
        <v>15</v>
      </c>
      <c r="H31" s="19"/>
      <c r="I31" s="22">
        <f>I25</f>
        <v>-1481240.6596752331</v>
      </c>
      <c r="J31" s="29" t="str">
        <f>J2</f>
        <v>6.3.3</v>
      </c>
    </row>
    <row r="32" spans="2:10" ht="12" customHeight="1" thickBot="1" x14ac:dyDescent="0.25">
      <c r="B32" s="33"/>
      <c r="C32" s="33"/>
      <c r="D32" s="38" t="s">
        <v>16</v>
      </c>
      <c r="E32" s="34"/>
      <c r="F32" s="23">
        <f>SUM(F28:F31)</f>
        <v>-363082093.51167059</v>
      </c>
      <c r="G32" s="10"/>
      <c r="H32" s="19"/>
      <c r="I32" s="23">
        <f>SUM(I28:I31)</f>
        <v>-27898421.393283397</v>
      </c>
      <c r="J32" s="29"/>
    </row>
    <row r="33" spans="2:10" ht="12" customHeight="1" thickTop="1" x14ac:dyDescent="0.2">
      <c r="B33" s="33"/>
      <c r="C33" s="33"/>
      <c r="D33" s="38"/>
      <c r="E33" s="34"/>
      <c r="F33" s="10"/>
      <c r="G33" s="10"/>
      <c r="H33" s="19"/>
      <c r="I33" s="10"/>
      <c r="J33" s="29"/>
    </row>
    <row r="34" spans="2:10" ht="12" customHeight="1" x14ac:dyDescent="0.2">
      <c r="B34" s="33"/>
      <c r="C34" s="33"/>
      <c r="D34" s="38"/>
      <c r="E34" s="34"/>
      <c r="F34" s="10"/>
      <c r="G34" s="10"/>
      <c r="H34" s="19"/>
      <c r="I34" s="10"/>
      <c r="J34" s="29"/>
    </row>
    <row r="35" spans="2:10" ht="12" customHeight="1" x14ac:dyDescent="0.2">
      <c r="B35" s="33"/>
      <c r="C35" s="33"/>
      <c r="D35" s="38"/>
      <c r="E35" s="34"/>
      <c r="F35" s="10"/>
      <c r="G35" s="10"/>
      <c r="H35" s="19"/>
      <c r="I35" s="10"/>
      <c r="J35" s="29"/>
    </row>
    <row r="36" spans="2:10" ht="12" customHeight="1" x14ac:dyDescent="0.2">
      <c r="B36" s="33"/>
      <c r="C36" s="33"/>
      <c r="D36" s="38"/>
      <c r="E36" s="34"/>
      <c r="F36" s="10"/>
      <c r="G36" s="10"/>
      <c r="H36" s="19"/>
      <c r="I36" s="10"/>
      <c r="J36" s="29"/>
    </row>
    <row r="37" spans="2:10" ht="12" customHeight="1" x14ac:dyDescent="0.2">
      <c r="B37" s="33"/>
      <c r="C37" s="33"/>
      <c r="D37" s="38"/>
      <c r="E37" s="34"/>
      <c r="F37" s="10"/>
      <c r="G37" s="10"/>
      <c r="H37" s="19"/>
      <c r="I37" s="10"/>
      <c r="J37" s="29"/>
    </row>
    <row r="38" spans="2:10" ht="12" customHeight="1" x14ac:dyDescent="0.2">
      <c r="B38" s="33"/>
      <c r="C38" s="33"/>
      <c r="D38" s="38"/>
      <c r="E38" s="34"/>
      <c r="F38" s="10"/>
      <c r="G38" s="10"/>
      <c r="H38" s="19"/>
      <c r="I38" s="10"/>
      <c r="J38" s="29"/>
    </row>
    <row r="39" spans="2:10" ht="12" customHeight="1" x14ac:dyDescent="0.2">
      <c r="B39" s="33"/>
      <c r="C39" s="33"/>
      <c r="D39" s="38"/>
      <c r="E39" s="34"/>
      <c r="F39" s="10"/>
      <c r="G39" s="10"/>
      <c r="H39" s="19"/>
      <c r="I39" s="10"/>
      <c r="J39" s="29"/>
    </row>
    <row r="40" spans="2:10" ht="12" customHeight="1" x14ac:dyDescent="0.2">
      <c r="B40" s="33"/>
      <c r="C40" s="33"/>
      <c r="D40" s="38"/>
      <c r="E40" s="34"/>
      <c r="F40" s="10"/>
      <c r="G40" s="10"/>
      <c r="H40" s="19"/>
      <c r="I40" s="10"/>
      <c r="J40" s="29"/>
    </row>
    <row r="41" spans="2:10" ht="12" customHeight="1" x14ac:dyDescent="0.2">
      <c r="B41" s="33"/>
      <c r="C41" s="33"/>
      <c r="D41" s="38"/>
      <c r="E41" s="34"/>
      <c r="F41" s="10"/>
      <c r="G41" s="10"/>
      <c r="H41" s="19"/>
      <c r="I41" s="10"/>
      <c r="J41" s="29"/>
    </row>
    <row r="42" spans="2:10" ht="12" customHeight="1" x14ac:dyDescent="0.2">
      <c r="B42" s="33"/>
      <c r="C42" s="33"/>
      <c r="D42" s="38"/>
      <c r="E42" s="34"/>
      <c r="F42" s="10"/>
      <c r="G42" s="10"/>
      <c r="H42" s="19"/>
      <c r="I42" s="10"/>
      <c r="J42" s="29"/>
    </row>
    <row r="43" spans="2:10" ht="12" customHeight="1" x14ac:dyDescent="0.2">
      <c r="B43" s="33"/>
      <c r="C43" s="33"/>
      <c r="D43" s="38"/>
      <c r="E43" s="34"/>
      <c r="F43" s="10"/>
      <c r="G43" s="10"/>
      <c r="H43" s="19"/>
      <c r="I43" s="10"/>
      <c r="J43" s="29"/>
    </row>
    <row r="44" spans="2:10" ht="12" customHeight="1" x14ac:dyDescent="0.2">
      <c r="B44" s="33"/>
      <c r="C44" s="33"/>
      <c r="D44" s="38"/>
      <c r="E44" s="34"/>
      <c r="F44" s="10"/>
      <c r="G44" s="10"/>
      <c r="H44" s="19"/>
      <c r="I44" s="10"/>
      <c r="J44" s="29"/>
    </row>
    <row r="45" spans="2:10" ht="12" customHeight="1" x14ac:dyDescent="0.2">
      <c r="B45" s="33"/>
      <c r="C45" s="33"/>
      <c r="D45" s="38"/>
      <c r="E45" s="34"/>
      <c r="F45" s="10"/>
      <c r="G45" s="10"/>
      <c r="H45" s="19"/>
      <c r="I45" s="10"/>
      <c r="J45" s="29"/>
    </row>
    <row r="46" spans="2:10" ht="12" customHeight="1" x14ac:dyDescent="0.2">
      <c r="B46" s="33"/>
      <c r="C46" s="33"/>
      <c r="D46" s="38"/>
      <c r="E46" s="34"/>
      <c r="F46" s="10"/>
      <c r="G46" s="10"/>
      <c r="H46" s="19"/>
      <c r="I46" s="10"/>
      <c r="J46" s="29"/>
    </row>
    <row r="47" spans="2:10" ht="12" customHeight="1" x14ac:dyDescent="0.2">
      <c r="B47" s="33"/>
      <c r="C47" s="33"/>
      <c r="D47" s="38"/>
      <c r="E47" s="34"/>
      <c r="F47" s="10"/>
      <c r="G47" s="10"/>
      <c r="H47" s="19"/>
      <c r="I47" s="10"/>
      <c r="J47" s="29"/>
    </row>
    <row r="48" spans="2:10" ht="12" customHeight="1" x14ac:dyDescent="0.2">
      <c r="B48" s="33"/>
      <c r="C48" s="33"/>
      <c r="D48" s="38"/>
      <c r="E48" s="34"/>
      <c r="F48" s="10"/>
      <c r="G48" s="10"/>
      <c r="H48" s="19"/>
      <c r="I48" s="10"/>
      <c r="J48" s="29"/>
    </row>
    <row r="49" spans="1:10" ht="12" customHeight="1" x14ac:dyDescent="0.2">
      <c r="B49" s="33"/>
      <c r="C49" s="33"/>
      <c r="D49" s="38"/>
      <c r="E49" s="34"/>
      <c r="F49" s="10"/>
      <c r="G49" s="10"/>
      <c r="H49" s="19"/>
      <c r="I49" s="10"/>
      <c r="J49" s="29"/>
    </row>
    <row r="50" spans="1:10" ht="12" customHeight="1" x14ac:dyDescent="0.2">
      <c r="B50" s="33"/>
      <c r="C50" s="33"/>
      <c r="D50" s="38"/>
      <c r="E50" s="34"/>
      <c r="F50" s="10"/>
      <c r="G50" s="10"/>
      <c r="H50" s="19"/>
      <c r="I50" s="10"/>
      <c r="J50" s="29"/>
    </row>
    <row r="51" spans="1:10" ht="12" customHeight="1" x14ac:dyDescent="0.2">
      <c r="B51" s="33"/>
      <c r="C51" s="33"/>
      <c r="D51" s="38"/>
      <c r="E51" s="34"/>
      <c r="F51" s="10"/>
      <c r="G51" s="10"/>
      <c r="H51" s="19"/>
      <c r="I51" s="10"/>
      <c r="J51" s="29"/>
    </row>
    <row r="52" spans="1:10" ht="12" customHeight="1" x14ac:dyDescent="0.2">
      <c r="B52" s="33"/>
      <c r="C52" s="33"/>
      <c r="D52" s="38"/>
      <c r="E52" s="34"/>
      <c r="F52" s="10"/>
      <c r="G52" s="10"/>
      <c r="H52" s="19"/>
      <c r="I52" s="10"/>
      <c r="J52" s="29"/>
    </row>
    <row r="53" spans="1:10" ht="12" customHeight="1" x14ac:dyDescent="0.2">
      <c r="B53" s="33"/>
      <c r="C53" s="33"/>
      <c r="D53" s="38"/>
      <c r="E53" s="34"/>
      <c r="F53" s="10"/>
      <c r="G53" s="10"/>
      <c r="H53" s="19"/>
      <c r="I53" s="10"/>
      <c r="J53" s="29"/>
    </row>
    <row r="54" spans="1:10" ht="12" customHeight="1" x14ac:dyDescent="0.2">
      <c r="B54" s="33"/>
      <c r="C54" s="33"/>
      <c r="D54" s="34"/>
      <c r="E54" s="34"/>
      <c r="F54" s="10"/>
      <c r="G54" s="10"/>
      <c r="H54" s="19"/>
      <c r="I54" s="20"/>
      <c r="J54" s="29"/>
    </row>
    <row r="55" spans="1:10" ht="12" customHeight="1" x14ac:dyDescent="0.2">
      <c r="D55" s="34"/>
      <c r="E55" s="34"/>
      <c r="F55" s="10"/>
      <c r="G55" s="10"/>
      <c r="H55" s="19"/>
      <c r="I55" s="20"/>
      <c r="J55" s="29"/>
    </row>
    <row r="56" spans="1:10" ht="12" customHeight="1" x14ac:dyDescent="0.2">
      <c r="B56" s="33"/>
      <c r="C56" s="33"/>
      <c r="D56" s="34"/>
      <c r="E56" s="34"/>
      <c r="F56" s="10"/>
      <c r="G56" s="10"/>
      <c r="H56" s="19"/>
      <c r="I56" s="20"/>
      <c r="J56" s="29"/>
    </row>
    <row r="57" spans="1:10" ht="14.25" customHeight="1" thickBot="1" x14ac:dyDescent="0.25">
      <c r="B57" s="15" t="s">
        <v>211</v>
      </c>
      <c r="C57" s="33"/>
      <c r="D57" s="34"/>
      <c r="E57" s="34"/>
      <c r="F57" s="10"/>
      <c r="G57" s="10"/>
      <c r="H57" s="19"/>
      <c r="I57" s="20"/>
      <c r="J57" s="29"/>
    </row>
    <row r="58" spans="1:10" ht="12" customHeight="1" x14ac:dyDescent="0.2">
      <c r="A58" s="35"/>
      <c r="B58" s="41" t="str">
        <f>'6.3.2'!B58</f>
        <v xml:space="preserve"> This adjustment walks forward Average-of-Monthly-Average depreciation and amortization reserve balances for the twelve-month period ended June 2022 to End-of-Period balances as of June 30, 2022.
</v>
      </c>
      <c r="C58" s="41"/>
      <c r="D58" s="41"/>
      <c r="E58" s="41"/>
      <c r="F58" s="41"/>
      <c r="G58" s="41"/>
      <c r="H58" s="41"/>
      <c r="I58" s="41"/>
      <c r="J58" s="42"/>
    </row>
    <row r="59" spans="1:10" ht="12" customHeight="1" x14ac:dyDescent="0.2">
      <c r="A59" s="36"/>
      <c r="B59" s="47"/>
      <c r="C59" s="47"/>
      <c r="D59" s="47"/>
      <c r="E59" s="47"/>
      <c r="F59" s="47"/>
      <c r="G59" s="47"/>
      <c r="H59" s="47"/>
      <c r="I59" s="47"/>
      <c r="J59" s="44"/>
    </row>
    <row r="60" spans="1:10" ht="12" customHeight="1" x14ac:dyDescent="0.2">
      <c r="A60" s="36"/>
      <c r="B60" s="47"/>
      <c r="C60" s="47"/>
      <c r="D60" s="47"/>
      <c r="E60" s="47"/>
      <c r="F60" s="47"/>
      <c r="G60" s="47"/>
      <c r="H60" s="47"/>
      <c r="I60" s="47"/>
      <c r="J60" s="44"/>
    </row>
    <row r="61" spans="1:10" ht="12" customHeight="1" thickBot="1" x14ac:dyDescent="0.25">
      <c r="A61" s="37"/>
      <c r="B61" s="45"/>
      <c r="C61" s="45"/>
      <c r="D61" s="45"/>
      <c r="E61" s="45"/>
      <c r="F61" s="45"/>
      <c r="G61" s="45"/>
      <c r="H61" s="45"/>
      <c r="I61" s="45"/>
      <c r="J61" s="46"/>
    </row>
  </sheetData>
  <mergeCells count="1">
    <mergeCell ref="B58:J61"/>
  </mergeCells>
  <conditionalFormatting sqref="B9">
    <cfRule type="cellIs" dxfId="2" priority="2" stopIfTrue="1" operator="equal">
      <formula>"Adjustment to Income/Expense/Rate Base:"</formula>
    </cfRule>
  </conditionalFormatting>
  <conditionalFormatting sqref="J2">
    <cfRule type="cellIs" dxfId="1" priority="3" stopIfTrue="1" operator="equal">
      <formula>"x.x"</formula>
    </cfRule>
  </conditionalFormatting>
  <conditionalFormatting sqref="B10">
    <cfRule type="cellIs" dxfId="0" priority="1" stopIfTrue="1" operator="equal">
      <formula>"Adjustment to Income/Expense/Rate Base:"</formula>
    </cfRule>
  </conditionalFormatting>
  <printOptions horizontalCentered="1"/>
  <pageMargins left="0.7" right="0.7" top="0.75" bottom="0.75" header="0.3" footer="0.3"/>
  <pageSetup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11385-3588-4B5D-8D27-BC8D3CB654FA}">
  <sheetPr>
    <pageSetUpPr fitToPage="1"/>
  </sheetPr>
  <dimension ref="A1:G156"/>
  <sheetViews>
    <sheetView view="pageBreakPreview" zoomScale="80" zoomScaleNormal="90" zoomScaleSheetLayoutView="80" workbookViewId="0">
      <selection activeCell="A4" sqref="A4"/>
    </sheetView>
  </sheetViews>
  <sheetFormatPr defaultColWidth="9.140625" defaultRowHeight="12.75" x14ac:dyDescent="0.2"/>
  <cols>
    <col min="1" max="1" width="13.28515625" style="24" customWidth="1"/>
    <col min="2" max="2" width="13.28515625" style="26" customWidth="1"/>
    <col min="3" max="3" width="13.28515625" style="24" customWidth="1"/>
    <col min="4" max="4" width="21.140625" style="24" customWidth="1"/>
    <col min="5" max="5" width="17" style="24" bestFit="1" customWidth="1"/>
    <col min="6" max="6" width="15.7109375" style="24" customWidth="1"/>
    <col min="7" max="7" width="10.28515625" style="24" bestFit="1" customWidth="1"/>
    <col min="8" max="16384" width="9.140625" style="24"/>
  </cols>
  <sheetData>
    <row r="1" spans="1:7" x14ac:dyDescent="0.2">
      <c r="A1" s="28" t="str">
        <f>'6.3'!B2</f>
        <v>PacifiCorp</v>
      </c>
    </row>
    <row r="2" spans="1:7" x14ac:dyDescent="0.2">
      <c r="A2" s="28" t="str">
        <f>'6.3'!B3</f>
        <v>Washington 2023 General Rate Case</v>
      </c>
    </row>
    <row r="3" spans="1:7" x14ac:dyDescent="0.2">
      <c r="A3" s="28" t="str">
        <f>'6.3.1'!B4</f>
        <v>(cont.) End-of-Period Plant Reserves - Historical</v>
      </c>
    </row>
    <row r="5" spans="1:7" x14ac:dyDescent="0.2">
      <c r="A5" s="25" t="s">
        <v>17</v>
      </c>
      <c r="B5" s="25" t="s">
        <v>18</v>
      </c>
      <c r="C5" s="25" t="s">
        <v>19</v>
      </c>
      <c r="D5" s="25" t="s">
        <v>20</v>
      </c>
      <c r="E5" s="25" t="s">
        <v>21</v>
      </c>
      <c r="F5" s="25" t="s">
        <v>22</v>
      </c>
      <c r="G5" s="25" t="s">
        <v>23</v>
      </c>
    </row>
    <row r="6" spans="1:7" x14ac:dyDescent="0.2">
      <c r="A6" s="24" t="s">
        <v>24</v>
      </c>
      <c r="B6" s="26" t="s">
        <v>25</v>
      </c>
      <c r="C6" s="26" t="s">
        <v>26</v>
      </c>
      <c r="D6" s="27">
        <v>-800364.49958333396</v>
      </c>
      <c r="E6" s="27">
        <v>-793128.47</v>
      </c>
      <c r="F6" s="27">
        <f>E6+-D6</f>
        <v>7236.0295833339915</v>
      </c>
      <c r="G6" s="39" t="s">
        <v>27</v>
      </c>
    </row>
    <row r="7" spans="1:7" x14ac:dyDescent="0.2">
      <c r="A7" s="24" t="s">
        <v>28</v>
      </c>
      <c r="B7" s="26" t="s">
        <v>25</v>
      </c>
      <c r="C7" s="26" t="s">
        <v>218</v>
      </c>
      <c r="D7" s="27">
        <v>-529588.36541666696</v>
      </c>
      <c r="E7" s="27">
        <v>-509154.79</v>
      </c>
      <c r="F7" s="27">
        <f t="shared" ref="F7:F70" si="0">E7+-D7</f>
        <v>20433.575416666979</v>
      </c>
      <c r="G7" s="39" t="s">
        <v>27</v>
      </c>
    </row>
    <row r="8" spans="1:7" x14ac:dyDescent="0.2">
      <c r="A8" s="24" t="s">
        <v>29</v>
      </c>
      <c r="B8" s="26" t="s">
        <v>25</v>
      </c>
      <c r="C8" s="26" t="s">
        <v>30</v>
      </c>
      <c r="D8" s="27">
        <v>-2448170.9525000001</v>
      </c>
      <c r="E8" s="27">
        <v>-2449364.9700000002</v>
      </c>
      <c r="F8" s="27">
        <f t="shared" si="0"/>
        <v>-1194.0175000000745</v>
      </c>
      <c r="G8" s="39" t="s">
        <v>27</v>
      </c>
    </row>
    <row r="9" spans="1:7" x14ac:dyDescent="0.2">
      <c r="A9" s="24" t="s">
        <v>31</v>
      </c>
      <c r="B9" s="26" t="s">
        <v>25</v>
      </c>
      <c r="C9" s="26" t="s">
        <v>32</v>
      </c>
      <c r="D9" s="27">
        <v>-3304315.0179166701</v>
      </c>
      <c r="E9" s="27">
        <v>-3257229.42</v>
      </c>
      <c r="F9" s="27">
        <f t="shared" si="0"/>
        <v>47085.597916670144</v>
      </c>
      <c r="G9" s="39" t="s">
        <v>27</v>
      </c>
    </row>
    <row r="10" spans="1:7" x14ac:dyDescent="0.2">
      <c r="A10" s="24" t="s">
        <v>33</v>
      </c>
      <c r="B10" s="26" t="s">
        <v>25</v>
      </c>
      <c r="C10" s="26" t="s">
        <v>34</v>
      </c>
      <c r="D10" s="27">
        <v>-203993.85708333299</v>
      </c>
      <c r="E10" s="27">
        <v>-207402.43</v>
      </c>
      <c r="F10" s="27">
        <f t="shared" si="0"/>
        <v>-3408.5729166670062</v>
      </c>
      <c r="G10" s="39" t="s">
        <v>27</v>
      </c>
    </row>
    <row r="11" spans="1:7" x14ac:dyDescent="0.2">
      <c r="A11" s="24" t="s">
        <v>35</v>
      </c>
      <c r="B11" s="26" t="s">
        <v>25</v>
      </c>
      <c r="C11" s="26" t="s">
        <v>213</v>
      </c>
      <c r="D11" s="27">
        <v>-1548460.55208333</v>
      </c>
      <c r="E11" s="27">
        <v>-1544518.1</v>
      </c>
      <c r="F11" s="27">
        <f t="shared" si="0"/>
        <v>3942.452083329903</v>
      </c>
      <c r="G11" s="39" t="s">
        <v>27</v>
      </c>
    </row>
    <row r="12" spans="1:7" x14ac:dyDescent="0.2">
      <c r="A12" s="24" t="s">
        <v>36</v>
      </c>
      <c r="B12" s="26" t="s">
        <v>25</v>
      </c>
      <c r="C12" s="26" t="s">
        <v>213</v>
      </c>
      <c r="D12" s="27">
        <v>-1330935.06083333</v>
      </c>
      <c r="E12" s="27">
        <v>-1057448.94</v>
      </c>
      <c r="F12" s="27">
        <f t="shared" si="0"/>
        <v>273486.12083333009</v>
      </c>
      <c r="G12" s="39" t="s">
        <v>27</v>
      </c>
    </row>
    <row r="13" spans="1:7" x14ac:dyDescent="0.2">
      <c r="A13" s="24" t="s">
        <v>37</v>
      </c>
      <c r="B13" s="26" t="s">
        <v>38</v>
      </c>
      <c r="C13" s="26" t="s">
        <v>26</v>
      </c>
      <c r="D13" s="27">
        <v>-1678651.27166667</v>
      </c>
      <c r="E13" s="27">
        <v>-1703239.37</v>
      </c>
      <c r="F13" s="27">
        <f t="shared" si="0"/>
        <v>-24588.098333330126</v>
      </c>
      <c r="G13" s="39" t="s">
        <v>27</v>
      </c>
    </row>
    <row r="14" spans="1:7" x14ac:dyDescent="0.2">
      <c r="A14" s="24" t="s">
        <v>39</v>
      </c>
      <c r="B14" s="26" t="s">
        <v>38</v>
      </c>
      <c r="C14" s="26" t="s">
        <v>218</v>
      </c>
      <c r="D14" s="27">
        <v>-912384.98291666701</v>
      </c>
      <c r="E14" s="27">
        <v>-958348.44</v>
      </c>
      <c r="F14" s="27">
        <f t="shared" si="0"/>
        <v>-45963.457083332934</v>
      </c>
      <c r="G14" s="39" t="s">
        <v>27</v>
      </c>
    </row>
    <row r="15" spans="1:7" x14ac:dyDescent="0.2">
      <c r="A15" s="24" t="s">
        <v>40</v>
      </c>
      <c r="B15" s="26" t="s">
        <v>38</v>
      </c>
      <c r="C15" s="26" t="s">
        <v>30</v>
      </c>
      <c r="D15" s="27">
        <v>-9181322.1300000008</v>
      </c>
      <c r="E15" s="27">
        <v>-9336169.4800000004</v>
      </c>
      <c r="F15" s="27">
        <f t="shared" si="0"/>
        <v>-154847.34999999963</v>
      </c>
      <c r="G15" s="39" t="s">
        <v>27</v>
      </c>
    </row>
    <row r="16" spans="1:7" x14ac:dyDescent="0.2">
      <c r="A16" s="24" t="s">
        <v>41</v>
      </c>
      <c r="B16" s="26" t="s">
        <v>38</v>
      </c>
      <c r="C16" s="26" t="s">
        <v>32</v>
      </c>
      <c r="D16" s="27">
        <v>-15800676.479583301</v>
      </c>
      <c r="E16" s="27">
        <v>-16151442.1</v>
      </c>
      <c r="F16" s="27">
        <f t="shared" si="0"/>
        <v>-350765.62041669898</v>
      </c>
      <c r="G16" s="39" t="s">
        <v>27</v>
      </c>
    </row>
    <row r="17" spans="1:7" x14ac:dyDescent="0.2">
      <c r="A17" s="24" t="s">
        <v>42</v>
      </c>
      <c r="B17" s="26" t="s">
        <v>38</v>
      </c>
      <c r="C17" s="26" t="s">
        <v>34</v>
      </c>
      <c r="D17" s="27">
        <v>-1431820.8166666699</v>
      </c>
      <c r="E17" s="27">
        <v>-1501708.63</v>
      </c>
      <c r="F17" s="27">
        <f t="shared" si="0"/>
        <v>-69887.813333329977</v>
      </c>
      <c r="G17" s="39" t="s">
        <v>27</v>
      </c>
    </row>
    <row r="18" spans="1:7" x14ac:dyDescent="0.2">
      <c r="A18" s="24" t="s">
        <v>43</v>
      </c>
      <c r="B18" s="26" t="s">
        <v>38</v>
      </c>
      <c r="C18" s="26" t="s">
        <v>213</v>
      </c>
      <c r="D18" s="27">
        <v>-4198638.2241666699</v>
      </c>
      <c r="E18" s="27">
        <v>-4321803.33</v>
      </c>
      <c r="F18" s="27">
        <f t="shared" si="0"/>
        <v>-123165.10583333019</v>
      </c>
      <c r="G18" s="39" t="s">
        <v>27</v>
      </c>
    </row>
    <row r="19" spans="1:7" x14ac:dyDescent="0.2">
      <c r="A19" s="24" t="s">
        <v>44</v>
      </c>
      <c r="B19" s="26" t="s">
        <v>38</v>
      </c>
      <c r="C19" s="26" t="s">
        <v>213</v>
      </c>
      <c r="D19" s="27">
        <v>-859133.188333333</v>
      </c>
      <c r="E19" s="27">
        <v>-908144.64000000001</v>
      </c>
      <c r="F19" s="27">
        <f t="shared" si="0"/>
        <v>-49011.45166666701</v>
      </c>
      <c r="G19" s="39" t="s">
        <v>27</v>
      </c>
    </row>
    <row r="20" spans="1:7" x14ac:dyDescent="0.2">
      <c r="A20" s="24" t="s">
        <v>45</v>
      </c>
      <c r="B20" s="26" t="s">
        <v>46</v>
      </c>
      <c r="C20" s="26" t="s">
        <v>26</v>
      </c>
      <c r="D20" s="27">
        <v>-11097375.045833301</v>
      </c>
      <c r="E20" s="27">
        <v>-11142362.300000001</v>
      </c>
      <c r="F20" s="27">
        <f t="shared" si="0"/>
        <v>-44987.254166699946</v>
      </c>
      <c r="G20" s="39" t="s">
        <v>27</v>
      </c>
    </row>
    <row r="21" spans="1:7" x14ac:dyDescent="0.2">
      <c r="A21" s="24" t="s">
        <v>47</v>
      </c>
      <c r="B21" s="26" t="s">
        <v>46</v>
      </c>
      <c r="C21" s="26" t="s">
        <v>218</v>
      </c>
      <c r="D21" s="27">
        <v>-12432821.647083299</v>
      </c>
      <c r="E21" s="27">
        <v>-12698915.08</v>
      </c>
      <c r="F21" s="27">
        <f t="shared" si="0"/>
        <v>-266093.43291670084</v>
      </c>
      <c r="G21" s="39" t="s">
        <v>27</v>
      </c>
    </row>
    <row r="22" spans="1:7" x14ac:dyDescent="0.2">
      <c r="A22" s="24" t="s">
        <v>48</v>
      </c>
      <c r="B22" s="26" t="s">
        <v>46</v>
      </c>
      <c r="C22" s="26" t="s">
        <v>30</v>
      </c>
      <c r="D22" s="27">
        <v>-102375210.4025</v>
      </c>
      <c r="E22" s="27">
        <v>-103050072.13</v>
      </c>
      <c r="F22" s="27">
        <f t="shared" si="0"/>
        <v>-674861.72749999166</v>
      </c>
      <c r="G22" s="39" t="s">
        <v>27</v>
      </c>
    </row>
    <row r="23" spans="1:7" x14ac:dyDescent="0.2">
      <c r="A23" s="24" t="s">
        <v>49</v>
      </c>
      <c r="B23" s="26" t="s">
        <v>46</v>
      </c>
      <c r="C23" s="26" t="s">
        <v>32</v>
      </c>
      <c r="D23" s="27">
        <v>-157312620.15583301</v>
      </c>
      <c r="E23" s="27">
        <v>-158716592.15000001</v>
      </c>
      <c r="F23" s="27">
        <f t="shared" si="0"/>
        <v>-1403971.9941670001</v>
      </c>
      <c r="G23" s="39" t="s">
        <v>27</v>
      </c>
    </row>
    <row r="24" spans="1:7" x14ac:dyDescent="0.2">
      <c r="A24" s="24" t="s">
        <v>50</v>
      </c>
      <c r="B24" s="26" t="s">
        <v>46</v>
      </c>
      <c r="C24" s="26" t="s">
        <v>34</v>
      </c>
      <c r="D24" s="27">
        <v>-27911108.842916701</v>
      </c>
      <c r="E24" s="27">
        <v>-28464609.760000002</v>
      </c>
      <c r="F24" s="27">
        <f t="shared" si="0"/>
        <v>-553500.91708330065</v>
      </c>
      <c r="G24" s="39" t="s">
        <v>27</v>
      </c>
    </row>
    <row r="25" spans="1:7" x14ac:dyDescent="0.2">
      <c r="A25" s="24" t="s">
        <v>51</v>
      </c>
      <c r="B25" s="26" t="s">
        <v>46</v>
      </c>
      <c r="C25" s="26" t="s">
        <v>213</v>
      </c>
      <c r="D25" s="27">
        <v>-45221470.9020833</v>
      </c>
      <c r="E25" s="27">
        <v>-45690510.090000004</v>
      </c>
      <c r="F25" s="27">
        <f t="shared" si="0"/>
        <v>-469039.18791670352</v>
      </c>
      <c r="G25" s="39" t="s">
        <v>27</v>
      </c>
    </row>
    <row r="26" spans="1:7" x14ac:dyDescent="0.2">
      <c r="A26" s="24" t="s">
        <v>52</v>
      </c>
      <c r="B26" s="26" t="s">
        <v>46</v>
      </c>
      <c r="C26" s="26" t="s">
        <v>213</v>
      </c>
      <c r="D26" s="27">
        <v>-4230125.3512500003</v>
      </c>
      <c r="E26" s="27">
        <v>-4385691.57</v>
      </c>
      <c r="F26" s="27">
        <f t="shared" si="0"/>
        <v>-155566.21875</v>
      </c>
      <c r="G26" s="39" t="s">
        <v>27</v>
      </c>
    </row>
    <row r="27" spans="1:7" x14ac:dyDescent="0.2">
      <c r="A27" s="24" t="s">
        <v>53</v>
      </c>
      <c r="B27" s="26" t="s">
        <v>54</v>
      </c>
      <c r="C27" s="26" t="s">
        <v>26</v>
      </c>
      <c r="D27" s="27">
        <v>-43892727.584583297</v>
      </c>
      <c r="E27" s="27">
        <v>-44251323.350000001</v>
      </c>
      <c r="F27" s="27">
        <f t="shared" si="0"/>
        <v>-358595.76541670412</v>
      </c>
      <c r="G27" s="39" t="s">
        <v>27</v>
      </c>
    </row>
    <row r="28" spans="1:7" x14ac:dyDescent="0.2">
      <c r="A28" s="24" t="s">
        <v>55</v>
      </c>
      <c r="B28" s="26" t="s">
        <v>54</v>
      </c>
      <c r="C28" s="26" t="s">
        <v>218</v>
      </c>
      <c r="D28" s="27">
        <v>-49485524.887500003</v>
      </c>
      <c r="E28" s="27">
        <v>-50128482.93</v>
      </c>
      <c r="F28" s="27">
        <f t="shared" si="0"/>
        <v>-642958.04249999672</v>
      </c>
      <c r="G28" s="39" t="s">
        <v>27</v>
      </c>
    </row>
    <row r="29" spans="1:7" x14ac:dyDescent="0.2">
      <c r="A29" s="24" t="s">
        <v>56</v>
      </c>
      <c r="B29" s="26" t="s">
        <v>54</v>
      </c>
      <c r="C29" s="26" t="s">
        <v>30</v>
      </c>
      <c r="D29" s="27">
        <v>-258997750.10791701</v>
      </c>
      <c r="E29" s="27">
        <v>-262041085.75</v>
      </c>
      <c r="F29" s="27">
        <f t="shared" si="0"/>
        <v>-3043335.6420829892</v>
      </c>
      <c r="G29" s="39" t="s">
        <v>27</v>
      </c>
    </row>
    <row r="30" spans="1:7" x14ac:dyDescent="0.2">
      <c r="A30" s="24" t="s">
        <v>57</v>
      </c>
      <c r="B30" s="26" t="s">
        <v>54</v>
      </c>
      <c r="C30" s="26" t="s">
        <v>32</v>
      </c>
      <c r="D30" s="27">
        <v>-170151836.63874999</v>
      </c>
      <c r="E30" s="27">
        <v>-172282548.18000001</v>
      </c>
      <c r="F30" s="27">
        <f t="shared" si="0"/>
        <v>-2130711.5412500203</v>
      </c>
      <c r="G30" s="39" t="s">
        <v>27</v>
      </c>
    </row>
    <row r="31" spans="1:7" x14ac:dyDescent="0.2">
      <c r="A31" s="24" t="s">
        <v>58</v>
      </c>
      <c r="B31" s="26" t="s">
        <v>54</v>
      </c>
      <c r="C31" s="26" t="s">
        <v>34</v>
      </c>
      <c r="D31" s="27">
        <v>-77126824.807916701</v>
      </c>
      <c r="E31" s="27">
        <v>-78208038.879999995</v>
      </c>
      <c r="F31" s="27">
        <f t="shared" si="0"/>
        <v>-1081214.0720832944</v>
      </c>
      <c r="G31" s="39" t="s">
        <v>27</v>
      </c>
    </row>
    <row r="32" spans="1:7" x14ac:dyDescent="0.2">
      <c r="A32" s="24" t="s">
        <v>59</v>
      </c>
      <c r="B32" s="26" t="s">
        <v>54</v>
      </c>
      <c r="C32" s="26" t="s">
        <v>213</v>
      </c>
      <c r="D32" s="27">
        <v>-73389109.244583398</v>
      </c>
      <c r="E32" s="27">
        <v>-74938964.310000002</v>
      </c>
      <c r="F32" s="27">
        <f t="shared" si="0"/>
        <v>-1549855.0654166043</v>
      </c>
      <c r="G32" s="39" t="s">
        <v>27</v>
      </c>
    </row>
    <row r="33" spans="1:7" x14ac:dyDescent="0.2">
      <c r="A33" s="24" t="s">
        <v>60</v>
      </c>
      <c r="B33" s="26" t="s">
        <v>54</v>
      </c>
      <c r="C33" s="26" t="s">
        <v>213</v>
      </c>
      <c r="D33" s="27">
        <v>-16208401.77125</v>
      </c>
      <c r="E33" s="27">
        <v>-16466696.289999999</v>
      </c>
      <c r="F33" s="27">
        <f t="shared" si="0"/>
        <v>-258294.51874999888</v>
      </c>
      <c r="G33" s="39" t="s">
        <v>27</v>
      </c>
    </row>
    <row r="34" spans="1:7" x14ac:dyDescent="0.2">
      <c r="A34" s="24" t="s">
        <v>61</v>
      </c>
      <c r="B34" s="26" t="s">
        <v>62</v>
      </c>
      <c r="C34" s="26" t="s">
        <v>26</v>
      </c>
      <c r="D34" s="27">
        <v>-22685857.411666699</v>
      </c>
      <c r="E34" s="27">
        <v>-22495613.039999999</v>
      </c>
      <c r="F34" s="27">
        <f t="shared" si="0"/>
        <v>190244.37166669965</v>
      </c>
      <c r="G34" s="39" t="s">
        <v>27</v>
      </c>
    </row>
    <row r="35" spans="1:7" x14ac:dyDescent="0.2">
      <c r="A35" s="24" t="s">
        <v>63</v>
      </c>
      <c r="B35" s="26" t="s">
        <v>62</v>
      </c>
      <c r="C35" s="26" t="s">
        <v>218</v>
      </c>
      <c r="D35" s="27">
        <v>-17097710.142916702</v>
      </c>
      <c r="E35" s="27">
        <v>-17135419.390000001</v>
      </c>
      <c r="F35" s="27">
        <f t="shared" si="0"/>
        <v>-37709.247083298862</v>
      </c>
      <c r="G35" s="39" t="s">
        <v>27</v>
      </c>
    </row>
    <row r="36" spans="1:7" x14ac:dyDescent="0.2">
      <c r="A36" s="24" t="s">
        <v>64</v>
      </c>
      <c r="B36" s="26" t="s">
        <v>62</v>
      </c>
      <c r="C36" s="26" t="s">
        <v>30</v>
      </c>
      <c r="D36" s="27">
        <v>-139901830.0625</v>
      </c>
      <c r="E36" s="27">
        <v>-140755877.05000001</v>
      </c>
      <c r="F36" s="27">
        <f t="shared" si="0"/>
        <v>-854046.98750001192</v>
      </c>
      <c r="G36" s="39" t="s">
        <v>27</v>
      </c>
    </row>
    <row r="37" spans="1:7" x14ac:dyDescent="0.2">
      <c r="A37" s="24" t="s">
        <v>65</v>
      </c>
      <c r="B37" s="26" t="s">
        <v>62</v>
      </c>
      <c r="C37" s="26" t="s">
        <v>32</v>
      </c>
      <c r="D37" s="27">
        <v>-86733615.032916695</v>
      </c>
      <c r="E37" s="27">
        <v>-87580845.670000002</v>
      </c>
      <c r="F37" s="27">
        <f t="shared" si="0"/>
        <v>-847230.63708330691</v>
      </c>
      <c r="G37" s="39" t="s">
        <v>27</v>
      </c>
    </row>
    <row r="38" spans="1:7" x14ac:dyDescent="0.2">
      <c r="A38" s="24" t="s">
        <v>66</v>
      </c>
      <c r="B38" s="26" t="s">
        <v>62</v>
      </c>
      <c r="C38" s="26" t="s">
        <v>34</v>
      </c>
      <c r="D38" s="27">
        <v>-37936696.983750001</v>
      </c>
      <c r="E38" s="27">
        <v>-38421080.649999999</v>
      </c>
      <c r="F38" s="27">
        <f t="shared" si="0"/>
        <v>-484383.66624999791</v>
      </c>
      <c r="G38" s="39" t="s">
        <v>27</v>
      </c>
    </row>
    <row r="39" spans="1:7" x14ac:dyDescent="0.2">
      <c r="A39" s="24" t="s">
        <v>67</v>
      </c>
      <c r="B39" s="26" t="s">
        <v>62</v>
      </c>
      <c r="C39" s="26" t="s">
        <v>213</v>
      </c>
      <c r="D39" s="27">
        <v>-44338338.731250003</v>
      </c>
      <c r="E39" s="27">
        <v>-44888952.880000003</v>
      </c>
      <c r="F39" s="27">
        <f t="shared" si="0"/>
        <v>-550614.1487499997</v>
      </c>
      <c r="G39" s="39" t="s">
        <v>27</v>
      </c>
    </row>
    <row r="40" spans="1:7" x14ac:dyDescent="0.2">
      <c r="A40" s="24" t="s">
        <v>68</v>
      </c>
      <c r="B40" s="26" t="s">
        <v>62</v>
      </c>
      <c r="C40" s="26" t="s">
        <v>213</v>
      </c>
      <c r="D40" s="27">
        <v>-5978234.4354166696</v>
      </c>
      <c r="E40" s="27">
        <v>-6031630.4100000001</v>
      </c>
      <c r="F40" s="27">
        <f t="shared" si="0"/>
        <v>-53395.974583330564</v>
      </c>
      <c r="G40" s="39" t="s">
        <v>27</v>
      </c>
    </row>
    <row r="41" spans="1:7" x14ac:dyDescent="0.2">
      <c r="A41" s="24" t="s">
        <v>69</v>
      </c>
      <c r="B41" s="26" t="s">
        <v>70</v>
      </c>
      <c r="C41" s="26" t="s">
        <v>26</v>
      </c>
      <c r="D41" s="27">
        <v>-13240901.3304167</v>
      </c>
      <c r="E41" s="27">
        <v>-13285902.66</v>
      </c>
      <c r="F41" s="27">
        <f t="shared" si="0"/>
        <v>-45001.329583300278</v>
      </c>
      <c r="G41" s="39" t="s">
        <v>27</v>
      </c>
    </row>
    <row r="42" spans="1:7" x14ac:dyDescent="0.2">
      <c r="A42" s="24" t="s">
        <v>71</v>
      </c>
      <c r="B42" s="26" t="s">
        <v>70</v>
      </c>
      <c r="C42" s="26" t="s">
        <v>218</v>
      </c>
      <c r="D42" s="27">
        <v>-4796669.09416667</v>
      </c>
      <c r="E42" s="27">
        <v>-4880029.12</v>
      </c>
      <c r="F42" s="27">
        <f t="shared" si="0"/>
        <v>-83360.025833330117</v>
      </c>
      <c r="G42" s="39" t="s">
        <v>27</v>
      </c>
    </row>
    <row r="43" spans="1:7" x14ac:dyDescent="0.2">
      <c r="A43" s="24" t="s">
        <v>72</v>
      </c>
      <c r="B43" s="26" t="s">
        <v>70</v>
      </c>
      <c r="C43" s="26" t="s">
        <v>30</v>
      </c>
      <c r="D43" s="27">
        <v>-49601594.248750001</v>
      </c>
      <c r="E43" s="27">
        <v>-50250492.109999999</v>
      </c>
      <c r="F43" s="27">
        <f t="shared" si="0"/>
        <v>-648897.86124999821</v>
      </c>
      <c r="G43" s="39" t="s">
        <v>27</v>
      </c>
    </row>
    <row r="44" spans="1:7" x14ac:dyDescent="0.2">
      <c r="A44" s="24" t="s">
        <v>73</v>
      </c>
      <c r="B44" s="26" t="s">
        <v>70</v>
      </c>
      <c r="C44" s="26" t="s">
        <v>32</v>
      </c>
      <c r="D44" s="27">
        <v>-89392108.150833398</v>
      </c>
      <c r="E44" s="27">
        <v>-90799092.989999995</v>
      </c>
      <c r="F44" s="27">
        <f t="shared" si="0"/>
        <v>-1406984.8391665965</v>
      </c>
      <c r="G44" s="39" t="s">
        <v>27</v>
      </c>
    </row>
    <row r="45" spans="1:7" x14ac:dyDescent="0.2">
      <c r="A45" s="24" t="s">
        <v>74</v>
      </c>
      <c r="B45" s="26" t="s">
        <v>70</v>
      </c>
      <c r="C45" s="26" t="s">
        <v>34</v>
      </c>
      <c r="D45" s="27">
        <v>-11310929.106666701</v>
      </c>
      <c r="E45" s="27">
        <v>-11539109.890000001</v>
      </c>
      <c r="F45" s="27">
        <f t="shared" si="0"/>
        <v>-228180.78333329968</v>
      </c>
      <c r="G45" s="39" t="s">
        <v>27</v>
      </c>
    </row>
    <row r="46" spans="1:7" x14ac:dyDescent="0.2">
      <c r="A46" s="24" t="s">
        <v>75</v>
      </c>
      <c r="B46" s="26" t="s">
        <v>70</v>
      </c>
      <c r="C46" s="26" t="s">
        <v>213</v>
      </c>
      <c r="D46" s="27">
        <v>-11425047.460416701</v>
      </c>
      <c r="E46" s="27">
        <v>-11793339.949999999</v>
      </c>
      <c r="F46" s="27">
        <f t="shared" si="0"/>
        <v>-368292.48958329856</v>
      </c>
      <c r="G46" s="39" t="s">
        <v>27</v>
      </c>
    </row>
    <row r="47" spans="1:7" x14ac:dyDescent="0.2">
      <c r="A47" s="24" t="s">
        <v>76</v>
      </c>
      <c r="B47" s="26" t="s">
        <v>70</v>
      </c>
      <c r="C47" s="26" t="s">
        <v>213</v>
      </c>
      <c r="D47" s="27">
        <v>-3122508.1516666701</v>
      </c>
      <c r="E47" s="27">
        <v>-3170289.43</v>
      </c>
      <c r="F47" s="27">
        <f t="shared" si="0"/>
        <v>-47781.278333330061</v>
      </c>
      <c r="G47" s="39" t="s">
        <v>27</v>
      </c>
    </row>
    <row r="48" spans="1:7" x14ac:dyDescent="0.2">
      <c r="A48" s="24" t="s">
        <v>77</v>
      </c>
      <c r="B48" s="26" t="s">
        <v>78</v>
      </c>
      <c r="C48" s="26" t="s">
        <v>26</v>
      </c>
      <c r="D48" s="27">
        <v>-13763136.837083301</v>
      </c>
      <c r="E48" s="27">
        <v>-13817075.300000001</v>
      </c>
      <c r="F48" s="27">
        <f t="shared" si="0"/>
        <v>-53938.462916700169</v>
      </c>
      <c r="G48" s="39" t="s">
        <v>27</v>
      </c>
    </row>
    <row r="49" spans="1:7" x14ac:dyDescent="0.2">
      <c r="A49" s="24" t="s">
        <v>79</v>
      </c>
      <c r="B49" s="26" t="s">
        <v>78</v>
      </c>
      <c r="C49" s="26" t="s">
        <v>218</v>
      </c>
      <c r="D49" s="27">
        <v>-13285611.436249999</v>
      </c>
      <c r="E49" s="27">
        <v>-13426931.42</v>
      </c>
      <c r="F49" s="27">
        <f t="shared" si="0"/>
        <v>-141319.9837500006</v>
      </c>
      <c r="G49" s="39" t="s">
        <v>27</v>
      </c>
    </row>
    <row r="50" spans="1:7" x14ac:dyDescent="0.2">
      <c r="A50" s="24" t="s">
        <v>80</v>
      </c>
      <c r="B50" s="26" t="s">
        <v>78</v>
      </c>
      <c r="C50" s="26" t="s">
        <v>30</v>
      </c>
      <c r="D50" s="27">
        <v>-97939267.580833301</v>
      </c>
      <c r="E50" s="27">
        <v>-99282565.939999998</v>
      </c>
      <c r="F50" s="27">
        <f t="shared" si="0"/>
        <v>-1343298.3591666967</v>
      </c>
      <c r="G50" s="39" t="s">
        <v>27</v>
      </c>
    </row>
    <row r="51" spans="1:7" x14ac:dyDescent="0.2">
      <c r="A51" s="24" t="s">
        <v>81</v>
      </c>
      <c r="B51" s="26" t="s">
        <v>78</v>
      </c>
      <c r="C51" s="26" t="s">
        <v>32</v>
      </c>
      <c r="D51" s="27">
        <v>-209320630.73374999</v>
      </c>
      <c r="E51" s="27">
        <v>-212524992.96000001</v>
      </c>
      <c r="F51" s="27">
        <f t="shared" si="0"/>
        <v>-3204362.2262500226</v>
      </c>
      <c r="G51" s="39" t="s">
        <v>82</v>
      </c>
    </row>
    <row r="52" spans="1:7" x14ac:dyDescent="0.2">
      <c r="A52" s="24" t="s">
        <v>83</v>
      </c>
      <c r="B52" s="26" t="s">
        <v>78</v>
      </c>
      <c r="C52" s="26" t="s">
        <v>34</v>
      </c>
      <c r="D52" s="27">
        <v>-13887512.3633333</v>
      </c>
      <c r="E52" s="27">
        <v>-14216558.34</v>
      </c>
      <c r="F52" s="27">
        <f t="shared" si="0"/>
        <v>-329045.97666670009</v>
      </c>
      <c r="G52" s="39" t="s">
        <v>82</v>
      </c>
    </row>
    <row r="53" spans="1:7" x14ac:dyDescent="0.2">
      <c r="A53" s="24" t="s">
        <v>84</v>
      </c>
      <c r="B53" s="26" t="s">
        <v>78</v>
      </c>
      <c r="C53" s="26" t="s">
        <v>213</v>
      </c>
      <c r="D53" s="27">
        <v>-25311413.498750001</v>
      </c>
      <c r="E53" s="27">
        <v>-25912719.93</v>
      </c>
      <c r="F53" s="27">
        <f t="shared" si="0"/>
        <v>-601306.43124999851</v>
      </c>
      <c r="G53" s="39" t="s">
        <v>82</v>
      </c>
    </row>
    <row r="54" spans="1:7" x14ac:dyDescent="0.2">
      <c r="A54" s="24" t="s">
        <v>85</v>
      </c>
      <c r="B54" s="26" t="s">
        <v>78</v>
      </c>
      <c r="C54" s="26" t="s">
        <v>213</v>
      </c>
      <c r="D54" s="27">
        <v>-14340471.077500001</v>
      </c>
      <c r="E54" s="27">
        <v>-14462310.859999999</v>
      </c>
      <c r="F54" s="27">
        <f t="shared" si="0"/>
        <v>-121839.78249999881</v>
      </c>
      <c r="G54" s="39" t="s">
        <v>82</v>
      </c>
    </row>
    <row r="55" spans="1:7" x14ac:dyDescent="0.2">
      <c r="A55" s="24" t="s">
        <v>86</v>
      </c>
      <c r="B55" s="26" t="s">
        <v>87</v>
      </c>
      <c r="C55" s="26" t="s">
        <v>26</v>
      </c>
      <c r="D55" s="27">
        <v>-30790789.75</v>
      </c>
      <c r="E55" s="27">
        <v>-30855169.620000001</v>
      </c>
      <c r="F55" s="27">
        <f t="shared" si="0"/>
        <v>-64379.870000001043</v>
      </c>
      <c r="G55" s="39" t="s">
        <v>82</v>
      </c>
    </row>
    <row r="56" spans="1:7" x14ac:dyDescent="0.2">
      <c r="A56" s="24" t="s">
        <v>88</v>
      </c>
      <c r="B56" s="26" t="s">
        <v>87</v>
      </c>
      <c r="C56" s="26" t="s">
        <v>218</v>
      </c>
      <c r="D56" s="27">
        <v>-34731539.75</v>
      </c>
      <c r="E56" s="27">
        <v>-34994555.5</v>
      </c>
      <c r="F56" s="27">
        <f t="shared" si="0"/>
        <v>-263015.75</v>
      </c>
      <c r="G56" s="39" t="s">
        <v>82</v>
      </c>
    </row>
    <row r="57" spans="1:7" x14ac:dyDescent="0.2">
      <c r="A57" s="24" t="s">
        <v>89</v>
      </c>
      <c r="B57" s="26" t="s">
        <v>87</v>
      </c>
      <c r="C57" s="26" t="s">
        <v>30</v>
      </c>
      <c r="D57" s="27">
        <v>-255699666.73041701</v>
      </c>
      <c r="E57" s="27">
        <v>-257777592.69999999</v>
      </c>
      <c r="F57" s="27">
        <f t="shared" si="0"/>
        <v>-2077925.9695829749</v>
      </c>
      <c r="G57" s="39" t="s">
        <v>82</v>
      </c>
    </row>
    <row r="58" spans="1:7" x14ac:dyDescent="0.2">
      <c r="A58" s="24" t="s">
        <v>90</v>
      </c>
      <c r="B58" s="26" t="s">
        <v>87</v>
      </c>
      <c r="C58" s="26" t="s">
        <v>32</v>
      </c>
      <c r="D58" s="27">
        <v>-170823872.04249999</v>
      </c>
      <c r="E58" s="27">
        <v>-173644449.61000001</v>
      </c>
      <c r="F58" s="27">
        <f t="shared" si="0"/>
        <v>-2820577.567500025</v>
      </c>
      <c r="G58" s="39" t="s">
        <v>82</v>
      </c>
    </row>
    <row r="59" spans="1:7" x14ac:dyDescent="0.2">
      <c r="A59" s="24" t="s">
        <v>91</v>
      </c>
      <c r="B59" s="26" t="s">
        <v>87</v>
      </c>
      <c r="C59" s="26" t="s">
        <v>34</v>
      </c>
      <c r="D59" s="27">
        <v>-65900796.508333303</v>
      </c>
      <c r="E59" s="27">
        <v>-66649731.479999997</v>
      </c>
      <c r="F59" s="27">
        <f t="shared" si="0"/>
        <v>-748934.97166669369</v>
      </c>
      <c r="G59" s="39" t="s">
        <v>82</v>
      </c>
    </row>
    <row r="60" spans="1:7" x14ac:dyDescent="0.2">
      <c r="A60" s="24" t="s">
        <v>92</v>
      </c>
      <c r="B60" s="26" t="s">
        <v>87</v>
      </c>
      <c r="C60" s="26" t="s">
        <v>213</v>
      </c>
      <c r="D60" s="27">
        <v>-49203792.052916698</v>
      </c>
      <c r="E60" s="27">
        <v>-50055064.810000002</v>
      </c>
      <c r="F60" s="27">
        <f t="shared" si="0"/>
        <v>-851272.75708330423</v>
      </c>
      <c r="G60" s="39" t="s">
        <v>82</v>
      </c>
    </row>
    <row r="61" spans="1:7" x14ac:dyDescent="0.2">
      <c r="A61" s="24" t="s">
        <v>93</v>
      </c>
      <c r="B61" s="26" t="s">
        <v>87</v>
      </c>
      <c r="C61" s="26" t="s">
        <v>213</v>
      </c>
      <c r="D61" s="27">
        <v>-7797964.7083333302</v>
      </c>
      <c r="E61" s="27">
        <v>-7910210.0700000003</v>
      </c>
      <c r="F61" s="27">
        <f t="shared" si="0"/>
        <v>-112245.36166667007</v>
      </c>
      <c r="G61" s="39" t="s">
        <v>82</v>
      </c>
    </row>
    <row r="62" spans="1:7" x14ac:dyDescent="0.2">
      <c r="A62" s="24" t="s">
        <v>94</v>
      </c>
      <c r="B62" s="26" t="s">
        <v>95</v>
      </c>
      <c r="C62" s="26" t="s">
        <v>26</v>
      </c>
      <c r="D62" s="27">
        <v>-13593164.4554167</v>
      </c>
      <c r="E62" s="27">
        <v>-13703713.77</v>
      </c>
      <c r="F62" s="27">
        <f t="shared" si="0"/>
        <v>-110549.31458329968</v>
      </c>
      <c r="G62" s="39" t="s">
        <v>82</v>
      </c>
    </row>
    <row r="63" spans="1:7" x14ac:dyDescent="0.2">
      <c r="A63" s="24" t="s">
        <v>96</v>
      </c>
      <c r="B63" s="26" t="s">
        <v>95</v>
      </c>
      <c r="C63" s="26" t="s">
        <v>218</v>
      </c>
      <c r="D63" s="27">
        <v>-19391588.168749999</v>
      </c>
      <c r="E63" s="27">
        <v>-19796923.890000001</v>
      </c>
      <c r="F63" s="27">
        <f t="shared" si="0"/>
        <v>-405335.72125000134</v>
      </c>
      <c r="G63" s="39" t="s">
        <v>82</v>
      </c>
    </row>
    <row r="64" spans="1:7" x14ac:dyDescent="0.2">
      <c r="A64" s="24" t="s">
        <v>97</v>
      </c>
      <c r="B64" s="26" t="s">
        <v>95</v>
      </c>
      <c r="C64" s="26" t="s">
        <v>30</v>
      </c>
      <c r="D64" s="27">
        <v>-148377982.28125</v>
      </c>
      <c r="E64" s="27">
        <v>-151092119.47</v>
      </c>
      <c r="F64" s="27">
        <f t="shared" si="0"/>
        <v>-2714137.1887499988</v>
      </c>
      <c r="G64" s="39" t="s">
        <v>82</v>
      </c>
    </row>
    <row r="65" spans="1:7" x14ac:dyDescent="0.2">
      <c r="A65" s="24" t="s">
        <v>98</v>
      </c>
      <c r="B65" s="26" t="s">
        <v>95</v>
      </c>
      <c r="C65" s="26" t="s">
        <v>32</v>
      </c>
      <c r="D65" s="27">
        <v>-120121558.74124999</v>
      </c>
      <c r="E65" s="27">
        <v>-123625593.75</v>
      </c>
      <c r="F65" s="27">
        <f t="shared" si="0"/>
        <v>-3504035.0087500066</v>
      </c>
      <c r="G65" s="39" t="s">
        <v>82</v>
      </c>
    </row>
    <row r="66" spans="1:7" x14ac:dyDescent="0.2">
      <c r="A66" s="24" t="s">
        <v>99</v>
      </c>
      <c r="B66" s="26" t="s">
        <v>95</v>
      </c>
      <c r="C66" s="26" t="s">
        <v>34</v>
      </c>
      <c r="D66" s="27">
        <v>-33665109.0591667</v>
      </c>
      <c r="E66" s="27">
        <v>-34373370.710000001</v>
      </c>
      <c r="F66" s="27">
        <f t="shared" si="0"/>
        <v>-708261.65083330125</v>
      </c>
      <c r="G66" s="39" t="s">
        <v>82</v>
      </c>
    </row>
    <row r="67" spans="1:7" x14ac:dyDescent="0.2">
      <c r="A67" s="24" t="s">
        <v>100</v>
      </c>
      <c r="B67" s="26" t="s">
        <v>95</v>
      </c>
      <c r="C67" s="26" t="s">
        <v>213</v>
      </c>
      <c r="D67" s="27">
        <v>-28439317.675000001</v>
      </c>
      <c r="E67" s="27">
        <v>-29132462.879999999</v>
      </c>
      <c r="F67" s="27">
        <f t="shared" si="0"/>
        <v>-693145.20499999821</v>
      </c>
      <c r="G67" s="39" t="s">
        <v>82</v>
      </c>
    </row>
    <row r="68" spans="1:7" x14ac:dyDescent="0.2">
      <c r="A68" s="24" t="s">
        <v>101</v>
      </c>
      <c r="B68" s="26" t="s">
        <v>95</v>
      </c>
      <c r="C68" s="26" t="s">
        <v>213</v>
      </c>
      <c r="D68" s="27">
        <v>-7208356.2145833299</v>
      </c>
      <c r="E68" s="27">
        <v>-7455223.7800000003</v>
      </c>
      <c r="F68" s="27">
        <f t="shared" si="0"/>
        <v>-246867.5654166704</v>
      </c>
      <c r="G68" s="39" t="s">
        <v>82</v>
      </c>
    </row>
    <row r="69" spans="1:7" x14ac:dyDescent="0.2">
      <c r="A69" s="24" t="s">
        <v>102</v>
      </c>
      <c r="B69" s="26" t="s">
        <v>103</v>
      </c>
      <c r="C69" s="26" t="s">
        <v>26</v>
      </c>
      <c r="D69" s="27">
        <v>-1186529.9133333301</v>
      </c>
      <c r="E69" s="27">
        <v>-2106217.36</v>
      </c>
      <c r="F69" s="27">
        <f t="shared" si="0"/>
        <v>-919687.4466666698</v>
      </c>
      <c r="G69" s="39" t="s">
        <v>82</v>
      </c>
    </row>
    <row r="70" spans="1:7" x14ac:dyDescent="0.2">
      <c r="A70" s="24" t="s">
        <v>104</v>
      </c>
      <c r="B70" s="26" t="s">
        <v>103</v>
      </c>
      <c r="C70" s="26" t="s">
        <v>218</v>
      </c>
      <c r="D70" s="27">
        <v>-9182723.8070833292</v>
      </c>
      <c r="E70" s="27">
        <v>-4709954.75</v>
      </c>
      <c r="F70" s="27">
        <f t="shared" si="0"/>
        <v>4472769.0570833292</v>
      </c>
      <c r="G70" s="39" t="s">
        <v>82</v>
      </c>
    </row>
    <row r="71" spans="1:7" x14ac:dyDescent="0.2">
      <c r="A71" s="24" t="s">
        <v>105</v>
      </c>
      <c r="B71" s="26" t="s">
        <v>103</v>
      </c>
      <c r="C71" s="26" t="s">
        <v>30</v>
      </c>
      <c r="D71" s="27">
        <v>-24139291.2425</v>
      </c>
      <c r="E71" s="27">
        <v>-27608768.079999998</v>
      </c>
      <c r="F71" s="27">
        <f t="shared" ref="F71:F136" si="1">E71+-D71</f>
        <v>-3469476.8374999985</v>
      </c>
      <c r="G71" s="39" t="s">
        <v>82</v>
      </c>
    </row>
    <row r="72" spans="1:7" x14ac:dyDescent="0.2">
      <c r="A72" s="24" t="s">
        <v>106</v>
      </c>
      <c r="B72" s="26" t="s">
        <v>103</v>
      </c>
      <c r="C72" s="26" t="s">
        <v>32</v>
      </c>
      <c r="D72" s="27">
        <v>-56453211.778750002</v>
      </c>
      <c r="E72" s="27">
        <v>-55658345.369999997</v>
      </c>
      <c r="F72" s="27">
        <f t="shared" si="1"/>
        <v>794866.40875000507</v>
      </c>
      <c r="G72" s="39" t="s">
        <v>82</v>
      </c>
    </row>
    <row r="73" spans="1:7" x14ac:dyDescent="0.2">
      <c r="A73" s="24" t="s">
        <v>107</v>
      </c>
      <c r="B73" s="26" t="s">
        <v>103</v>
      </c>
      <c r="C73" s="26" t="s">
        <v>34</v>
      </c>
      <c r="D73" s="27">
        <v>-8328628.5925000003</v>
      </c>
      <c r="E73" s="27">
        <v>-8654339.7799999993</v>
      </c>
      <c r="F73" s="27">
        <f t="shared" si="1"/>
        <v>-325711.18749999907</v>
      </c>
      <c r="G73" s="39" t="s">
        <v>82</v>
      </c>
    </row>
    <row r="74" spans="1:7" x14ac:dyDescent="0.2">
      <c r="A74" s="24" t="s">
        <v>108</v>
      </c>
      <c r="B74" s="26" t="s">
        <v>103</v>
      </c>
      <c r="C74" s="26" t="s">
        <v>213</v>
      </c>
      <c r="D74" s="27">
        <v>-8270943.5295833303</v>
      </c>
      <c r="E74" s="27">
        <v>-8573305.7300000004</v>
      </c>
      <c r="F74" s="27">
        <f t="shared" si="1"/>
        <v>-302362.20041667018</v>
      </c>
      <c r="G74" s="39" t="s">
        <v>82</v>
      </c>
    </row>
    <row r="75" spans="1:7" x14ac:dyDescent="0.2">
      <c r="A75" s="24" t="s">
        <v>109</v>
      </c>
      <c r="B75" s="26" t="s">
        <v>103</v>
      </c>
      <c r="C75" s="26" t="s">
        <v>213</v>
      </c>
      <c r="D75" s="27">
        <v>-1683405.5266666701</v>
      </c>
      <c r="E75" s="27">
        <v>-1729261.46</v>
      </c>
      <c r="F75" s="27">
        <f t="shared" si="1"/>
        <v>-45855.933333329856</v>
      </c>
      <c r="G75" s="39" t="s">
        <v>82</v>
      </c>
    </row>
    <row r="76" spans="1:7" x14ac:dyDescent="0.2">
      <c r="A76" s="24" t="s">
        <v>110</v>
      </c>
      <c r="B76" s="26" t="s">
        <v>111</v>
      </c>
      <c r="C76" s="26" t="s">
        <v>26</v>
      </c>
      <c r="D76" s="27">
        <v>-260510.279583333</v>
      </c>
      <c r="E76" s="27">
        <v>-256707.08</v>
      </c>
      <c r="F76" s="27">
        <f t="shared" si="1"/>
        <v>3803.1995833330147</v>
      </c>
      <c r="G76" s="39" t="s">
        <v>82</v>
      </c>
    </row>
    <row r="77" spans="1:7" x14ac:dyDescent="0.2">
      <c r="A77" s="24" t="s">
        <v>112</v>
      </c>
      <c r="B77" s="26" t="s">
        <v>111</v>
      </c>
      <c r="C77" s="26" t="s">
        <v>218</v>
      </c>
      <c r="D77" s="27">
        <v>-129360.8175</v>
      </c>
      <c r="E77" s="27">
        <v>-128097.91</v>
      </c>
      <c r="F77" s="27">
        <f t="shared" si="1"/>
        <v>1262.9075000000012</v>
      </c>
      <c r="G77" s="39" t="s">
        <v>82</v>
      </c>
    </row>
    <row r="78" spans="1:7" x14ac:dyDescent="0.2">
      <c r="A78" s="24" t="s">
        <v>113</v>
      </c>
      <c r="B78" s="26" t="s">
        <v>111</v>
      </c>
      <c r="C78" s="26" t="s">
        <v>30</v>
      </c>
      <c r="D78" s="27">
        <v>-2139717.6887500002</v>
      </c>
      <c r="E78" s="27">
        <v>-2126555.31</v>
      </c>
      <c r="F78" s="27">
        <f t="shared" si="1"/>
        <v>13162.378750000149</v>
      </c>
      <c r="G78" s="39" t="s">
        <v>82</v>
      </c>
    </row>
    <row r="79" spans="1:7" x14ac:dyDescent="0.2">
      <c r="A79" s="24" t="s">
        <v>114</v>
      </c>
      <c r="B79" s="26" t="s">
        <v>111</v>
      </c>
      <c r="C79" s="26" t="s">
        <v>32</v>
      </c>
      <c r="D79" s="27">
        <v>-3377043.83208333</v>
      </c>
      <c r="E79" s="27">
        <v>-3348942.22</v>
      </c>
      <c r="F79" s="27">
        <f t="shared" si="1"/>
        <v>28101.612083329819</v>
      </c>
      <c r="G79" s="39" t="s">
        <v>82</v>
      </c>
    </row>
    <row r="80" spans="1:7" x14ac:dyDescent="0.2">
      <c r="A80" s="24" t="s">
        <v>115</v>
      </c>
      <c r="B80" s="26" t="s">
        <v>111</v>
      </c>
      <c r="C80" s="26" t="s">
        <v>34</v>
      </c>
      <c r="D80" s="27">
        <v>-428137.65416666702</v>
      </c>
      <c r="E80" s="27">
        <v>-424926.67</v>
      </c>
      <c r="F80" s="27">
        <f t="shared" si="1"/>
        <v>3210.98416666704</v>
      </c>
      <c r="G80" s="39" t="s">
        <v>82</v>
      </c>
    </row>
    <row r="81" spans="1:7" x14ac:dyDescent="0.2">
      <c r="A81" s="24" t="s">
        <v>116</v>
      </c>
      <c r="B81" s="26" t="s">
        <v>111</v>
      </c>
      <c r="C81" s="26" t="s">
        <v>213</v>
      </c>
      <c r="D81" s="27">
        <v>-824508.342916667</v>
      </c>
      <c r="E81" s="27">
        <v>-826780.65</v>
      </c>
      <c r="F81" s="27">
        <f t="shared" si="1"/>
        <v>-2272.3070833330275</v>
      </c>
      <c r="G81" s="39" t="s">
        <v>82</v>
      </c>
    </row>
    <row r="82" spans="1:7" x14ac:dyDescent="0.2">
      <c r="A82" s="24" t="s">
        <v>117</v>
      </c>
      <c r="B82" s="26" t="s">
        <v>111</v>
      </c>
      <c r="C82" s="26" t="s">
        <v>213</v>
      </c>
      <c r="D82" s="27">
        <v>-140600.99291666699</v>
      </c>
      <c r="E82" s="27">
        <v>-141500.96</v>
      </c>
      <c r="F82" s="27">
        <f t="shared" si="1"/>
        <v>-899.96708333300194</v>
      </c>
      <c r="G82" s="39" t="s">
        <v>82</v>
      </c>
    </row>
    <row r="83" spans="1:7" x14ac:dyDescent="0.2">
      <c r="A83" s="24" t="s">
        <v>118</v>
      </c>
      <c r="B83" s="26" t="s">
        <v>119</v>
      </c>
      <c r="C83" s="26" t="s">
        <v>26</v>
      </c>
      <c r="D83" s="27">
        <v>-407024.30208333302</v>
      </c>
      <c r="E83" s="27">
        <v>-404329.88</v>
      </c>
      <c r="F83" s="27">
        <f t="shared" si="1"/>
        <v>2694.4220833330182</v>
      </c>
      <c r="G83" s="39" t="s">
        <v>82</v>
      </c>
    </row>
    <row r="84" spans="1:7" x14ac:dyDescent="0.2">
      <c r="A84" s="24" t="s">
        <v>120</v>
      </c>
      <c r="B84" s="26" t="s">
        <v>119</v>
      </c>
      <c r="C84" s="26" t="s">
        <v>218</v>
      </c>
      <c r="D84" s="27">
        <v>-475949.35208333301</v>
      </c>
      <c r="E84" s="27">
        <v>-479679.91</v>
      </c>
      <c r="F84" s="27">
        <f t="shared" si="1"/>
        <v>-3730.5579166669631</v>
      </c>
      <c r="G84" s="39" t="s">
        <v>82</v>
      </c>
    </row>
    <row r="85" spans="1:7" x14ac:dyDescent="0.2">
      <c r="A85" s="24" t="s">
        <v>121</v>
      </c>
      <c r="B85" s="26" t="s">
        <v>119</v>
      </c>
      <c r="C85" s="26" t="s">
        <v>30</v>
      </c>
      <c r="D85" s="27">
        <v>-12670352.9379167</v>
      </c>
      <c r="E85" s="27">
        <v>-12557704.199999999</v>
      </c>
      <c r="F85" s="27">
        <f t="shared" si="1"/>
        <v>112648.73791670054</v>
      </c>
      <c r="G85" s="39" t="s">
        <v>82</v>
      </c>
    </row>
    <row r="86" spans="1:7" x14ac:dyDescent="0.2">
      <c r="A86" s="24" t="s">
        <v>122</v>
      </c>
      <c r="B86" s="26" t="s">
        <v>119</v>
      </c>
      <c r="C86" s="26" t="s">
        <v>32</v>
      </c>
      <c r="D86" s="27">
        <v>-13487862.3770833</v>
      </c>
      <c r="E86" s="27">
        <v>-13445162.289999999</v>
      </c>
      <c r="F86" s="27">
        <f t="shared" si="1"/>
        <v>42700.087083300576</v>
      </c>
      <c r="G86" s="39" t="s">
        <v>82</v>
      </c>
    </row>
    <row r="87" spans="1:7" x14ac:dyDescent="0.2">
      <c r="A87" s="24" t="s">
        <v>123</v>
      </c>
      <c r="B87" s="26" t="s">
        <v>119</v>
      </c>
      <c r="C87" s="26" t="s">
        <v>34</v>
      </c>
      <c r="D87" s="27">
        <v>-1786573.64708333</v>
      </c>
      <c r="E87" s="27">
        <v>-1807496.76</v>
      </c>
      <c r="F87" s="27">
        <f t="shared" si="1"/>
        <v>-20923.112916670041</v>
      </c>
      <c r="G87" s="39" t="s">
        <v>82</v>
      </c>
    </row>
    <row r="88" spans="1:7" x14ac:dyDescent="0.2">
      <c r="A88" s="24" t="s">
        <v>124</v>
      </c>
      <c r="B88" s="26" t="s">
        <v>119</v>
      </c>
      <c r="C88" s="26" t="s">
        <v>213</v>
      </c>
      <c r="D88" s="27">
        <v>-4039038.2712500002</v>
      </c>
      <c r="E88" s="27">
        <v>-4076771.82</v>
      </c>
      <c r="F88" s="27">
        <f t="shared" si="1"/>
        <v>-37733.548749999609</v>
      </c>
      <c r="G88" s="39" t="s">
        <v>82</v>
      </c>
    </row>
    <row r="89" spans="1:7" x14ac:dyDescent="0.2">
      <c r="A89" s="24" t="s">
        <v>125</v>
      </c>
      <c r="B89" s="26" t="s">
        <v>119</v>
      </c>
      <c r="C89" s="26" t="s">
        <v>213</v>
      </c>
      <c r="D89" s="27">
        <v>-1279023.7024999999</v>
      </c>
      <c r="E89" s="27">
        <v>-1281384.0900000001</v>
      </c>
      <c r="F89" s="27">
        <f t="shared" si="1"/>
        <v>-2360.3875000001863</v>
      </c>
      <c r="G89" s="39" t="s">
        <v>82</v>
      </c>
    </row>
    <row r="90" spans="1:7" x14ac:dyDescent="0.2">
      <c r="A90" s="24" t="s">
        <v>126</v>
      </c>
      <c r="B90" s="26" t="s">
        <v>127</v>
      </c>
      <c r="C90" s="26" t="s">
        <v>26</v>
      </c>
      <c r="D90" s="27">
        <v>398554.27166666702</v>
      </c>
      <c r="E90" s="27">
        <v>373354</v>
      </c>
      <c r="F90" s="27">
        <f t="shared" si="1"/>
        <v>-25200.271666667017</v>
      </c>
      <c r="G90" s="39" t="s">
        <v>82</v>
      </c>
    </row>
    <row r="91" spans="1:7" x14ac:dyDescent="0.2">
      <c r="A91" s="24" t="s">
        <v>128</v>
      </c>
      <c r="B91" s="26" t="s">
        <v>127</v>
      </c>
      <c r="C91" s="26" t="s">
        <v>218</v>
      </c>
      <c r="D91" s="27">
        <v>602467.16083333304</v>
      </c>
      <c r="E91" s="27">
        <v>686744</v>
      </c>
      <c r="F91" s="27">
        <f t="shared" si="1"/>
        <v>84276.839166666963</v>
      </c>
      <c r="G91" s="39" t="s">
        <v>82</v>
      </c>
    </row>
    <row r="92" spans="1:7" x14ac:dyDescent="0.2">
      <c r="A92" s="24" t="s">
        <v>129</v>
      </c>
      <c r="B92" s="26" t="s">
        <v>127</v>
      </c>
      <c r="C92" s="26" t="s">
        <v>30</v>
      </c>
      <c r="D92" s="27">
        <v>1943893.79083333</v>
      </c>
      <c r="E92" s="27">
        <v>796926</v>
      </c>
      <c r="F92" s="27">
        <f t="shared" si="1"/>
        <v>-1146967.79083333</v>
      </c>
      <c r="G92" s="39" t="s">
        <v>82</v>
      </c>
    </row>
    <row r="93" spans="1:7" x14ac:dyDescent="0.2">
      <c r="A93" s="24" t="s">
        <v>130</v>
      </c>
      <c r="B93" s="26" t="s">
        <v>127</v>
      </c>
      <c r="C93" s="26" t="s">
        <v>32</v>
      </c>
      <c r="D93" s="27">
        <v>2103023.25</v>
      </c>
      <c r="E93" s="27">
        <v>1699587</v>
      </c>
      <c r="F93" s="27">
        <f t="shared" si="1"/>
        <v>-403436.25</v>
      </c>
      <c r="G93" s="39" t="s">
        <v>82</v>
      </c>
    </row>
    <row r="94" spans="1:7" x14ac:dyDescent="0.2">
      <c r="A94" s="24" t="s">
        <v>131</v>
      </c>
      <c r="B94" s="26" t="s">
        <v>127</v>
      </c>
      <c r="C94" s="26" t="s">
        <v>34</v>
      </c>
      <c r="D94" s="27">
        <v>481028.66749999998</v>
      </c>
      <c r="E94" s="27">
        <v>302002</v>
      </c>
      <c r="F94" s="27">
        <f t="shared" si="1"/>
        <v>-179026.66749999998</v>
      </c>
      <c r="G94" s="39" t="s">
        <v>82</v>
      </c>
    </row>
    <row r="95" spans="1:7" x14ac:dyDescent="0.2">
      <c r="A95" s="24" t="s">
        <v>132</v>
      </c>
      <c r="B95" s="26" t="s">
        <v>127</v>
      </c>
      <c r="C95" s="26" t="s">
        <v>213</v>
      </c>
      <c r="D95" s="27">
        <v>-39293.666666666701</v>
      </c>
      <c r="E95" s="27">
        <v>0</v>
      </c>
      <c r="F95" s="27">
        <f t="shared" si="1"/>
        <v>39293.666666666701</v>
      </c>
      <c r="G95" s="39" t="s">
        <v>82</v>
      </c>
    </row>
    <row r="96" spans="1:7" x14ac:dyDescent="0.2">
      <c r="A96" s="24" t="s">
        <v>133</v>
      </c>
      <c r="B96" s="26" t="s">
        <v>127</v>
      </c>
      <c r="C96" s="26" t="s">
        <v>213</v>
      </c>
      <c r="D96" s="27">
        <v>858483.5</v>
      </c>
      <c r="E96" s="27">
        <v>382499</v>
      </c>
      <c r="F96" s="27">
        <f t="shared" si="1"/>
        <v>-475984.5</v>
      </c>
      <c r="G96" s="39" t="s">
        <v>82</v>
      </c>
    </row>
    <row r="97" spans="1:7" x14ac:dyDescent="0.2">
      <c r="A97" s="24" t="s">
        <v>134</v>
      </c>
      <c r="B97" s="26" t="s">
        <v>135</v>
      </c>
      <c r="C97" s="26" t="s">
        <v>26</v>
      </c>
      <c r="D97" s="27">
        <v>-7076057.3708333299</v>
      </c>
      <c r="E97" s="27">
        <v>-7281649.0999999996</v>
      </c>
      <c r="F97" s="27">
        <f t="shared" si="1"/>
        <v>-205591.72916666977</v>
      </c>
      <c r="G97" s="39" t="s">
        <v>136</v>
      </c>
    </row>
    <row r="98" spans="1:7" x14ac:dyDescent="0.2">
      <c r="A98" s="24" t="s">
        <v>137</v>
      </c>
      <c r="B98" s="26" t="s">
        <v>135</v>
      </c>
      <c r="C98" s="26" t="s">
        <v>138</v>
      </c>
      <c r="D98" s="27">
        <v>-1602885.69583333</v>
      </c>
      <c r="E98" s="27">
        <v>-1663993.63</v>
      </c>
      <c r="F98" s="27">
        <f t="shared" si="1"/>
        <v>-61107.934166669846</v>
      </c>
      <c r="G98" s="39" t="s">
        <v>136</v>
      </c>
    </row>
    <row r="99" spans="1:7" x14ac:dyDescent="0.2">
      <c r="A99" s="24" t="s">
        <v>139</v>
      </c>
      <c r="B99" s="26" t="s">
        <v>135</v>
      </c>
      <c r="C99" s="26" t="s">
        <v>140</v>
      </c>
      <c r="D99" s="27">
        <v>-42125301.159999996</v>
      </c>
      <c r="E99" s="27">
        <v>-43976157.969999999</v>
      </c>
      <c r="F99" s="27">
        <f t="shared" si="1"/>
        <v>-1850856.8100000024</v>
      </c>
      <c r="G99" s="39" t="s">
        <v>136</v>
      </c>
    </row>
    <row r="100" spans="1:7" x14ac:dyDescent="0.2">
      <c r="A100" s="24" t="s">
        <v>141</v>
      </c>
      <c r="B100" s="26" t="s">
        <v>135</v>
      </c>
      <c r="C100" s="26" t="s">
        <v>142</v>
      </c>
      <c r="D100" s="27">
        <v>-1740120.9741666701</v>
      </c>
      <c r="E100" s="27">
        <v>-1749913.41</v>
      </c>
      <c r="F100" s="27">
        <f t="shared" si="1"/>
        <v>-9792.4358333298005</v>
      </c>
      <c r="G100" s="39" t="s">
        <v>136</v>
      </c>
    </row>
    <row r="101" spans="1:7" x14ac:dyDescent="0.2">
      <c r="A101" s="24" t="s">
        <v>143</v>
      </c>
      <c r="B101" s="26" t="s">
        <v>135</v>
      </c>
      <c r="C101" s="26" t="s">
        <v>144</v>
      </c>
      <c r="D101" s="27">
        <v>-7059290.2987500001</v>
      </c>
      <c r="E101" s="27">
        <v>-7163684.9500000002</v>
      </c>
      <c r="F101" s="27">
        <f t="shared" si="1"/>
        <v>-104394.65125000011</v>
      </c>
      <c r="G101" s="39" t="s">
        <v>136</v>
      </c>
    </row>
    <row r="102" spans="1:7" x14ac:dyDescent="0.2">
      <c r="A102" s="24" t="s">
        <v>145</v>
      </c>
      <c r="B102" s="26" t="s">
        <v>135</v>
      </c>
      <c r="C102" s="26" t="s">
        <v>218</v>
      </c>
      <c r="D102" s="27">
        <v>-21069419.064583302</v>
      </c>
      <c r="E102" s="27">
        <v>-22343911.289999999</v>
      </c>
      <c r="F102" s="27">
        <f t="shared" si="1"/>
        <v>-1274492.2254166976</v>
      </c>
      <c r="G102" s="39" t="s">
        <v>136</v>
      </c>
    </row>
    <row r="103" spans="1:7" x14ac:dyDescent="0.2">
      <c r="A103" s="24" t="s">
        <v>146</v>
      </c>
      <c r="B103" s="26" t="s">
        <v>135</v>
      </c>
      <c r="C103" s="26" t="s">
        <v>147</v>
      </c>
      <c r="D103" s="27">
        <v>-7394389.4179166704</v>
      </c>
      <c r="E103" s="27">
        <v>-7821144.7000000002</v>
      </c>
      <c r="F103" s="27">
        <f t="shared" si="1"/>
        <v>-426755.28208332974</v>
      </c>
      <c r="G103" s="39" t="s">
        <v>136</v>
      </c>
    </row>
    <row r="104" spans="1:7" x14ac:dyDescent="0.2">
      <c r="A104" s="24" t="s">
        <v>148</v>
      </c>
      <c r="B104" s="26" t="s">
        <v>135</v>
      </c>
      <c r="C104" s="26" t="s">
        <v>30</v>
      </c>
      <c r="D104" s="27">
        <v>-92322131.937083304</v>
      </c>
      <c r="E104" s="27">
        <v>-87362705.260000005</v>
      </c>
      <c r="F104" s="27">
        <f t="shared" si="1"/>
        <v>4959426.6770832986</v>
      </c>
      <c r="G104" s="39" t="s">
        <v>136</v>
      </c>
    </row>
    <row r="105" spans="1:7" x14ac:dyDescent="0.2">
      <c r="A105" s="24" t="s">
        <v>149</v>
      </c>
      <c r="B105" s="26" t="s">
        <v>135</v>
      </c>
      <c r="C105" s="26" t="s">
        <v>150</v>
      </c>
      <c r="D105" s="27">
        <v>-80834138.450416699</v>
      </c>
      <c r="E105" s="27">
        <v>-80973421.200000003</v>
      </c>
      <c r="F105" s="27">
        <f t="shared" si="1"/>
        <v>-139282.74958330393</v>
      </c>
      <c r="G105" s="39" t="s">
        <v>136</v>
      </c>
    </row>
    <row r="106" spans="1:7" x14ac:dyDescent="0.2">
      <c r="A106" s="24" t="s">
        <v>151</v>
      </c>
      <c r="B106" s="26" t="s">
        <v>135</v>
      </c>
      <c r="C106" s="26" t="s">
        <v>152</v>
      </c>
      <c r="D106" s="27">
        <v>-118307030.52833299</v>
      </c>
      <c r="E106" s="27">
        <v>-121943863.29000001</v>
      </c>
      <c r="F106" s="27">
        <f t="shared" si="1"/>
        <v>-3636832.7616670132</v>
      </c>
      <c r="G106" s="39" t="s">
        <v>136</v>
      </c>
    </row>
    <row r="107" spans="1:7" x14ac:dyDescent="0.2">
      <c r="A107" s="24" t="s">
        <v>153</v>
      </c>
      <c r="B107" s="26" t="s">
        <v>135</v>
      </c>
      <c r="C107" s="26" t="s">
        <v>32</v>
      </c>
      <c r="D107" s="27">
        <v>-97994710.162083298</v>
      </c>
      <c r="E107" s="27">
        <v>-104002467.29000001</v>
      </c>
      <c r="F107" s="27">
        <f t="shared" si="1"/>
        <v>-6007757.1279167086</v>
      </c>
      <c r="G107" s="39" t="s">
        <v>136</v>
      </c>
    </row>
    <row r="108" spans="1:7" x14ac:dyDescent="0.2">
      <c r="A108" s="24" t="s">
        <v>154</v>
      </c>
      <c r="B108" s="26" t="s">
        <v>135</v>
      </c>
      <c r="C108" s="26" t="s">
        <v>34</v>
      </c>
      <c r="D108" s="27">
        <v>-25297524.231666699</v>
      </c>
      <c r="E108" s="27">
        <v>-25617075.690000001</v>
      </c>
      <c r="F108" s="27">
        <f t="shared" si="1"/>
        <v>-319551.45833330229</v>
      </c>
      <c r="G108" s="39" t="s">
        <v>136</v>
      </c>
    </row>
    <row r="109" spans="1:7" x14ac:dyDescent="0.2">
      <c r="A109" s="24" t="s">
        <v>155</v>
      </c>
      <c r="B109" s="26" t="s">
        <v>135</v>
      </c>
      <c r="C109" s="26" t="s">
        <v>213</v>
      </c>
      <c r="D109" s="27">
        <v>-28880656.809583299</v>
      </c>
      <c r="E109" s="27">
        <v>-30671012.949999999</v>
      </c>
      <c r="F109" s="27">
        <f t="shared" si="1"/>
        <v>-1790356.1404167004</v>
      </c>
      <c r="G109" s="39" t="s">
        <v>136</v>
      </c>
    </row>
    <row r="110" spans="1:7" x14ac:dyDescent="0.2">
      <c r="A110" s="24" t="s">
        <v>156</v>
      </c>
      <c r="B110" s="26" t="s">
        <v>135</v>
      </c>
      <c r="C110" s="26" t="s">
        <v>213</v>
      </c>
      <c r="D110" s="27">
        <v>-6990626.2329166699</v>
      </c>
      <c r="E110" s="27">
        <v>-7216510.54</v>
      </c>
      <c r="F110" s="27">
        <f t="shared" si="1"/>
        <v>-225884.30708333012</v>
      </c>
      <c r="G110" s="39" t="s">
        <v>136</v>
      </c>
    </row>
    <row r="111" spans="1:7" x14ac:dyDescent="0.2">
      <c r="A111" s="24" t="s">
        <v>157</v>
      </c>
      <c r="B111" s="26" t="s">
        <v>158</v>
      </c>
      <c r="C111" s="26" t="s">
        <v>159</v>
      </c>
      <c r="D111" s="27">
        <v>-413250604.07458299</v>
      </c>
      <c r="E111" s="27">
        <v>-423536880.44</v>
      </c>
      <c r="F111" s="27">
        <f t="shared" si="1"/>
        <v>-10286276.365417004</v>
      </c>
      <c r="G111" s="39" t="s">
        <v>136</v>
      </c>
    </row>
    <row r="112" spans="1:7" x14ac:dyDescent="0.2">
      <c r="A112" s="24" t="s">
        <v>160</v>
      </c>
      <c r="B112" s="26" t="s">
        <v>158</v>
      </c>
      <c r="C112" s="26" t="s">
        <v>161</v>
      </c>
      <c r="D112" s="27">
        <v>-97872767.563749999</v>
      </c>
      <c r="E112" s="27">
        <v>-101195552.98999999</v>
      </c>
      <c r="F112" s="27">
        <f t="shared" si="1"/>
        <v>-3322785.4262499958</v>
      </c>
      <c r="G112" s="39" t="s">
        <v>136</v>
      </c>
    </row>
    <row r="113" spans="1:7" x14ac:dyDescent="0.2">
      <c r="A113" s="24" t="s">
        <v>162</v>
      </c>
      <c r="B113" s="26" t="s">
        <v>158</v>
      </c>
      <c r="C113" s="26" t="s">
        <v>163</v>
      </c>
      <c r="D113" s="27">
        <v>1402976.37</v>
      </c>
      <c r="E113" s="27">
        <v>701488.11</v>
      </c>
      <c r="F113" s="27">
        <f t="shared" si="1"/>
        <v>-701488.26000000013</v>
      </c>
      <c r="G113" s="39" t="s">
        <v>136</v>
      </c>
    </row>
    <row r="114" spans="1:7" x14ac:dyDescent="0.2">
      <c r="A114" s="24" t="str">
        <f t="shared" ref="A114:A115" si="2">B114&amp;C114</f>
        <v>108OPCAGE</v>
      </c>
      <c r="B114" s="26" t="s">
        <v>164</v>
      </c>
      <c r="C114" s="26" t="s">
        <v>140</v>
      </c>
      <c r="D114" s="27">
        <v>-303842082.02541697</v>
      </c>
      <c r="E114" s="27">
        <v>-316597190.87</v>
      </c>
      <c r="F114" s="27">
        <f t="shared" si="1"/>
        <v>-12755108.844583035</v>
      </c>
      <c r="G114" s="39" t="s">
        <v>136</v>
      </c>
    </row>
    <row r="115" spans="1:7" x14ac:dyDescent="0.2">
      <c r="A115" s="24" t="str">
        <f t="shared" si="2"/>
        <v>108OPCAGW</v>
      </c>
      <c r="B115" s="26" t="s">
        <v>164</v>
      </c>
      <c r="C115" s="26" t="s">
        <v>142</v>
      </c>
      <c r="D115" s="27">
        <v>-243669655.66416699</v>
      </c>
      <c r="E115" s="27">
        <v>-253034447.34</v>
      </c>
      <c r="F115" s="27">
        <f t="shared" si="1"/>
        <v>-9364791.6758330166</v>
      </c>
      <c r="G115" s="39" t="s">
        <v>136</v>
      </c>
    </row>
    <row r="116" spans="1:7" x14ac:dyDescent="0.2">
      <c r="A116" s="24" t="str">
        <f>B116&amp;C116</f>
        <v>108OPSG</v>
      </c>
      <c r="B116" s="26" t="s">
        <v>164</v>
      </c>
      <c r="C116" s="26" t="s">
        <v>150</v>
      </c>
      <c r="D116" s="27">
        <v>-147818.26749999999</v>
      </c>
      <c r="E116" s="27">
        <v>-147932.24</v>
      </c>
      <c r="F116" s="27">
        <f t="shared" si="1"/>
        <v>-113.97250000000349</v>
      </c>
      <c r="G116" s="39" t="s">
        <v>136</v>
      </c>
    </row>
    <row r="117" spans="1:7" x14ac:dyDescent="0.2">
      <c r="A117" s="24" t="str">
        <f>B117&amp;C117</f>
        <v>108OPSG-W</v>
      </c>
      <c r="B117" s="26" t="s">
        <v>164</v>
      </c>
      <c r="C117" s="26" t="s">
        <v>165</v>
      </c>
      <c r="D117" s="27">
        <v>329718832.29416698</v>
      </c>
      <c r="E117" s="27">
        <v>257981879.72999999</v>
      </c>
      <c r="F117" s="27">
        <f t="shared" si="1"/>
        <v>-71736952.564166993</v>
      </c>
      <c r="G117" s="39" t="s">
        <v>136</v>
      </c>
    </row>
    <row r="118" spans="1:7" x14ac:dyDescent="0.2">
      <c r="A118" s="24" t="s">
        <v>166</v>
      </c>
      <c r="B118" s="26" t="s">
        <v>164</v>
      </c>
      <c r="C118" s="26" t="s">
        <v>30</v>
      </c>
      <c r="D118" s="27">
        <v>-72.743750000000006</v>
      </c>
      <c r="E118" s="27">
        <v>-151.53</v>
      </c>
      <c r="F118" s="27">
        <f t="shared" si="1"/>
        <v>-78.786249999999995</v>
      </c>
      <c r="G118" s="39" t="s">
        <v>136</v>
      </c>
    </row>
    <row r="119" spans="1:7" x14ac:dyDescent="0.2">
      <c r="A119" s="24" t="s">
        <v>167</v>
      </c>
      <c r="B119" s="26" t="s">
        <v>164</v>
      </c>
      <c r="C119" s="26" t="s">
        <v>32</v>
      </c>
      <c r="D119" s="27">
        <v>-14593.203750000001</v>
      </c>
      <c r="E119" s="27">
        <v>-24536.61</v>
      </c>
      <c r="F119" s="27">
        <f t="shared" si="1"/>
        <v>-9943.40625</v>
      </c>
      <c r="G119" s="39" t="s">
        <v>136</v>
      </c>
    </row>
    <row r="120" spans="1:7" x14ac:dyDescent="0.2">
      <c r="A120" s="24" t="str">
        <f t="shared" ref="A120:A122" si="3">B120&amp;C120</f>
        <v>108SPCAGE</v>
      </c>
      <c r="B120" s="26" t="s">
        <v>168</v>
      </c>
      <c r="C120" s="26" t="s">
        <v>140</v>
      </c>
      <c r="D120" s="27">
        <v>-2591632030.5987501</v>
      </c>
      <c r="E120" s="27">
        <v>-2681221819.3899999</v>
      </c>
      <c r="F120" s="27">
        <f t="shared" si="1"/>
        <v>-89589788.791249752</v>
      </c>
      <c r="G120" s="39" t="s">
        <v>136</v>
      </c>
    </row>
    <row r="121" spans="1:7" x14ac:dyDescent="0.2">
      <c r="A121" s="24" t="str">
        <f t="shared" si="3"/>
        <v>108SPCAGW</v>
      </c>
      <c r="B121" s="26" t="s">
        <v>168</v>
      </c>
      <c r="C121" s="26" t="s">
        <v>142</v>
      </c>
      <c r="D121" s="27">
        <v>-148538589.53125</v>
      </c>
      <c r="E121" s="27">
        <v>-157205724.16</v>
      </c>
      <c r="F121" s="27">
        <f t="shared" si="1"/>
        <v>-8667134.6287499964</v>
      </c>
      <c r="G121" s="39" t="s">
        <v>136</v>
      </c>
    </row>
    <row r="122" spans="1:7" x14ac:dyDescent="0.2">
      <c r="A122" s="24" t="str">
        <f t="shared" si="3"/>
        <v>108SPJBG</v>
      </c>
      <c r="B122" s="26" t="s">
        <v>168</v>
      </c>
      <c r="C122" s="26" t="s">
        <v>147</v>
      </c>
      <c r="D122" s="27">
        <v>-701446060.1925</v>
      </c>
      <c r="E122" s="27">
        <v>-730453477.99000001</v>
      </c>
      <c r="F122" s="27">
        <f t="shared" si="1"/>
        <v>-29007417.797500014</v>
      </c>
      <c r="G122" s="39" t="s">
        <v>136</v>
      </c>
    </row>
    <row r="123" spans="1:7" x14ac:dyDescent="0.2">
      <c r="A123" s="24" t="str">
        <f>B123&amp;C123</f>
        <v>108SPSG</v>
      </c>
      <c r="B123" s="26" t="s">
        <v>168</v>
      </c>
      <c r="C123" s="26" t="s">
        <v>150</v>
      </c>
      <c r="D123" s="27">
        <v>-82824096.877083302</v>
      </c>
      <c r="E123" s="27">
        <v>-85485642.659999996</v>
      </c>
      <c r="F123" s="27">
        <f t="shared" si="1"/>
        <v>-2661545.7829166949</v>
      </c>
      <c r="G123" s="39" t="s">
        <v>136</v>
      </c>
    </row>
    <row r="124" spans="1:7" x14ac:dyDescent="0.2">
      <c r="A124" s="24" t="str">
        <f t="shared" ref="A124" si="4">B124&amp;C124</f>
        <v>108SPSG-P</v>
      </c>
      <c r="B124" s="26" t="s">
        <v>168</v>
      </c>
      <c r="C124" s="26" t="s">
        <v>159</v>
      </c>
      <c r="D124" s="27">
        <v>-16245.901666666699</v>
      </c>
      <c r="E124" s="27">
        <v>0</v>
      </c>
      <c r="F124" s="27">
        <f t="shared" si="1"/>
        <v>16245.901666666699</v>
      </c>
      <c r="G124" s="39" t="s">
        <v>136</v>
      </c>
    </row>
    <row r="125" spans="1:7" x14ac:dyDescent="0.2">
      <c r="A125" s="24" t="s">
        <v>169</v>
      </c>
      <c r="B125" s="26" t="s">
        <v>168</v>
      </c>
      <c r="C125" s="26" t="s">
        <v>218</v>
      </c>
      <c r="D125" s="27">
        <v>866201.14</v>
      </c>
      <c r="E125" s="27">
        <v>-174421.52</v>
      </c>
      <c r="F125" s="27">
        <f t="shared" si="1"/>
        <v>-1040622.66</v>
      </c>
      <c r="G125" s="39" t="s">
        <v>136</v>
      </c>
    </row>
    <row r="126" spans="1:7" x14ac:dyDescent="0.2">
      <c r="A126" s="24" t="s">
        <v>170</v>
      </c>
      <c r="B126" s="26" t="s">
        <v>168</v>
      </c>
      <c r="C126" s="26" t="s">
        <v>32</v>
      </c>
      <c r="D126" s="27">
        <v>-17053629</v>
      </c>
      <c r="E126" s="27">
        <v>-25580443.5</v>
      </c>
      <c r="F126" s="27">
        <f t="shared" si="1"/>
        <v>-8526814.5</v>
      </c>
      <c r="G126" s="39" t="s">
        <v>136</v>
      </c>
    </row>
    <row r="127" spans="1:7" x14ac:dyDescent="0.2">
      <c r="A127" s="24" t="s">
        <v>171</v>
      </c>
      <c r="B127" s="26" t="s">
        <v>168</v>
      </c>
      <c r="C127" s="26" t="s">
        <v>213</v>
      </c>
      <c r="D127" s="27">
        <v>-2834419.98</v>
      </c>
      <c r="E127" s="27">
        <v>-5668839.96</v>
      </c>
      <c r="F127" s="27">
        <f t="shared" si="1"/>
        <v>-2834419.98</v>
      </c>
      <c r="G127" s="39" t="s">
        <v>136</v>
      </c>
    </row>
    <row r="128" spans="1:7" x14ac:dyDescent="0.2">
      <c r="A128" s="24" t="s">
        <v>172</v>
      </c>
      <c r="B128" s="26" t="s">
        <v>168</v>
      </c>
      <c r="C128" s="26" t="s">
        <v>34</v>
      </c>
      <c r="D128" s="27">
        <v>-888694.92</v>
      </c>
      <c r="E128" s="27">
        <v>-1333042.3799999999</v>
      </c>
      <c r="F128" s="27">
        <f t="shared" si="1"/>
        <v>-444347.45999999985</v>
      </c>
      <c r="G128" s="39" t="s">
        <v>136</v>
      </c>
    </row>
    <row r="129" spans="1:7" x14ac:dyDescent="0.2">
      <c r="A129" s="24" t="s">
        <v>173</v>
      </c>
      <c r="B129" s="26" t="s">
        <v>174</v>
      </c>
      <c r="C129" s="26" t="s">
        <v>142</v>
      </c>
      <c r="D129" s="27">
        <v>-766756.51833333296</v>
      </c>
      <c r="E129" s="27">
        <v>-762986.21</v>
      </c>
      <c r="F129" s="27">
        <f t="shared" si="1"/>
        <v>3770.3083333329996</v>
      </c>
      <c r="G129" s="39" t="s">
        <v>136</v>
      </c>
    </row>
    <row r="130" spans="1:7" x14ac:dyDescent="0.2">
      <c r="A130" s="24" t="s">
        <v>175</v>
      </c>
      <c r="B130" s="26" t="s">
        <v>174</v>
      </c>
      <c r="C130" s="26" t="s">
        <v>150</v>
      </c>
      <c r="D130" s="27">
        <v>-2049040560.11708</v>
      </c>
      <c r="E130" s="27">
        <v>-2087165358.97</v>
      </c>
      <c r="F130" s="27">
        <f t="shared" si="1"/>
        <v>-38124798.852920055</v>
      </c>
      <c r="G130" s="39" t="s">
        <v>136</v>
      </c>
    </row>
    <row r="131" spans="1:7" x14ac:dyDescent="0.2">
      <c r="A131" s="24" t="s">
        <v>176</v>
      </c>
      <c r="B131" s="26" t="s">
        <v>177</v>
      </c>
      <c r="C131" s="26" t="s">
        <v>26</v>
      </c>
      <c r="D131" s="27">
        <v>-505859.57</v>
      </c>
      <c r="E131" s="27">
        <v>-505859.57</v>
      </c>
      <c r="F131" s="27">
        <f t="shared" si="1"/>
        <v>0</v>
      </c>
      <c r="G131" s="39" t="s">
        <v>136</v>
      </c>
    </row>
    <row r="132" spans="1:7" x14ac:dyDescent="0.2">
      <c r="A132" s="24" t="s">
        <v>178</v>
      </c>
      <c r="B132" s="26" t="s">
        <v>177</v>
      </c>
      <c r="C132" s="26" t="s">
        <v>218</v>
      </c>
      <c r="D132" s="27">
        <v>-333770.7</v>
      </c>
      <c r="E132" s="27">
        <v>-333770.7</v>
      </c>
      <c r="F132" s="27">
        <f t="shared" si="1"/>
        <v>0</v>
      </c>
      <c r="G132" s="39" t="s">
        <v>136</v>
      </c>
    </row>
    <row r="133" spans="1:7" x14ac:dyDescent="0.2">
      <c r="A133" s="24" t="s">
        <v>179</v>
      </c>
      <c r="B133" s="26" t="s">
        <v>177</v>
      </c>
      <c r="C133" s="26" t="s">
        <v>30</v>
      </c>
      <c r="D133" s="27">
        <v>-4838392.4275000002</v>
      </c>
      <c r="E133" s="27">
        <v>-4919281.96</v>
      </c>
      <c r="F133" s="27">
        <f t="shared" si="1"/>
        <v>-80889.532499999739</v>
      </c>
      <c r="G133" s="39" t="s">
        <v>136</v>
      </c>
    </row>
    <row r="134" spans="1:7" x14ac:dyDescent="0.2">
      <c r="A134" s="24" t="s">
        <v>180</v>
      </c>
      <c r="B134" s="26" t="s">
        <v>177</v>
      </c>
      <c r="C134" s="26" t="s">
        <v>152</v>
      </c>
      <c r="D134" s="27">
        <v>-1229002.64791667</v>
      </c>
      <c r="E134" s="27">
        <v>-1283148.6599999999</v>
      </c>
      <c r="F134" s="27">
        <f t="shared" si="1"/>
        <v>-54146.012083329959</v>
      </c>
      <c r="G134" s="39" t="s">
        <v>136</v>
      </c>
    </row>
    <row r="135" spans="1:7" x14ac:dyDescent="0.2">
      <c r="A135" s="24" t="s">
        <v>181</v>
      </c>
      <c r="B135" s="26" t="s">
        <v>177</v>
      </c>
      <c r="C135" s="26" t="s">
        <v>32</v>
      </c>
      <c r="D135" s="27">
        <v>-33126.81</v>
      </c>
      <c r="E135" s="27">
        <v>-33126.81</v>
      </c>
      <c r="F135" s="27">
        <f t="shared" si="1"/>
        <v>0</v>
      </c>
      <c r="G135" s="39" t="s">
        <v>136</v>
      </c>
    </row>
    <row r="136" spans="1:7" x14ac:dyDescent="0.2">
      <c r="A136" s="24" t="s">
        <v>182</v>
      </c>
      <c r="B136" s="26" t="s">
        <v>177</v>
      </c>
      <c r="C136" s="26" t="s">
        <v>34</v>
      </c>
      <c r="D136" s="27">
        <v>-1903631.0225</v>
      </c>
      <c r="E136" s="27">
        <v>-1951779.83</v>
      </c>
      <c r="F136" s="27">
        <f t="shared" si="1"/>
        <v>-48148.807500000112</v>
      </c>
      <c r="G136" s="39" t="s">
        <v>136</v>
      </c>
    </row>
    <row r="137" spans="1:7" x14ac:dyDescent="0.2">
      <c r="A137" s="24" t="s">
        <v>183</v>
      </c>
      <c r="B137" s="26" t="s">
        <v>177</v>
      </c>
      <c r="C137" s="26" t="s">
        <v>213</v>
      </c>
      <c r="D137" s="27">
        <v>-4481582.8637499996</v>
      </c>
      <c r="E137" s="27">
        <v>-4511205.87</v>
      </c>
      <c r="F137" s="27">
        <f t="shared" ref="F137:F154" si="5">E137+-D137</f>
        <v>-29623.006250000559</v>
      </c>
      <c r="G137" s="39" t="s">
        <v>136</v>
      </c>
    </row>
    <row r="138" spans="1:7" x14ac:dyDescent="0.2">
      <c r="A138" s="24" t="s">
        <v>184</v>
      </c>
      <c r="B138" s="26" t="s">
        <v>185</v>
      </c>
      <c r="C138" s="26" t="s">
        <v>159</v>
      </c>
      <c r="D138" s="27">
        <v>-3295120.54208333</v>
      </c>
      <c r="E138" s="27">
        <v>-3451166.74</v>
      </c>
      <c r="F138" s="27">
        <f t="shared" si="5"/>
        <v>-156046.19791667024</v>
      </c>
      <c r="G138" s="39" t="s">
        <v>136</v>
      </c>
    </row>
    <row r="139" spans="1:7" x14ac:dyDescent="0.2">
      <c r="A139" s="24" t="s">
        <v>186</v>
      </c>
      <c r="B139" s="26" t="s">
        <v>187</v>
      </c>
      <c r="C139" s="26" t="s">
        <v>26</v>
      </c>
      <c r="D139" s="27">
        <v>-7085.0045833333297</v>
      </c>
      <c r="E139" s="27">
        <v>-7967.61</v>
      </c>
      <c r="F139" s="27">
        <f t="shared" si="5"/>
        <v>-882.60541666666995</v>
      </c>
      <c r="G139" s="39" t="s">
        <v>136</v>
      </c>
    </row>
    <row r="140" spans="1:7" x14ac:dyDescent="0.2">
      <c r="A140" s="24" t="s">
        <v>188</v>
      </c>
      <c r="B140" s="26" t="s">
        <v>187</v>
      </c>
      <c r="C140" s="26" t="s">
        <v>138</v>
      </c>
      <c r="D140" s="27">
        <v>-2808.06833333333</v>
      </c>
      <c r="E140" s="27">
        <v>-3718.65</v>
      </c>
      <c r="F140" s="27">
        <f t="shared" si="5"/>
        <v>-910.58166666667012</v>
      </c>
      <c r="G140" s="39" t="s">
        <v>136</v>
      </c>
    </row>
    <row r="141" spans="1:7" x14ac:dyDescent="0.2">
      <c r="A141" s="24" t="s">
        <v>189</v>
      </c>
      <c r="B141" s="26" t="s">
        <v>187</v>
      </c>
      <c r="C141" s="26" t="s">
        <v>140</v>
      </c>
      <c r="D141" s="27">
        <v>-29279147.393750001</v>
      </c>
      <c r="E141" s="27">
        <v>-30729559.550000001</v>
      </c>
      <c r="F141" s="27">
        <f t="shared" si="5"/>
        <v>-1450412.15625</v>
      </c>
      <c r="G141" s="39" t="s">
        <v>190</v>
      </c>
    </row>
    <row r="142" spans="1:7" x14ac:dyDescent="0.2">
      <c r="A142" s="24" t="s">
        <v>191</v>
      </c>
      <c r="B142" s="26" t="s">
        <v>187</v>
      </c>
      <c r="C142" s="26" t="s">
        <v>142</v>
      </c>
      <c r="D142" s="27">
        <v>-20833261.661249999</v>
      </c>
      <c r="E142" s="27">
        <v>-21091507.93</v>
      </c>
      <c r="F142" s="27">
        <f t="shared" si="5"/>
        <v>-258246.26875000075</v>
      </c>
      <c r="G142" s="39" t="s">
        <v>190</v>
      </c>
    </row>
    <row r="143" spans="1:7" x14ac:dyDescent="0.2">
      <c r="A143" s="24" t="s">
        <v>192</v>
      </c>
      <c r="B143" s="26" t="s">
        <v>187</v>
      </c>
      <c r="C143" s="26" t="s">
        <v>147</v>
      </c>
      <c r="D143" s="27">
        <v>-1938618.70791667</v>
      </c>
      <c r="E143" s="27">
        <v>-2096954.82</v>
      </c>
      <c r="F143" s="27">
        <f t="shared" si="5"/>
        <v>-158336.11208333005</v>
      </c>
      <c r="G143" s="39" t="s">
        <v>190</v>
      </c>
    </row>
    <row r="144" spans="1:7" x14ac:dyDescent="0.2">
      <c r="A144" s="24" t="s">
        <v>193</v>
      </c>
      <c r="B144" s="26" t="s">
        <v>187</v>
      </c>
      <c r="C144" s="26" t="s">
        <v>144</v>
      </c>
      <c r="D144" s="27">
        <v>-166028842.069583</v>
      </c>
      <c r="E144" s="27">
        <v>-170220139.05000001</v>
      </c>
      <c r="F144" s="27">
        <f t="shared" si="5"/>
        <v>-4191296.9804170132</v>
      </c>
      <c r="G144" s="39" t="s">
        <v>190</v>
      </c>
    </row>
    <row r="145" spans="1:7" x14ac:dyDescent="0.2">
      <c r="A145" s="24" t="s">
        <v>194</v>
      </c>
      <c r="B145" s="26" t="s">
        <v>187</v>
      </c>
      <c r="C145" s="26" t="s">
        <v>218</v>
      </c>
      <c r="D145" s="27">
        <v>-987931.50458333397</v>
      </c>
      <c r="E145" s="27">
        <v>-998124.2</v>
      </c>
      <c r="F145" s="27">
        <f t="shared" si="5"/>
        <v>-10192.695416665985</v>
      </c>
      <c r="G145" s="39" t="s">
        <v>190</v>
      </c>
    </row>
    <row r="146" spans="1:7" x14ac:dyDescent="0.2">
      <c r="A146" s="24" t="s">
        <v>195</v>
      </c>
      <c r="B146" s="26" t="s">
        <v>187</v>
      </c>
      <c r="C146" s="26" t="s">
        <v>30</v>
      </c>
      <c r="D146" s="27">
        <v>-134848.85</v>
      </c>
      <c r="E146" s="27">
        <v>-140249.35</v>
      </c>
      <c r="F146" s="27">
        <f t="shared" si="5"/>
        <v>-5400.5</v>
      </c>
      <c r="G146" s="39" t="s">
        <v>190</v>
      </c>
    </row>
    <row r="147" spans="1:7" x14ac:dyDescent="0.2">
      <c r="A147" s="24" t="s">
        <v>196</v>
      </c>
      <c r="B147" s="26" t="s">
        <v>187</v>
      </c>
      <c r="C147" s="26" t="s">
        <v>150</v>
      </c>
      <c r="D147" s="27">
        <v>-56498055.790833302</v>
      </c>
      <c r="E147" s="27">
        <v>-60072645.189999998</v>
      </c>
      <c r="F147" s="27">
        <f t="shared" si="5"/>
        <v>-3574589.3991666958</v>
      </c>
      <c r="G147" s="39" t="s">
        <v>190</v>
      </c>
    </row>
    <row r="148" spans="1:7" x14ac:dyDescent="0.2">
      <c r="A148" s="24" t="s">
        <v>197</v>
      </c>
      <c r="B148" s="26" t="s">
        <v>187</v>
      </c>
      <c r="C148" s="26" t="s">
        <v>159</v>
      </c>
      <c r="D148" s="27">
        <v>-115893287.75875001</v>
      </c>
      <c r="E148" s="27">
        <v>-117241878.63</v>
      </c>
      <c r="F148" s="27">
        <f t="shared" si="5"/>
        <v>-1348590.8712499887</v>
      </c>
      <c r="G148" s="39" t="s">
        <v>190</v>
      </c>
    </row>
    <row r="149" spans="1:7" x14ac:dyDescent="0.2">
      <c r="A149" s="24" t="s">
        <v>198</v>
      </c>
      <c r="B149" s="26" t="s">
        <v>187</v>
      </c>
      <c r="C149" s="26" t="s">
        <v>161</v>
      </c>
      <c r="D149" s="27">
        <v>-6320812.1433333298</v>
      </c>
      <c r="E149" s="27">
        <v>-6489147.4400000004</v>
      </c>
      <c r="F149" s="27">
        <f t="shared" si="5"/>
        <v>-168335.29666667059</v>
      </c>
      <c r="G149" s="39" t="s">
        <v>190</v>
      </c>
    </row>
    <row r="150" spans="1:7" x14ac:dyDescent="0.2">
      <c r="A150" s="24" t="s">
        <v>199</v>
      </c>
      <c r="B150" s="26" t="s">
        <v>187</v>
      </c>
      <c r="C150" s="26" t="s">
        <v>152</v>
      </c>
      <c r="D150" s="27">
        <v>-326477412.46458298</v>
      </c>
      <c r="E150" s="27">
        <v>-336336575.38</v>
      </c>
      <c r="F150" s="27">
        <f t="shared" si="5"/>
        <v>-9859162.9154170156</v>
      </c>
      <c r="G150" s="39" t="s">
        <v>190</v>
      </c>
    </row>
    <row r="151" spans="1:7" x14ac:dyDescent="0.2">
      <c r="A151" s="24" t="s">
        <v>200</v>
      </c>
      <c r="B151" s="26" t="s">
        <v>187</v>
      </c>
      <c r="C151" s="26" t="s">
        <v>32</v>
      </c>
      <c r="D151" s="27">
        <v>31969363.50375</v>
      </c>
      <c r="E151" s="27">
        <v>31952633.34</v>
      </c>
      <c r="F151" s="27">
        <f t="shared" si="5"/>
        <v>-16730.163750000298</v>
      </c>
      <c r="G151" s="39" t="s">
        <v>190</v>
      </c>
    </row>
    <row r="152" spans="1:7" x14ac:dyDescent="0.2">
      <c r="A152" s="24" t="s">
        <v>201</v>
      </c>
      <c r="B152" s="26" t="s">
        <v>187</v>
      </c>
      <c r="C152" s="26" t="s">
        <v>34</v>
      </c>
      <c r="D152" s="27">
        <v>-12265.819583333299</v>
      </c>
      <c r="E152" s="27">
        <v>-13839.95</v>
      </c>
      <c r="F152" s="27">
        <f t="shared" si="5"/>
        <v>-1574.1304166667014</v>
      </c>
      <c r="G152" s="39" t="s">
        <v>190</v>
      </c>
    </row>
    <row r="153" spans="1:7" x14ac:dyDescent="0.2">
      <c r="A153" s="24" t="s">
        <v>202</v>
      </c>
      <c r="B153" s="26" t="s">
        <v>187</v>
      </c>
      <c r="C153" s="26" t="s">
        <v>213</v>
      </c>
      <c r="D153" s="27">
        <v>-430648.02166666702</v>
      </c>
      <c r="E153" s="27">
        <v>-486786.26</v>
      </c>
      <c r="F153" s="27">
        <f t="shared" si="5"/>
        <v>-56138.238333332993</v>
      </c>
      <c r="G153" s="39" t="s">
        <v>190</v>
      </c>
    </row>
    <row r="154" spans="1:7" x14ac:dyDescent="0.2">
      <c r="A154" s="24" t="s">
        <v>203</v>
      </c>
      <c r="B154" s="26" t="s">
        <v>204</v>
      </c>
      <c r="C154" s="26" t="s">
        <v>30</v>
      </c>
      <c r="D154" s="27">
        <v>-15600.9783333333</v>
      </c>
      <c r="E154" s="27">
        <v>-32497.759999999998</v>
      </c>
      <c r="F154" s="27">
        <f t="shared" si="5"/>
        <v>-16896.781666666699</v>
      </c>
      <c r="G154" s="39" t="s">
        <v>190</v>
      </c>
    </row>
    <row r="155" spans="1:7" ht="13.5" thickBot="1" x14ac:dyDescent="0.25">
      <c r="D155" s="40">
        <f>SUM(D6:D154)</f>
        <v>-10719615925.438326</v>
      </c>
      <c r="E155" s="40">
        <f>SUM(E6:E154)</f>
        <v>-11082698018.949999</v>
      </c>
      <c r="F155" s="40">
        <f>SUM(F6:F154)</f>
        <v>-363082093.51167065</v>
      </c>
      <c r="G155" s="28"/>
    </row>
    <row r="156" spans="1:7" ht="13.5" thickTop="1" x14ac:dyDescent="0.2"/>
  </sheetData>
  <pageMargins left="0.7" right="0.7" top="0.75" bottom="0.75" header="0.3" footer="0.3"/>
  <pageSetup scale="86" firstPageNumber="4" fitToHeight="0" orientation="portrait" useFirstPageNumber="1" r:id="rId1"/>
  <headerFooter>
    <oddHeader>&amp;RPage 6.3.&amp;P</oddHeader>
  </headerFooter>
  <ignoredErrors>
    <ignoredError sqref="B6:B15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2023-03-17T07:00:00+00:00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4E910C1-0770-4C12-B99C-68CDF2BBD1CE}"/>
</file>

<file path=customXml/itemProps2.xml><?xml version="1.0" encoding="utf-8"?>
<ds:datastoreItem xmlns:ds="http://schemas.openxmlformats.org/officeDocument/2006/customXml" ds:itemID="{2FEB4FCE-572B-43B9-BC86-EFD40B565F15}"/>
</file>

<file path=customXml/itemProps3.xml><?xml version="1.0" encoding="utf-8"?>
<ds:datastoreItem xmlns:ds="http://schemas.openxmlformats.org/officeDocument/2006/customXml" ds:itemID="{FA59ACFD-10A8-423C-BB6B-465A5D55890A}"/>
</file>

<file path=customXml/itemProps4.xml><?xml version="1.0" encoding="utf-8"?>
<ds:datastoreItem xmlns:ds="http://schemas.openxmlformats.org/officeDocument/2006/customXml" ds:itemID="{C2D9BA57-94A2-4B60-9DFA-5F9EB16F96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6.3</vt:lpstr>
      <vt:lpstr>6.3.1</vt:lpstr>
      <vt:lpstr>6.3.2</vt:lpstr>
      <vt:lpstr>6.3.3</vt:lpstr>
      <vt:lpstr>6.3.4 - 6.3.6</vt:lpstr>
      <vt:lpstr>'6.3'!Print_Area</vt:lpstr>
      <vt:lpstr>'6.3.1'!Print_Area</vt:lpstr>
      <vt:lpstr>'6.3.2'!Print_Area</vt:lpstr>
      <vt:lpstr>'6.3.3'!Print_Area</vt:lpstr>
      <vt:lpstr>'6.3.4 - 6.3.6'!Print_Area</vt:lpstr>
      <vt:lpstr>'6.3.4 - 6.3.6'!Print_Titles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2023-02-28T20:00:22Z</dcterms:created>
  <dcterms:modified xsi:type="dcterms:W3CDTF">2023-03-03T17:59:11Z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