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225" windowWidth="15120" windowHeight="8655" activeTab="1"/>
  </bookViews>
  <sheets>
    <sheet name="Billing Determinants" sheetId="1" r:id="rId1"/>
    <sheet name="Weather Adjustment" sheetId="2" r:id="rId2"/>
  </sheets>
  <definedNames>
    <definedName name="_xlnm.Print_Titles" localSheetId="0">'Billing Determinants'!$2:$2</definedName>
  </definedNames>
  <calcPr calcId="152511" iterate="1"/>
</workbook>
</file>

<file path=xl/calcChain.xml><?xml version="1.0" encoding="utf-8"?>
<calcChain xmlns="http://schemas.openxmlformats.org/spreadsheetml/2006/main">
  <c r="E25" i="2" l="1"/>
  <c r="E26" i="2"/>
  <c r="E27" i="2"/>
  <c r="E28" i="2"/>
  <c r="E29" i="2"/>
  <c r="E30" i="2"/>
  <c r="E31" i="2"/>
  <c r="E32" i="2"/>
  <c r="E33" i="2"/>
  <c r="E34" i="2"/>
  <c r="E35" i="2"/>
  <c r="E24" i="2"/>
  <c r="D25" i="2"/>
  <c r="D26" i="2"/>
  <c r="D27" i="2"/>
  <c r="D28" i="2"/>
  <c r="D29" i="2"/>
  <c r="D30" i="2"/>
  <c r="D31" i="2"/>
  <c r="D32" i="2"/>
  <c r="D33" i="2"/>
  <c r="D34" i="2"/>
  <c r="D35" i="2"/>
  <c r="D24" i="2"/>
  <c r="C25" i="2"/>
  <c r="C26" i="2"/>
  <c r="C27" i="2"/>
  <c r="C28" i="2"/>
  <c r="C29" i="2"/>
  <c r="C30" i="2"/>
  <c r="C31" i="2"/>
  <c r="C32" i="2"/>
  <c r="C33" i="2"/>
  <c r="C34" i="2"/>
  <c r="C35" i="2"/>
  <c r="C24" i="2"/>
  <c r="E8" i="2"/>
  <c r="E9" i="2"/>
  <c r="E10" i="2"/>
  <c r="E11" i="2"/>
  <c r="E12" i="2"/>
  <c r="E13" i="2"/>
  <c r="E14" i="2"/>
  <c r="E15" i="2"/>
  <c r="E16" i="2"/>
  <c r="E17" i="2"/>
  <c r="E18" i="2"/>
  <c r="E7" i="2"/>
  <c r="D8" i="2"/>
  <c r="D9" i="2"/>
  <c r="D10" i="2"/>
  <c r="D11" i="2"/>
  <c r="D12" i="2"/>
  <c r="D13" i="2"/>
  <c r="D14" i="2"/>
  <c r="D15" i="2"/>
  <c r="D16" i="2"/>
  <c r="D17" i="2"/>
  <c r="D18" i="2"/>
  <c r="D7" i="2"/>
  <c r="C8" i="2"/>
  <c r="C9" i="2"/>
  <c r="C10" i="2"/>
  <c r="C11" i="2"/>
  <c r="C12" i="2"/>
  <c r="C13" i="2"/>
  <c r="C14" i="2"/>
  <c r="C15" i="2"/>
  <c r="C16" i="2"/>
  <c r="C17" i="2"/>
  <c r="C18" i="2"/>
  <c r="C7" i="2"/>
  <c r="R22" i="1"/>
  <c r="R13" i="1"/>
  <c r="R3" i="1"/>
  <c r="N22" i="1"/>
  <c r="J22" i="1"/>
  <c r="J13" i="1"/>
  <c r="J3" i="1"/>
  <c r="N13" i="1"/>
  <c r="N3" i="1"/>
  <c r="B61" i="2" l="1"/>
  <c r="B60" i="2"/>
  <c r="J41" i="2" l="1"/>
  <c r="I43" i="2"/>
  <c r="I44" i="2"/>
  <c r="I42" i="2"/>
  <c r="H43" i="2"/>
  <c r="H44" i="2"/>
  <c r="H42" i="2"/>
  <c r="H45" i="2" s="1"/>
  <c r="E42" i="2"/>
  <c r="E43" i="2"/>
  <c r="E44" i="2"/>
  <c r="E45" i="2"/>
  <c r="E46" i="2"/>
  <c r="E47" i="2"/>
  <c r="E48" i="2"/>
  <c r="E49" i="2"/>
  <c r="E50" i="2"/>
  <c r="E51" i="2"/>
  <c r="E52" i="2"/>
  <c r="E53" i="2"/>
  <c r="E41" i="2"/>
  <c r="D42" i="2"/>
  <c r="D43" i="2"/>
  <c r="D44" i="2"/>
  <c r="D45" i="2"/>
  <c r="D46" i="2"/>
  <c r="D47" i="2"/>
  <c r="D48" i="2"/>
  <c r="D49" i="2"/>
  <c r="D50" i="2"/>
  <c r="D51" i="2"/>
  <c r="D52" i="2"/>
  <c r="D53" i="2"/>
  <c r="D41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J42" i="2" l="1"/>
  <c r="J44" i="2"/>
  <c r="D60" i="2"/>
  <c r="E61" i="2"/>
  <c r="C61" i="2"/>
  <c r="C60" i="2"/>
  <c r="E60" i="2"/>
  <c r="D61" i="2"/>
  <c r="J43" i="2"/>
  <c r="I45" i="2"/>
  <c r="F60" i="2" l="1"/>
  <c r="F61" i="2"/>
  <c r="B36" i="2"/>
  <c r="B59" i="2" s="1"/>
  <c r="B19" i="2"/>
  <c r="M36" i="1"/>
  <c r="B58" i="2" l="1"/>
  <c r="B55" i="2"/>
  <c r="L36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7" i="1"/>
  <c r="F816" i="1"/>
  <c r="F410" i="1"/>
  <c r="D817" i="1"/>
  <c r="W14" i="1" l="1"/>
  <c r="U14" i="1" s="1"/>
  <c r="W13" i="1"/>
  <c r="W12" i="1"/>
  <c r="W11" i="1"/>
  <c r="W10" i="1"/>
  <c r="W9" i="1"/>
  <c r="U9" i="1" s="1"/>
  <c r="W8" i="1"/>
  <c r="U8" i="1" s="1"/>
  <c r="W7" i="1"/>
  <c r="U7" i="1" s="1"/>
  <c r="W6" i="1"/>
  <c r="U6" i="1" s="1"/>
  <c r="W5" i="1"/>
  <c r="W4" i="1"/>
  <c r="U10" i="1"/>
  <c r="W3" i="1"/>
  <c r="U3" i="1" s="1"/>
  <c r="U13" i="1"/>
  <c r="U12" i="1"/>
  <c r="U11" i="1"/>
  <c r="U5" i="1"/>
  <c r="U4" i="1"/>
  <c r="U16" i="1" l="1"/>
  <c r="I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" i="1"/>
  <c r="I4" i="1"/>
  <c r="I5" i="1"/>
  <c r="I6" i="1"/>
  <c r="I7" i="1"/>
  <c r="Q7" i="1" s="1"/>
  <c r="I8" i="1"/>
  <c r="I9" i="1"/>
  <c r="I10" i="1"/>
  <c r="I11" i="1"/>
  <c r="Q11" i="1" s="1"/>
  <c r="I12" i="1"/>
  <c r="I13" i="1"/>
  <c r="I14" i="1"/>
  <c r="I15" i="1"/>
  <c r="Q15" i="1" s="1"/>
  <c r="I16" i="1"/>
  <c r="I17" i="1"/>
  <c r="I18" i="1"/>
  <c r="I19" i="1"/>
  <c r="Q19" i="1" s="1"/>
  <c r="I20" i="1"/>
  <c r="I21" i="1"/>
  <c r="I22" i="1"/>
  <c r="I23" i="1"/>
  <c r="Q23" i="1" s="1"/>
  <c r="I24" i="1"/>
  <c r="I25" i="1"/>
  <c r="I26" i="1"/>
  <c r="I27" i="1"/>
  <c r="Q27" i="1" s="1"/>
  <c r="I28" i="1"/>
  <c r="I29" i="1"/>
  <c r="I30" i="1"/>
  <c r="I31" i="1"/>
  <c r="Q31" i="1" s="1"/>
  <c r="I32" i="1"/>
  <c r="I33" i="1"/>
  <c r="I34" i="1"/>
  <c r="I35" i="1"/>
  <c r="Q35" i="1" s="1"/>
  <c r="I36" i="1"/>
  <c r="M37" i="1" l="1"/>
  <c r="Q33" i="1"/>
  <c r="Q29" i="1"/>
  <c r="Q25" i="1"/>
  <c r="Q21" i="1"/>
  <c r="Q17" i="1"/>
  <c r="Q9" i="1"/>
  <c r="Q5" i="1"/>
  <c r="Q36" i="1"/>
  <c r="Q32" i="1"/>
  <c r="Q28" i="1"/>
  <c r="Q24" i="1"/>
  <c r="Q20" i="1"/>
  <c r="Q16" i="1"/>
  <c r="Q12" i="1"/>
  <c r="Q8" i="1"/>
  <c r="Q4" i="1"/>
  <c r="Q34" i="1"/>
  <c r="Q30" i="1"/>
  <c r="Q26" i="1"/>
  <c r="Q22" i="1"/>
  <c r="Q18" i="1"/>
  <c r="Q14" i="1"/>
  <c r="Q10" i="1"/>
  <c r="Q6" i="1"/>
  <c r="Q13" i="1"/>
  <c r="Q3" i="1"/>
  <c r="I37" i="1"/>
  <c r="N12" i="1"/>
  <c r="N36" i="1"/>
  <c r="H4" i="1"/>
  <c r="P4" i="1" s="1"/>
  <c r="H5" i="1"/>
  <c r="H6" i="1"/>
  <c r="H7" i="1"/>
  <c r="H8" i="1"/>
  <c r="P8" i="1" s="1"/>
  <c r="H9" i="1"/>
  <c r="H10" i="1"/>
  <c r="H11" i="1"/>
  <c r="H12" i="1"/>
  <c r="P12" i="1" s="1"/>
  <c r="H13" i="1"/>
  <c r="H14" i="1"/>
  <c r="H15" i="1"/>
  <c r="H16" i="1"/>
  <c r="P16" i="1" s="1"/>
  <c r="H17" i="1"/>
  <c r="H18" i="1"/>
  <c r="H19" i="1"/>
  <c r="H20" i="1"/>
  <c r="P20" i="1" s="1"/>
  <c r="H21" i="1"/>
  <c r="H22" i="1"/>
  <c r="H23" i="1"/>
  <c r="H24" i="1"/>
  <c r="P24" i="1" s="1"/>
  <c r="H25" i="1"/>
  <c r="H26" i="1"/>
  <c r="H27" i="1"/>
  <c r="H28" i="1"/>
  <c r="P28" i="1" s="1"/>
  <c r="H29" i="1"/>
  <c r="H30" i="1"/>
  <c r="H31" i="1"/>
  <c r="H32" i="1"/>
  <c r="P32" i="1" s="1"/>
  <c r="H33" i="1"/>
  <c r="H34" i="1"/>
  <c r="H35" i="1"/>
  <c r="H36" i="1"/>
  <c r="P36" i="1" s="1"/>
  <c r="H3" i="1"/>
  <c r="J36" i="1" l="1"/>
  <c r="J21" i="1"/>
  <c r="J12" i="1"/>
  <c r="R36" i="1"/>
  <c r="N21" i="1"/>
  <c r="Q37" i="1"/>
  <c r="P35" i="1"/>
  <c r="P31" i="1"/>
  <c r="P27" i="1"/>
  <c r="P23" i="1"/>
  <c r="P19" i="1"/>
  <c r="P15" i="1"/>
  <c r="P11" i="1"/>
  <c r="P7" i="1"/>
  <c r="H37" i="1"/>
  <c r="P3" i="1"/>
  <c r="P33" i="1"/>
  <c r="P29" i="1"/>
  <c r="P25" i="1"/>
  <c r="P21" i="1"/>
  <c r="P17" i="1"/>
  <c r="P13" i="1"/>
  <c r="P9" i="1"/>
  <c r="P5" i="1"/>
  <c r="P34" i="1"/>
  <c r="P30" i="1"/>
  <c r="P26" i="1"/>
  <c r="P22" i="1"/>
  <c r="P18" i="1"/>
  <c r="P14" i="1"/>
  <c r="P10" i="1"/>
  <c r="P6" i="1"/>
  <c r="R12" i="1" l="1"/>
  <c r="R21" i="1"/>
  <c r="P37" i="1"/>
  <c r="E19" i="2" l="1"/>
  <c r="E58" i="2" s="1"/>
  <c r="D19" i="2"/>
  <c r="B62" i="2"/>
  <c r="C19" i="2"/>
  <c r="D36" i="2" l="1"/>
  <c r="D59" i="2" s="1"/>
  <c r="C58" i="2"/>
  <c r="D58" i="2"/>
  <c r="D62" i="2" s="1"/>
  <c r="E36" i="2"/>
  <c r="C36" i="2"/>
  <c r="C59" i="2" s="1"/>
  <c r="D55" i="2" l="1"/>
  <c r="C55" i="2"/>
  <c r="E59" i="2"/>
  <c r="E62" i="2" s="1"/>
  <c r="E55" i="2"/>
  <c r="F59" i="2"/>
  <c r="C62" i="2"/>
  <c r="F58" i="2"/>
  <c r="F62" i="2" s="1"/>
</calcChain>
</file>

<file path=xl/sharedStrings.xml><?xml version="1.0" encoding="utf-8"?>
<sst xmlns="http://schemas.openxmlformats.org/spreadsheetml/2006/main" count="970" uniqueCount="101">
  <si>
    <t>Schedule</t>
  </si>
  <si>
    <t>Yearmonth</t>
  </si>
  <si>
    <t>total (kWh)</t>
  </si>
  <si>
    <t>total  (  Bills  )</t>
  </si>
  <si>
    <t>Bill Frequency</t>
  </si>
  <si>
    <t>02RESD0016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</si>
  <si>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</si>
  <si>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</si>
  <si>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</si>
  <si>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</si>
  <si>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</si>
  <si>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</si>
  <si>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</si>
  <si>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</si>
  <si>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</si>
  <si>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</si>
  <si>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201311</t>
  </si>
  <si>
    <t>201312</t>
  </si>
  <si>
    <t>02RESD0017</t>
  </si>
  <si>
    <t>0-50 kWh</t>
  </si>
  <si>
    <t>51-100 kWh</t>
  </si>
  <si>
    <t>101-150 kWh</t>
  </si>
  <si>
    <t>151-200 kWh</t>
  </si>
  <si>
    <t>201-300 kWh</t>
  </si>
  <si>
    <t>301-400 kWh</t>
  </si>
  <si>
    <t>401-500 kWh</t>
  </si>
  <si>
    <t>501-600kWh</t>
  </si>
  <si>
    <t>601-700kWh</t>
  </si>
  <si>
    <t>701-800kWh</t>
  </si>
  <si>
    <t>801-900kWh</t>
  </si>
  <si>
    <t>901-1000kWh</t>
  </si>
  <si>
    <t>1001-1100kWh</t>
  </si>
  <si>
    <t>1101-1200kWh</t>
  </si>
  <si>
    <t>1201-1300kWh</t>
  </si>
  <si>
    <t>1301-1400kWh</t>
  </si>
  <si>
    <t>1401-1500kWh</t>
  </si>
  <si>
    <t>1501-1600kWh</t>
  </si>
  <si>
    <t>1601-1700kWh</t>
  </si>
  <si>
    <t>1701-1800kWh</t>
  </si>
  <si>
    <t>1801-1900kWh</t>
  </si>
  <si>
    <t>1901-2000kWh</t>
  </si>
  <si>
    <t>2001-2100kWh</t>
  </si>
  <si>
    <t>2101-2200kWh</t>
  </si>
  <si>
    <t>2201-2300kWh</t>
  </si>
  <si>
    <t>2301-2400kWh</t>
  </si>
  <si>
    <t>2401-2500kWh</t>
  </si>
  <si>
    <t>2501-2600kWh</t>
  </si>
  <si>
    <t>2601-2700kWh</t>
  </si>
  <si>
    <t>2701-2800kWh</t>
  </si>
  <si>
    <t>2801-2900kWh</t>
  </si>
  <si>
    <t>2901-3000kWh</t>
  </si>
  <si>
    <t>3001-3500kWh</t>
  </si>
  <si>
    <t>&gt;3500kWh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</si>
  <si>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</si>
  <si>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</si>
  <si>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</si>
  <si>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</si>
  <si>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</si>
  <si>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</si>
  <si>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</si>
  <si>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</si>
  <si>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</si>
  <si>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</si>
  <si>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</si>
  <si>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</si>
  <si>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</si>
  <si>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Schedule 16</t>
  </si>
  <si>
    <t>Temperature</t>
  </si>
  <si>
    <t>Ratio</t>
  </si>
  <si>
    <t>Residential</t>
  </si>
  <si>
    <t>Normalization</t>
  </si>
  <si>
    <t>First Block</t>
  </si>
  <si>
    <t>Second Block</t>
  </si>
  <si>
    <t>Third Block</t>
  </si>
  <si>
    <t>Month</t>
  </si>
  <si>
    <t>MWh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</si>
  <si>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</si>
  <si>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</si>
  <si>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</si>
  <si>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</si>
  <si>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</si>
  <si>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</si>
  <si>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</si>
  <si>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</si>
  <si>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</si>
  <si>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</si>
  <si>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</si>
  <si>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Schedule 18</t>
  </si>
  <si>
    <t>Schedule 17</t>
  </si>
  <si>
    <t>Total, Class</t>
  </si>
  <si>
    <t>18x</t>
  </si>
  <si>
    <t>Total adjustment, class</t>
  </si>
  <si>
    <t>Adjusted Usage</t>
  </si>
  <si>
    <t>Schedule 18/18X</t>
  </si>
  <si>
    <t>Schedule 18X</t>
  </si>
  <si>
    <t>Weather Adjustment</t>
  </si>
  <si>
    <t>Check</t>
  </si>
  <si>
    <t>Tier Subtotals</t>
  </si>
  <si>
    <t>Bills</t>
  </si>
  <si>
    <t>kWh</t>
  </si>
  <si>
    <t>Weather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</si>
</sst>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_)"/>
    <numFmt numFmtId="165" formatCode="0.0000"/>
    <numFmt numFmtId="166" formatCode="#,##0.0000_)"/>
    <numFmt numFmtId="167" formatCode="_(* #,##0_);_(* \(#,##0\);_(* &quot;-&quot;??_);_(@_)"/>
  </numFmts>
  <fonts count="8" x14ac:knownFonts="1">
    <font>
      <sz val="10"/>
      <name val="Arial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9" fontId="6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85">
    <xf numFmtId="0" fontId="0" fillId="0" borderId="0" xfId="0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164" fontId="1" fillId="2" borderId="1" xfId="0" applyNumberFormat="1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horizontal="left" vertical="top"/>
      <protection locked="0"/>
    </xf>
    <xf numFmtId="164" fontId="1" fillId="2" borderId="3" xfId="0" applyNumberFormat="1" applyFont="1" applyFill="1" applyBorder="1" applyAlignment="1" applyProtection="1">
      <alignment horizontal="right" vertical="top"/>
      <protection locked="0"/>
    </xf>
    <xf numFmtId="0" fontId="1" fillId="2" borderId="3" xfId="0" applyFont="1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vertical="top"/>
      <protection locked="0"/>
    </xf>
    <xf numFmtId="37" fontId="1" fillId="2" borderId="1" xfId="0" applyNumberFormat="1" applyFont="1" applyFill="1" applyBorder="1" applyAlignment="1" applyProtection="1">
      <alignment horizontal="center" vertical="top"/>
      <protection locked="0"/>
    </xf>
    <xf numFmtId="37" fontId="1" fillId="2" borderId="1" xfId="0" applyNumberFormat="1" applyFont="1" applyFill="1" applyBorder="1" applyAlignment="1" applyProtection="1">
      <alignment horizontal="right" vertical="top"/>
      <protection locked="0"/>
    </xf>
    <xf numFmtId="37" fontId="1" fillId="2" borderId="3" xfId="0" applyNumberFormat="1" applyFont="1" applyFill="1" applyBorder="1" applyAlignment="1" applyProtection="1">
      <alignment horizontal="right" vertical="top"/>
      <protection locked="0"/>
    </xf>
    <xf numFmtId="37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 applyProtection="1">
      <alignment horizontal="left" vertical="top"/>
      <protection locked="0"/>
    </xf>
    <xf numFmtId="0" fontId="4" fillId="0" borderId="0" xfId="0" applyFont="1"/>
    <xf numFmtId="37" fontId="5" fillId="0" borderId="0" xfId="1" applyNumberFormat="1" applyFont="1" applyFill="1"/>
    <xf numFmtId="165" fontId="2" fillId="0" borderId="0" xfId="0" applyNumberFormat="1" applyFont="1"/>
    <xf numFmtId="165" fontId="0" fillId="0" borderId="0" xfId="0" applyNumberFormat="1"/>
    <xf numFmtId="166" fontId="0" fillId="0" borderId="0" xfId="0" applyNumberFormat="1"/>
    <xf numFmtId="10" fontId="0" fillId="0" borderId="0" xfId="2" applyNumberFormat="1" applyFont="1"/>
    <xf numFmtId="167" fontId="0" fillId="0" borderId="0" xfId="3" applyNumberFormat="1" applyFont="1"/>
    <xf numFmtId="167" fontId="0" fillId="0" borderId="0" xfId="0" applyNumberFormat="1"/>
    <xf numFmtId="10" fontId="0" fillId="0" borderId="0" xfId="0" applyNumberFormat="1"/>
    <xf numFmtId="0" fontId="2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167" fontId="0" fillId="0" borderId="7" xfId="3" applyNumberFormat="1" applyFont="1" applyBorder="1"/>
    <xf numFmtId="167" fontId="0" fillId="0" borderId="8" xfId="3" applyNumberFormat="1" applyFont="1" applyBorder="1"/>
    <xf numFmtId="167" fontId="0" fillId="0" borderId="7" xfId="0" applyNumberFormat="1" applyBorder="1"/>
    <xf numFmtId="0" fontId="0" fillId="0" borderId="5" xfId="0" applyBorder="1"/>
    <xf numFmtId="167" fontId="0" fillId="0" borderId="5" xfId="0" applyNumberFormat="1" applyBorder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7" fontId="0" fillId="0" borderId="5" xfId="3" applyNumberFormat="1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/>
    </xf>
    <xf numFmtId="0" fontId="0" fillId="0" borderId="0" xfId="0" applyBorder="1"/>
    <xf numFmtId="0" fontId="0" fillId="0" borderId="10" xfId="0" applyBorder="1"/>
    <xf numFmtId="37" fontId="0" fillId="0" borderId="16" xfId="0" applyNumberFormat="1" applyBorder="1"/>
    <xf numFmtId="10" fontId="0" fillId="0" borderId="10" xfId="2" applyNumberFormat="1" applyFont="1" applyBorder="1"/>
    <xf numFmtId="0" fontId="0" fillId="0" borderId="5" xfId="0" applyFill="1" applyBorder="1" applyAlignment="1">
      <alignment horizontal="center"/>
    </xf>
    <xf numFmtId="37" fontId="0" fillId="0" borderId="6" xfId="0" applyNumberFormat="1" applyBorder="1"/>
    <xf numFmtId="37" fontId="0" fillId="0" borderId="7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37" fontId="2" fillId="0" borderId="5" xfId="0" applyNumberFormat="1" applyFont="1" applyBorder="1"/>
    <xf numFmtId="37" fontId="0" fillId="0" borderId="8" xfId="0" applyNumberFormat="1" applyBorder="1"/>
    <xf numFmtId="164" fontId="0" fillId="0" borderId="8" xfId="0" applyNumberFormat="1" applyBorder="1"/>
    <xf numFmtId="164" fontId="2" fillId="0" borderId="11" xfId="0" applyNumberFormat="1" applyFont="1" applyBorder="1"/>
    <xf numFmtId="10" fontId="0" fillId="0" borderId="9" xfId="2" applyNumberFormat="1" applyFont="1" applyBorder="1"/>
    <xf numFmtId="1" fontId="2" fillId="0" borderId="11" xfId="0" applyNumberFormat="1" applyFont="1" applyBorder="1"/>
    <xf numFmtId="10" fontId="4" fillId="0" borderId="6" xfId="2" applyNumberFormat="1" applyFont="1" applyBorder="1"/>
    <xf numFmtId="1" fontId="2" fillId="0" borderId="8" xfId="0" applyNumberFormat="1" applyFont="1" applyBorder="1"/>
    <xf numFmtId="0" fontId="3" fillId="2" borderId="0" xfId="0" applyFont="1" applyFill="1" applyBorder="1" applyAlignment="1" applyProtection="1">
      <alignment horizontal="center" vertical="top"/>
      <protection locked="0"/>
    </xf>
    <xf numFmtId="10" fontId="0" fillId="0" borderId="0" xfId="2" applyNumberFormat="1" applyFont="1" applyBorder="1"/>
    <xf numFmtId="164" fontId="2" fillId="0" borderId="0" xfId="0" applyNumberFormat="1" applyFont="1" applyBorder="1"/>
    <xf numFmtId="1" fontId="2" fillId="0" borderId="0" xfId="0" applyNumberFormat="1" applyFont="1" applyBorder="1"/>
    <xf numFmtId="10" fontId="4" fillId="0" borderId="0" xfId="2" applyNumberFormat="1" applyFont="1" applyBorder="1"/>
    <xf numFmtId="37" fontId="0" fillId="0" borderId="15" xfId="0" applyNumberFormat="1" applyBorder="1"/>
    <xf numFmtId="37" fontId="0" fillId="0" borderId="17" xfId="0" applyNumberFormat="1" applyBorder="1"/>
    <xf numFmtId="0" fontId="2" fillId="0" borderId="0" xfId="0" applyFont="1" applyBorder="1" applyAlignment="1">
      <alignment horizontal="center"/>
    </xf>
    <xf numFmtId="9" fontId="0" fillId="0" borderId="9" xfId="2" applyNumberFormat="1" applyFont="1" applyBorder="1"/>
    <xf numFmtId="164" fontId="2" fillId="0" borderId="8" xfId="0" applyNumberFormat="1" applyFont="1" applyBorder="1"/>
    <xf numFmtId="167" fontId="4" fillId="0" borderId="6" xfId="3" applyNumberFormat="1" applyFont="1" applyBorder="1" applyAlignment="1">
      <alignment horizontal="center"/>
    </xf>
    <xf numFmtId="167" fontId="4" fillId="0" borderId="7" xfId="3" applyNumberFormat="1" applyFont="1" applyBorder="1" applyAlignment="1">
      <alignment horizontal="center"/>
    </xf>
    <xf numFmtId="167" fontId="0" fillId="0" borderId="5" xfId="3" applyNumberFormat="1" applyFont="1" applyBorder="1" applyAlignment="1">
      <alignment horizontal="center"/>
    </xf>
    <xf numFmtId="167" fontId="0" fillId="0" borderId="6" xfId="3" applyNumberFormat="1" applyFont="1" applyBorder="1" applyAlignment="1">
      <alignment horizontal="center"/>
    </xf>
    <xf numFmtId="167" fontId="0" fillId="0" borderId="7" xfId="3" applyNumberFormat="1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top"/>
      <protection locked="0"/>
    </xf>
    <xf numFmtId="0" fontId="3" fillId="2" borderId="13" xfId="0" applyFont="1" applyFill="1" applyBorder="1" applyAlignment="1" applyProtection="1">
      <alignment horizontal="center" vertical="top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2" borderId="14" xfId="0" applyFon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center"/>
    </xf>
  </cellXfs>
  <cellStyles count="4">
    <cellStyle name="Comma" xfId="3" builtinId="3"/>
    <cellStyle name="Normal" xfId="0" builtinId="0"/>
    <cellStyle name="Normal 7" xfId="1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17"/>
  <sheetViews>
    <sheetView view="pageBreakPreview" topLeftCell="H1" zoomScale="60" zoomScaleNormal="100" workbookViewId="0">
      <selection activeCell="W3" sqref="W3"/>
    </sheetView>
  </sheetViews>
  <sheetFormatPr defaultRowHeight="12.75" x14ac:dyDescent="0.2"/>
  <cols>
    <col min="1" max="1" width="14" hidden="1" customWidth="1"/>
    <col min="2" max="2" width="12" hidden="1" customWidth="1"/>
    <col min="3" max="3" width="19.85546875" hidden="1" customWidth="1"/>
    <col min="4" max="4" width="15" style="12" hidden="1" customWidth="1"/>
    <col min="5" max="5" width="12" hidden="1" customWidth="1"/>
    <col min="6" max="7" width="9.7109375" hidden="1" customWidth="1"/>
    <col min="8" max="8" width="9.7109375" bestFit="1" customWidth="1"/>
    <col min="9" max="9" width="13.85546875" customWidth="1"/>
    <col min="10" max="10" width="13.42578125" bestFit="1" customWidth="1"/>
    <col min="11" max="11" width="5.42578125" customWidth="1"/>
    <col min="13" max="13" width="10.7109375" bestFit="1" customWidth="1"/>
    <col min="14" max="14" width="11.85546875" customWidth="1"/>
    <col min="15" max="15" width="5.85546875" customWidth="1"/>
    <col min="16" max="16" width="10.85546875" customWidth="1"/>
    <col min="17" max="17" width="13.140625" customWidth="1"/>
    <col min="18" max="18" width="13.42578125" bestFit="1" customWidth="1"/>
    <col min="19" max="19" width="4.7109375" customWidth="1"/>
    <col min="21" max="21" width="13.42578125" bestFit="1" customWidth="1"/>
    <col min="22" max="22" width="4.85546875" customWidth="1"/>
    <col min="23" max="23" width="12.7109375" bestFit="1" customWidth="1"/>
  </cols>
  <sheetData>
    <row r="1" spans="1:23" x14ac:dyDescent="0.2">
      <c r="H1" s="78" t="s">
        <v>66</v>
      </c>
      <c r="I1" s="79"/>
      <c r="J1" s="83"/>
      <c r="K1" s="63"/>
      <c r="L1" s="80" t="s">
        <v>88</v>
      </c>
      <c r="M1" s="81"/>
      <c r="N1" s="82"/>
      <c r="O1" s="70"/>
      <c r="P1" s="80" t="s">
        <v>53</v>
      </c>
      <c r="Q1" s="81"/>
      <c r="R1" s="82"/>
    </row>
    <row r="2" spans="1:23" ht="15.4" customHeight="1" x14ac:dyDescent="0.2">
      <c r="A2" s="1" t="s">
        <v>0</v>
      </c>
      <c r="B2" s="1" t="s">
        <v>1</v>
      </c>
      <c r="C2" s="1" t="s">
        <v>4</v>
      </c>
      <c r="D2" s="9" t="s">
        <v>3</v>
      </c>
      <c r="E2" s="1" t="s">
        <v>2</v>
      </c>
      <c r="H2" s="38" t="s">
        <v>98</v>
      </c>
      <c r="I2" s="50" t="s">
        <v>99</v>
      </c>
      <c r="J2" s="38" t="s">
        <v>97</v>
      </c>
      <c r="K2" s="29"/>
      <c r="L2" s="38" t="s">
        <v>98</v>
      </c>
      <c r="M2" s="50" t="s">
        <v>99</v>
      </c>
      <c r="N2" s="38" t="s">
        <v>97</v>
      </c>
      <c r="O2" s="29"/>
      <c r="P2" s="38" t="s">
        <v>98</v>
      </c>
      <c r="Q2" s="50" t="s">
        <v>99</v>
      </c>
      <c r="R2" s="38" t="s">
        <v>97</v>
      </c>
      <c r="T2" s="84" t="s">
        <v>100</v>
      </c>
      <c r="U2" s="84"/>
    </row>
    <row r="3" spans="1:23" ht="16.7" customHeight="1" x14ac:dyDescent="0.25">
      <c r="A3" s="2" t="s">
        <v>5</v>
      </c>
      <c r="B3" s="2" t="s">
        <v>6</v>
      </c>
      <c r="C3" s="2" t="s">
        <v>19</v>
      </c>
      <c r="D3" s="10">
        <v>1116.5999999999999</v>
      </c>
      <c r="E3" s="3">
        <v>14674</v>
      </c>
      <c r="H3" s="51">
        <f t="shared" ref="H3:H36" si="0">D3+D37+D71+D105+D139+D173+D207+D241+D275+D309+D343+D377</f>
        <v>15631.514462365591</v>
      </c>
      <c r="I3" s="53">
        <f t="shared" ref="I3:I36" si="1">E3+E37+E71+E105+E139+E173+E207+E241+E275+E309+E343+E377</f>
        <v>314998</v>
      </c>
      <c r="J3" s="59">
        <f>J12/I37</f>
        <v>0.53950120236995547</v>
      </c>
      <c r="K3" s="64"/>
      <c r="L3" s="68">
        <f t="shared" ref="L3:L35" si="2">D411+D445+D479+D513+D547+D581+D615+D649+D683+D716+D749+D783</f>
        <v>68.733548387096775</v>
      </c>
      <c r="M3" s="53">
        <f t="shared" ref="M3:M35" si="3">E411+E445+E479+E513+E547+E581+E615+E649+E683+E716+E749+E783</f>
        <v>3051</v>
      </c>
      <c r="N3" s="59">
        <f>N12/M37</f>
        <v>0.55191444859119254</v>
      </c>
      <c r="O3" s="64"/>
      <c r="P3" s="68">
        <f>H3+L3</f>
        <v>15700.248010752688</v>
      </c>
      <c r="Q3" s="53">
        <f>I3+M3</f>
        <v>318049</v>
      </c>
      <c r="R3" s="71">
        <f>R12/Q37</f>
        <v>0.54000788910038289</v>
      </c>
      <c r="T3" s="15" t="s">
        <v>54</v>
      </c>
      <c r="U3" s="13">
        <f>(SUM(E3:E36)+SUM(E411:E444))+W3</f>
        <v>203359679</v>
      </c>
      <c r="W3" s="16">
        <f>-5632*1000</f>
        <v>-5632000</v>
      </c>
    </row>
    <row r="4" spans="1:23" ht="16.7" customHeight="1" x14ac:dyDescent="0.25">
      <c r="A4" s="4"/>
      <c r="B4" s="4"/>
      <c r="C4" s="2" t="s">
        <v>20</v>
      </c>
      <c r="D4" s="10">
        <v>503.43333333333402</v>
      </c>
      <c r="E4" s="3">
        <v>47832</v>
      </c>
      <c r="H4" s="52">
        <f t="shared" si="0"/>
        <v>10735.431344086013</v>
      </c>
      <c r="I4" s="54">
        <f t="shared" si="1"/>
        <v>1023617</v>
      </c>
      <c r="J4" s="47"/>
      <c r="K4" s="46"/>
      <c r="L4" s="48">
        <f t="shared" si="2"/>
        <v>122.2998387096774</v>
      </c>
      <c r="M4" s="54">
        <f t="shared" si="3"/>
        <v>13552</v>
      </c>
      <c r="N4" s="47"/>
      <c r="O4" s="46"/>
      <c r="P4" s="48">
        <f t="shared" ref="P4:P37" si="4">H4+L4</f>
        <v>10857.731182795691</v>
      </c>
      <c r="Q4" s="54">
        <f t="shared" ref="Q4:Q37" si="5">I4+M4</f>
        <v>1037169</v>
      </c>
      <c r="R4" s="47"/>
      <c r="T4" s="15" t="s">
        <v>55</v>
      </c>
      <c r="U4" s="13">
        <f>(SUM(E37:E70)+SUM(E445:E478))+W4</f>
        <v>184666516</v>
      </c>
      <c r="W4" s="16">
        <f>9594*1000</f>
        <v>9594000</v>
      </c>
    </row>
    <row r="5" spans="1:23" ht="16.7" customHeight="1" x14ac:dyDescent="0.25">
      <c r="A5" s="4"/>
      <c r="B5" s="4"/>
      <c r="C5" s="2" t="s">
        <v>21</v>
      </c>
      <c r="D5" s="10">
        <v>503.833333333334</v>
      </c>
      <c r="E5" s="3">
        <v>74347</v>
      </c>
      <c r="H5" s="52">
        <f t="shared" si="0"/>
        <v>11485.328387096779</v>
      </c>
      <c r="I5" s="54">
        <f t="shared" si="1"/>
        <v>1697839</v>
      </c>
      <c r="J5" s="47"/>
      <c r="K5" s="46"/>
      <c r="L5" s="48">
        <f t="shared" si="2"/>
        <v>232.40274193548387</v>
      </c>
      <c r="M5" s="54">
        <f t="shared" si="3"/>
        <v>33835</v>
      </c>
      <c r="N5" s="47"/>
      <c r="O5" s="46"/>
      <c r="P5" s="48">
        <f t="shared" si="4"/>
        <v>11717.731129032263</v>
      </c>
      <c r="Q5" s="54">
        <f t="shared" si="5"/>
        <v>1731674</v>
      </c>
      <c r="R5" s="47"/>
      <c r="T5" s="15" t="s">
        <v>56</v>
      </c>
      <c r="U5" s="13">
        <f>(SUM(E71:E104)+SUM(E479:E512))+W5</f>
        <v>149886220</v>
      </c>
      <c r="W5" s="16">
        <f>7916*1000</f>
        <v>7916000</v>
      </c>
    </row>
    <row r="6" spans="1:23" ht="16.7" customHeight="1" x14ac:dyDescent="0.25">
      <c r="A6" s="4"/>
      <c r="B6" s="4"/>
      <c r="C6" s="2" t="s">
        <v>22</v>
      </c>
      <c r="D6" s="10">
        <v>541.70000000000005</v>
      </c>
      <c r="E6" s="3">
        <v>107629</v>
      </c>
      <c r="H6" s="52">
        <f t="shared" si="0"/>
        <v>12574.233172043008</v>
      </c>
      <c r="I6" s="54">
        <f t="shared" si="1"/>
        <v>2492767</v>
      </c>
      <c r="J6" s="47"/>
      <c r="K6" s="46"/>
      <c r="L6" s="48">
        <f t="shared" si="2"/>
        <v>341.53473118279561</v>
      </c>
      <c r="M6" s="54">
        <f t="shared" si="3"/>
        <v>65003</v>
      </c>
      <c r="N6" s="47"/>
      <c r="O6" s="46"/>
      <c r="P6" s="48">
        <f t="shared" si="4"/>
        <v>12915.767903225804</v>
      </c>
      <c r="Q6" s="54">
        <f t="shared" si="5"/>
        <v>2557770</v>
      </c>
      <c r="R6" s="47"/>
      <c r="T6" s="15" t="s">
        <v>57</v>
      </c>
      <c r="U6" s="13">
        <f>(SUM(E105:E138)+SUM(E513:E546))+W6</f>
        <v>118386603</v>
      </c>
      <c r="W6" s="16">
        <f>6279*1000</f>
        <v>6279000</v>
      </c>
    </row>
    <row r="7" spans="1:23" ht="16.7" customHeight="1" x14ac:dyDescent="0.25">
      <c r="A7" s="4"/>
      <c r="B7" s="4"/>
      <c r="C7" s="2" t="s">
        <v>23</v>
      </c>
      <c r="D7" s="10">
        <v>1314.5333333333299</v>
      </c>
      <c r="E7" s="3">
        <v>363746</v>
      </c>
      <c r="H7" s="52">
        <f t="shared" si="0"/>
        <v>33422.501666666685</v>
      </c>
      <c r="I7" s="54">
        <f t="shared" si="1"/>
        <v>9075026</v>
      </c>
      <c r="J7" s="47"/>
      <c r="K7" s="46"/>
      <c r="L7" s="48">
        <f t="shared" si="2"/>
        <v>1040.5074193548392</v>
      </c>
      <c r="M7" s="54">
        <f t="shared" si="3"/>
        <v>279016</v>
      </c>
      <c r="N7" s="47"/>
      <c r="O7" s="46"/>
      <c r="P7" s="48">
        <f t="shared" si="4"/>
        <v>34463.009086021528</v>
      </c>
      <c r="Q7" s="54">
        <f t="shared" si="5"/>
        <v>9354042</v>
      </c>
      <c r="R7" s="47"/>
      <c r="T7" s="15" t="s">
        <v>58</v>
      </c>
      <c r="U7" s="13">
        <f>(SUM(E139:E172)+SUM(E547:E580))+W7</f>
        <v>97401831</v>
      </c>
      <c r="W7" s="16">
        <f>-1256*1000</f>
        <v>-1256000</v>
      </c>
    </row>
    <row r="8" spans="1:23" ht="16.7" customHeight="1" x14ac:dyDescent="0.25">
      <c r="A8" s="4"/>
      <c r="B8" s="4"/>
      <c r="C8" s="2" t="s">
        <v>24</v>
      </c>
      <c r="D8" s="10">
        <v>1674.4</v>
      </c>
      <c r="E8" s="3">
        <v>626769</v>
      </c>
      <c r="H8" s="52">
        <f t="shared" si="0"/>
        <v>46375.389032258063</v>
      </c>
      <c r="I8" s="54">
        <f t="shared" si="1"/>
        <v>16904667</v>
      </c>
      <c r="J8" s="47"/>
      <c r="K8" s="46"/>
      <c r="L8" s="48">
        <f t="shared" si="2"/>
        <v>1585.0076344086017</v>
      </c>
      <c r="M8" s="54">
        <f t="shared" si="3"/>
        <v>568940</v>
      </c>
      <c r="N8" s="47"/>
      <c r="O8" s="46"/>
      <c r="P8" s="48">
        <f t="shared" si="4"/>
        <v>47960.396666666667</v>
      </c>
      <c r="Q8" s="54">
        <f t="shared" si="5"/>
        <v>17473607</v>
      </c>
      <c r="R8" s="47"/>
      <c r="T8" s="15" t="s">
        <v>59</v>
      </c>
      <c r="U8" s="13">
        <f>(SUM(E173:E206)+SUM(E581:E614))+W8</f>
        <v>93123232</v>
      </c>
      <c r="W8" s="16">
        <f>-2594*1000</f>
        <v>-2594000</v>
      </c>
    </row>
    <row r="9" spans="1:23" ht="16.7" customHeight="1" x14ac:dyDescent="0.25">
      <c r="A9" s="4"/>
      <c r="B9" s="4"/>
      <c r="C9" s="2" t="s">
        <v>25</v>
      </c>
      <c r="D9" s="10">
        <v>2290.86666666666</v>
      </c>
      <c r="E9" s="3">
        <v>1078280</v>
      </c>
      <c r="H9" s="52">
        <f t="shared" si="0"/>
        <v>58998.298655913961</v>
      </c>
      <c r="I9" s="54">
        <f t="shared" si="1"/>
        <v>27185623</v>
      </c>
      <c r="J9" s="47"/>
      <c r="K9" s="46"/>
      <c r="L9" s="48">
        <f t="shared" si="2"/>
        <v>2208.1670430107538</v>
      </c>
      <c r="M9" s="54">
        <f t="shared" si="3"/>
        <v>1009866</v>
      </c>
      <c r="N9" s="47"/>
      <c r="O9" s="46"/>
      <c r="P9" s="48">
        <f t="shared" si="4"/>
        <v>61206.465698924716</v>
      </c>
      <c r="Q9" s="54">
        <f t="shared" si="5"/>
        <v>28195489</v>
      </c>
      <c r="R9" s="47"/>
      <c r="T9" s="15" t="s">
        <v>60</v>
      </c>
      <c r="U9" s="13">
        <f>(SUM(E207:E240)+SUM(E615:E648))+W9</f>
        <v>89411013</v>
      </c>
      <c r="W9" s="16">
        <f>-26896*1000</f>
        <v>-26896000</v>
      </c>
    </row>
    <row r="10" spans="1:23" ht="16.7" customHeight="1" x14ac:dyDescent="0.25">
      <c r="A10" s="4"/>
      <c r="B10" s="4"/>
      <c r="C10" s="2" t="s">
        <v>26</v>
      </c>
      <c r="D10" s="10">
        <v>2933.5333333333301</v>
      </c>
      <c r="E10" s="3">
        <v>1655306</v>
      </c>
      <c r="H10" s="52">
        <f t="shared" si="0"/>
        <v>69835.095376344048</v>
      </c>
      <c r="I10" s="54">
        <f t="shared" si="1"/>
        <v>38973900</v>
      </c>
      <c r="J10" s="47"/>
      <c r="K10" s="46"/>
      <c r="L10" s="48">
        <f t="shared" si="2"/>
        <v>2882.3685483870963</v>
      </c>
      <c r="M10" s="54">
        <f t="shared" si="3"/>
        <v>1601639</v>
      </c>
      <c r="N10" s="47"/>
      <c r="O10" s="46"/>
      <c r="P10" s="48">
        <f t="shared" si="4"/>
        <v>72717.463924731142</v>
      </c>
      <c r="Q10" s="54">
        <f t="shared" si="5"/>
        <v>40575539</v>
      </c>
      <c r="R10" s="47"/>
      <c r="T10" s="15" t="s">
        <v>61</v>
      </c>
      <c r="U10" s="13">
        <f>(SUM(E241:E274)+SUM(E649:E682))+W10</f>
        <v>118752228</v>
      </c>
      <c r="W10" s="16">
        <f>-11111*1000</f>
        <v>-11111000</v>
      </c>
    </row>
    <row r="11" spans="1:23" ht="16.7" customHeight="1" x14ac:dyDescent="0.25">
      <c r="A11" s="4"/>
      <c r="B11" s="4"/>
      <c r="C11" s="2" t="s">
        <v>27</v>
      </c>
      <c r="D11" s="10">
        <v>3442.2</v>
      </c>
      <c r="E11" s="3">
        <v>2279840</v>
      </c>
      <c r="H11" s="52">
        <f t="shared" si="0"/>
        <v>75636.805322580651</v>
      </c>
      <c r="I11" s="54">
        <f t="shared" si="1"/>
        <v>49596771</v>
      </c>
      <c r="J11" s="47"/>
      <c r="K11" s="46"/>
      <c r="L11" s="48">
        <f t="shared" si="2"/>
        <v>3393.1404838709673</v>
      </c>
      <c r="M11" s="54">
        <f t="shared" si="3"/>
        <v>2218269</v>
      </c>
      <c r="N11" s="47"/>
      <c r="O11" s="46"/>
      <c r="P11" s="48">
        <f t="shared" si="4"/>
        <v>79029.945806451622</v>
      </c>
      <c r="Q11" s="54">
        <f t="shared" si="5"/>
        <v>51815040</v>
      </c>
      <c r="R11" s="47"/>
      <c r="T11" s="15" t="s">
        <v>62</v>
      </c>
      <c r="U11" s="13">
        <f>(SUM(E275:E308)+SUM(E683:E716))+W11</f>
        <v>109703171</v>
      </c>
      <c r="W11" s="16">
        <f>-5872*1000</f>
        <v>-5872000</v>
      </c>
    </row>
    <row r="12" spans="1:23" ht="16.7" customHeight="1" x14ac:dyDescent="0.25">
      <c r="A12" s="4"/>
      <c r="B12" s="4"/>
      <c r="C12" s="14" t="s">
        <v>28</v>
      </c>
      <c r="D12" s="10">
        <v>3759.5</v>
      </c>
      <c r="E12" s="3">
        <v>2862723</v>
      </c>
      <c r="H12" s="56">
        <f t="shared" si="0"/>
        <v>77406.890107526895</v>
      </c>
      <c r="I12" s="57">
        <f t="shared" si="1"/>
        <v>58411642</v>
      </c>
      <c r="J12" s="58">
        <f>(SUM(I3:I12)+800*SUM(H13:H36))</f>
        <v>838241503.59139776</v>
      </c>
      <c r="K12" s="65"/>
      <c r="L12" s="69">
        <f t="shared" si="2"/>
        <v>3559.2730107526882</v>
      </c>
      <c r="M12" s="57">
        <f t="shared" si="3"/>
        <v>2682332</v>
      </c>
      <c r="N12" s="58">
        <f>(SUM(M3:M12)+800*SUM(L13:L36))</f>
        <v>36492343.258064516</v>
      </c>
      <c r="O12" s="65"/>
      <c r="P12" s="69">
        <f t="shared" si="4"/>
        <v>80966.163118279583</v>
      </c>
      <c r="Q12" s="57">
        <f t="shared" si="5"/>
        <v>61093974</v>
      </c>
      <c r="R12" s="58">
        <f>(SUM(Q3:Q12)+800*SUM(P13:P36))</f>
        <v>874733846.84946251</v>
      </c>
      <c r="S12" s="18"/>
      <c r="T12" s="15" t="s">
        <v>63</v>
      </c>
      <c r="U12" s="13">
        <f>(SUM(E309:E342)+SUM(E717:E750))+W12</f>
        <v>101445074</v>
      </c>
      <c r="W12" s="16">
        <f>3740*1000</f>
        <v>3740000</v>
      </c>
    </row>
    <row r="13" spans="1:23" ht="16.7" customHeight="1" x14ac:dyDescent="0.25">
      <c r="A13" s="4"/>
      <c r="B13" s="4"/>
      <c r="C13" s="2" t="s">
        <v>29</v>
      </c>
      <c r="D13" s="10">
        <v>3977.7333333333299</v>
      </c>
      <c r="E13" s="3">
        <v>3410641</v>
      </c>
      <c r="H13" s="51">
        <f t="shared" si="0"/>
        <v>76388.546344086033</v>
      </c>
      <c r="I13" s="53">
        <f t="shared" si="1"/>
        <v>65188160</v>
      </c>
      <c r="J13" s="49">
        <f>J21/I37</f>
        <v>0.29207027251554896</v>
      </c>
      <c r="K13" s="64"/>
      <c r="L13" s="68">
        <f t="shared" si="2"/>
        <v>3527.2080107526881</v>
      </c>
      <c r="M13" s="53">
        <f t="shared" si="3"/>
        <v>3007567</v>
      </c>
      <c r="N13" s="59">
        <f>N21/M37</f>
        <v>0.29775008456108981</v>
      </c>
      <c r="O13" s="64"/>
      <c r="P13" s="68">
        <f t="shared" si="4"/>
        <v>79915.754354838718</v>
      </c>
      <c r="Q13" s="53">
        <f t="shared" si="5"/>
        <v>68195727</v>
      </c>
      <c r="R13" s="59">
        <f>R21/Q37</f>
        <v>0.29230211238591847</v>
      </c>
      <c r="T13" s="15" t="s">
        <v>64</v>
      </c>
      <c r="U13" s="13">
        <f>(SUM(E343:E376)+SUM(E751:E784))+W13</f>
        <v>119524751</v>
      </c>
      <c r="W13" s="16">
        <f>-580*1000</f>
        <v>-580000</v>
      </c>
    </row>
    <row r="14" spans="1:23" ht="16.7" customHeight="1" x14ac:dyDescent="0.25">
      <c r="A14" s="4"/>
      <c r="B14" s="4"/>
      <c r="C14" s="2" t="s">
        <v>30</v>
      </c>
      <c r="D14" s="10">
        <v>3798.4666666666599</v>
      </c>
      <c r="E14" s="3">
        <v>3634501</v>
      </c>
      <c r="H14" s="52">
        <f t="shared" si="0"/>
        <v>72454.375215053777</v>
      </c>
      <c r="I14" s="54">
        <f t="shared" si="1"/>
        <v>69036748</v>
      </c>
      <c r="J14" s="47"/>
      <c r="K14" s="46"/>
      <c r="L14" s="48">
        <f t="shared" si="2"/>
        <v>3322.4769892473123</v>
      </c>
      <c r="M14" s="54">
        <f t="shared" si="3"/>
        <v>3161686</v>
      </c>
      <c r="N14" s="47"/>
      <c r="O14" s="46"/>
      <c r="P14" s="48">
        <f t="shared" si="4"/>
        <v>75776.852204301089</v>
      </c>
      <c r="Q14" s="54">
        <f t="shared" si="5"/>
        <v>72198434</v>
      </c>
      <c r="R14" s="47"/>
      <c r="T14" s="15" t="s">
        <v>65</v>
      </c>
      <c r="U14" s="13">
        <f>(SUM(E377:E410)+SUM(E785:E818))+W14</f>
        <v>188944511</v>
      </c>
      <c r="W14" s="16">
        <f>-18837*1000</f>
        <v>-18837000</v>
      </c>
    </row>
    <row r="15" spans="1:23" ht="16.7" customHeight="1" x14ac:dyDescent="0.2">
      <c r="A15" s="4"/>
      <c r="B15" s="4"/>
      <c r="C15" s="2" t="s">
        <v>31</v>
      </c>
      <c r="D15" s="10">
        <v>3790.1</v>
      </c>
      <c r="E15" s="3">
        <v>4005460</v>
      </c>
      <c r="H15" s="52">
        <f t="shared" si="0"/>
        <v>67289.914354838707</v>
      </c>
      <c r="I15" s="54">
        <f t="shared" si="1"/>
        <v>70792465</v>
      </c>
      <c r="J15" s="47"/>
      <c r="K15" s="46"/>
      <c r="L15" s="48">
        <f t="shared" si="2"/>
        <v>3145.609086021504</v>
      </c>
      <c r="M15" s="54">
        <f t="shared" si="3"/>
        <v>3308919</v>
      </c>
      <c r="N15" s="47"/>
      <c r="O15" s="46"/>
      <c r="P15" s="48">
        <f t="shared" si="4"/>
        <v>70435.523440860212</v>
      </c>
      <c r="Q15" s="54">
        <f t="shared" si="5"/>
        <v>74101384</v>
      </c>
      <c r="R15" s="47"/>
    </row>
    <row r="16" spans="1:23" ht="16.7" customHeight="1" x14ac:dyDescent="0.2">
      <c r="A16" s="4"/>
      <c r="B16" s="4"/>
      <c r="C16" s="2" t="s">
        <v>32</v>
      </c>
      <c r="D16" s="10">
        <v>3738.1</v>
      </c>
      <c r="E16" s="3">
        <v>4321075</v>
      </c>
      <c r="H16" s="52">
        <f t="shared" si="0"/>
        <v>62098.473279569902</v>
      </c>
      <c r="I16" s="54">
        <f t="shared" si="1"/>
        <v>71534102</v>
      </c>
      <c r="J16" s="47"/>
      <c r="K16" s="46"/>
      <c r="L16" s="48">
        <f t="shared" si="2"/>
        <v>2843.5416129032274</v>
      </c>
      <c r="M16" s="54">
        <f t="shared" si="3"/>
        <v>3274686</v>
      </c>
      <c r="N16" s="47"/>
      <c r="O16" s="46"/>
      <c r="P16" s="48">
        <f t="shared" si="4"/>
        <v>64942.014892473133</v>
      </c>
      <c r="Q16" s="54">
        <f t="shared" si="5"/>
        <v>74808788</v>
      </c>
      <c r="R16" s="47"/>
      <c r="T16" t="s">
        <v>53</v>
      </c>
      <c r="U16" s="13">
        <f>SUM(U3:U14)</f>
        <v>1574604829</v>
      </c>
    </row>
    <row r="17" spans="1:19" ht="16.7" customHeight="1" x14ac:dyDescent="0.2">
      <c r="A17" s="4"/>
      <c r="B17" s="4"/>
      <c r="C17" s="2" t="s">
        <v>33</v>
      </c>
      <c r="D17" s="10">
        <v>3454.0666666666698</v>
      </c>
      <c r="E17" s="3">
        <v>4332502</v>
      </c>
      <c r="H17" s="52">
        <f t="shared" si="0"/>
        <v>55732.603817204312</v>
      </c>
      <c r="I17" s="54">
        <f t="shared" si="1"/>
        <v>69768633</v>
      </c>
      <c r="J17" s="47"/>
      <c r="K17" s="46"/>
      <c r="L17" s="48">
        <f t="shared" si="2"/>
        <v>2612.5182258064519</v>
      </c>
      <c r="M17" s="54">
        <f t="shared" si="3"/>
        <v>3270739</v>
      </c>
      <c r="N17" s="47"/>
      <c r="O17" s="46"/>
      <c r="P17" s="48">
        <f t="shared" si="4"/>
        <v>58345.122043010764</v>
      </c>
      <c r="Q17" s="54">
        <f t="shared" si="5"/>
        <v>73039372</v>
      </c>
      <c r="R17" s="47"/>
    </row>
    <row r="18" spans="1:19" ht="16.7" customHeight="1" x14ac:dyDescent="0.2">
      <c r="A18" s="4"/>
      <c r="B18" s="4"/>
      <c r="C18" s="2" t="s">
        <v>34</v>
      </c>
      <c r="D18" s="10">
        <v>3254.2</v>
      </c>
      <c r="E18" s="3">
        <v>4409448</v>
      </c>
      <c r="H18" s="52">
        <f t="shared" si="0"/>
        <v>50116.930537634413</v>
      </c>
      <c r="I18" s="54">
        <f t="shared" si="1"/>
        <v>67706119</v>
      </c>
      <c r="J18" s="47"/>
      <c r="K18" s="46"/>
      <c r="L18" s="48">
        <f t="shared" si="2"/>
        <v>2206.6769354838698</v>
      </c>
      <c r="M18" s="54">
        <f t="shared" si="3"/>
        <v>2981402</v>
      </c>
      <c r="N18" s="47"/>
      <c r="O18" s="46"/>
      <c r="P18" s="48">
        <f t="shared" si="4"/>
        <v>52323.607473118282</v>
      </c>
      <c r="Q18" s="54">
        <f t="shared" si="5"/>
        <v>70687521</v>
      </c>
      <c r="R18" s="47"/>
    </row>
    <row r="19" spans="1:19" ht="16.7" customHeight="1" x14ac:dyDescent="0.2">
      <c r="A19" s="4"/>
      <c r="B19" s="4"/>
      <c r="C19" s="2" t="s">
        <v>35</v>
      </c>
      <c r="D19" s="10">
        <v>3176.5666666666598</v>
      </c>
      <c r="E19" s="3">
        <v>4606112</v>
      </c>
      <c r="H19" s="52">
        <f t="shared" si="0"/>
        <v>44919.845806451616</v>
      </c>
      <c r="I19" s="54">
        <f t="shared" si="1"/>
        <v>65164202</v>
      </c>
      <c r="J19" s="47"/>
      <c r="K19" s="46"/>
      <c r="L19" s="48">
        <f t="shared" si="2"/>
        <v>1952.610268817203</v>
      </c>
      <c r="M19" s="54">
        <f t="shared" si="3"/>
        <v>2834647</v>
      </c>
      <c r="N19" s="47"/>
      <c r="O19" s="46"/>
      <c r="P19" s="48">
        <f t="shared" si="4"/>
        <v>46872.456075268819</v>
      </c>
      <c r="Q19" s="54">
        <f t="shared" si="5"/>
        <v>67998849</v>
      </c>
      <c r="R19" s="47"/>
    </row>
    <row r="20" spans="1:19" ht="16.7" customHeight="1" x14ac:dyDescent="0.2">
      <c r="A20" s="4"/>
      <c r="B20" s="4"/>
      <c r="C20" s="2" t="s">
        <v>36</v>
      </c>
      <c r="D20" s="10">
        <v>3046.5</v>
      </c>
      <c r="E20" s="3">
        <v>4729328</v>
      </c>
      <c r="H20" s="52">
        <f t="shared" si="0"/>
        <v>39858.474301075272</v>
      </c>
      <c r="I20" s="54">
        <f t="shared" si="1"/>
        <v>61797791</v>
      </c>
      <c r="J20" s="47"/>
      <c r="K20" s="46"/>
      <c r="L20" s="48">
        <f t="shared" si="2"/>
        <v>1735.083709677418</v>
      </c>
      <c r="M20" s="54">
        <f t="shared" si="3"/>
        <v>2690999</v>
      </c>
      <c r="N20" s="47"/>
      <c r="O20" s="46"/>
      <c r="P20" s="48">
        <f t="shared" si="4"/>
        <v>41593.558010752691</v>
      </c>
      <c r="Q20" s="54">
        <f t="shared" si="5"/>
        <v>64488790</v>
      </c>
      <c r="R20" s="47"/>
    </row>
    <row r="21" spans="1:19" ht="16.7" customHeight="1" x14ac:dyDescent="0.2">
      <c r="A21" s="4"/>
      <c r="B21" s="4"/>
      <c r="C21" s="14" t="s">
        <v>37</v>
      </c>
      <c r="D21" s="10">
        <v>3021.9</v>
      </c>
      <c r="E21" s="3">
        <v>4997091</v>
      </c>
      <c r="H21" s="56">
        <f t="shared" si="0"/>
        <v>35345.638924731196</v>
      </c>
      <c r="I21" s="57">
        <f t="shared" si="1"/>
        <v>58324299</v>
      </c>
      <c r="J21" s="60">
        <f>(SUM(I13:I21))-(800*SUM(H13:H21))+(900*SUM(H22:H36))</f>
        <v>453799589.9032259</v>
      </c>
      <c r="K21" s="66"/>
      <c r="L21" s="69">
        <f t="shared" si="2"/>
        <v>1532.4094086021494</v>
      </c>
      <c r="M21" s="57">
        <f t="shared" si="3"/>
        <v>2530344</v>
      </c>
      <c r="N21" s="60">
        <f>(SUM(M13:M21))-(800*SUM(L13:L21))+(900*SUM(L22:L36))</f>
        <v>19687106.069892474</v>
      </c>
      <c r="O21" s="66"/>
      <c r="P21" s="69">
        <f t="shared" si="4"/>
        <v>36878.048333333347</v>
      </c>
      <c r="Q21" s="57">
        <f t="shared" si="5"/>
        <v>60854643</v>
      </c>
      <c r="R21" s="60">
        <f>J21+N21</f>
        <v>473486695.97311836</v>
      </c>
      <c r="S21" s="17"/>
    </row>
    <row r="22" spans="1:19" ht="16.7" customHeight="1" x14ac:dyDescent="0.2">
      <c r="A22" s="4"/>
      <c r="B22" s="4"/>
      <c r="C22" s="2" t="s">
        <v>38</v>
      </c>
      <c r="D22" s="10">
        <v>2917.8333333333298</v>
      </c>
      <c r="E22" s="3">
        <v>5115135</v>
      </c>
      <c r="H22" s="52">
        <f t="shared" si="0"/>
        <v>31245.231182795687</v>
      </c>
      <c r="I22" s="54">
        <f t="shared" si="1"/>
        <v>54681852</v>
      </c>
      <c r="J22" s="61">
        <f>J36/I37</f>
        <v>0.16842852511449549</v>
      </c>
      <c r="K22" s="67"/>
      <c r="L22" s="68">
        <f t="shared" si="2"/>
        <v>1329.4979032258068</v>
      </c>
      <c r="M22" s="53">
        <f t="shared" si="3"/>
        <v>2330131</v>
      </c>
      <c r="N22" s="61">
        <f>N36/M37</f>
        <v>0.15033546684771756</v>
      </c>
      <c r="O22" s="67"/>
      <c r="P22" s="68">
        <f t="shared" si="4"/>
        <v>32574.729086021493</v>
      </c>
      <c r="Q22" s="53">
        <f t="shared" si="5"/>
        <v>57011983</v>
      </c>
      <c r="R22" s="59">
        <f>R36/Q37</f>
        <v>0.16768999851369873</v>
      </c>
    </row>
    <row r="23" spans="1:19" ht="16.7" customHeight="1" x14ac:dyDescent="0.2">
      <c r="A23" s="4"/>
      <c r="B23" s="4"/>
      <c r="C23" s="2" t="s">
        <v>39</v>
      </c>
      <c r="D23" s="10">
        <v>2710.86666666667</v>
      </c>
      <c r="E23" s="3">
        <v>5020716</v>
      </c>
      <c r="H23" s="52">
        <f t="shared" si="0"/>
        <v>26971.097419354839</v>
      </c>
      <c r="I23" s="54">
        <f t="shared" si="1"/>
        <v>49888737</v>
      </c>
      <c r="J23" s="47"/>
      <c r="K23" s="46"/>
      <c r="L23" s="48">
        <f t="shared" si="2"/>
        <v>1111.6393548387093</v>
      </c>
      <c r="M23" s="54">
        <f t="shared" si="3"/>
        <v>2058589</v>
      </c>
      <c r="N23" s="47"/>
      <c r="O23" s="46"/>
      <c r="P23" s="48">
        <f t="shared" si="4"/>
        <v>28082.736774193549</v>
      </c>
      <c r="Q23" s="54">
        <f t="shared" si="5"/>
        <v>51947326</v>
      </c>
      <c r="R23" s="47"/>
    </row>
    <row r="24" spans="1:19" ht="16.7" customHeight="1" x14ac:dyDescent="0.2">
      <c r="A24" s="4"/>
      <c r="B24" s="4"/>
      <c r="C24" s="2" t="s">
        <v>40</v>
      </c>
      <c r="D24" s="10">
        <v>2742.7333333333299</v>
      </c>
      <c r="E24" s="3">
        <v>5343600</v>
      </c>
      <c r="H24" s="52">
        <f t="shared" si="0"/>
        <v>24282.488494623645</v>
      </c>
      <c r="I24" s="54">
        <f t="shared" si="1"/>
        <v>47348230</v>
      </c>
      <c r="J24" s="47"/>
      <c r="K24" s="46"/>
      <c r="L24" s="48">
        <f t="shared" si="2"/>
        <v>1119.0071505376336</v>
      </c>
      <c r="M24" s="54">
        <f t="shared" si="3"/>
        <v>2182965</v>
      </c>
      <c r="N24" s="47"/>
      <c r="O24" s="46"/>
      <c r="P24" s="48">
        <f t="shared" si="4"/>
        <v>25401.495645161278</v>
      </c>
      <c r="Q24" s="54">
        <f t="shared" si="5"/>
        <v>49531195</v>
      </c>
      <c r="R24" s="47"/>
    </row>
    <row r="25" spans="1:19" ht="16.7" customHeight="1" x14ac:dyDescent="0.2">
      <c r="A25" s="4"/>
      <c r="B25" s="4"/>
      <c r="C25" s="2" t="s">
        <v>41</v>
      </c>
      <c r="D25" s="10">
        <v>2650.2666666666601</v>
      </c>
      <c r="E25" s="3">
        <v>5436265</v>
      </c>
      <c r="H25" s="52">
        <f t="shared" si="0"/>
        <v>21343.34892473117</v>
      </c>
      <c r="I25" s="54">
        <f t="shared" si="1"/>
        <v>43755788</v>
      </c>
      <c r="J25" s="47"/>
      <c r="K25" s="46"/>
      <c r="L25" s="48">
        <f t="shared" si="2"/>
        <v>924.46715053763398</v>
      </c>
      <c r="M25" s="54">
        <f t="shared" si="3"/>
        <v>1894145</v>
      </c>
      <c r="N25" s="47"/>
      <c r="O25" s="46"/>
      <c r="P25" s="48">
        <f t="shared" si="4"/>
        <v>22267.816075268805</v>
      </c>
      <c r="Q25" s="54">
        <f t="shared" si="5"/>
        <v>45649933</v>
      </c>
      <c r="R25" s="47"/>
    </row>
    <row r="26" spans="1:19" ht="16.7" customHeight="1" x14ac:dyDescent="0.2">
      <c r="A26" s="4"/>
      <c r="B26" s="4"/>
      <c r="C26" s="2" t="s">
        <v>42</v>
      </c>
      <c r="D26" s="10">
        <v>2659.4333333333302</v>
      </c>
      <c r="E26" s="3">
        <v>5725281</v>
      </c>
      <c r="H26" s="52">
        <f t="shared" si="0"/>
        <v>19265.933064516103</v>
      </c>
      <c r="I26" s="54">
        <f t="shared" si="1"/>
        <v>41395163</v>
      </c>
      <c r="J26" s="47"/>
      <c r="K26" s="46"/>
      <c r="L26" s="48">
        <f t="shared" si="2"/>
        <v>872.39629032258142</v>
      </c>
      <c r="M26" s="54">
        <f t="shared" si="3"/>
        <v>1875756</v>
      </c>
      <c r="N26" s="47"/>
      <c r="O26" s="46"/>
      <c r="P26" s="48">
        <f t="shared" si="4"/>
        <v>20138.329354838683</v>
      </c>
      <c r="Q26" s="54">
        <f t="shared" si="5"/>
        <v>43270919</v>
      </c>
      <c r="R26" s="47"/>
    </row>
    <row r="27" spans="1:19" ht="16.7" customHeight="1" x14ac:dyDescent="0.2">
      <c r="A27" s="4"/>
      <c r="B27" s="4"/>
      <c r="C27" s="2" t="s">
        <v>43</v>
      </c>
      <c r="D27" s="10">
        <v>2558.6</v>
      </c>
      <c r="E27" s="3">
        <v>5738648</v>
      </c>
      <c r="H27" s="52">
        <f t="shared" si="0"/>
        <v>17057.690053763454</v>
      </c>
      <c r="I27" s="54">
        <f t="shared" si="1"/>
        <v>38356817</v>
      </c>
      <c r="J27" s="47"/>
      <c r="K27" s="46"/>
      <c r="L27" s="48">
        <f t="shared" si="2"/>
        <v>752.83451612903229</v>
      </c>
      <c r="M27" s="54">
        <f t="shared" si="3"/>
        <v>1693654</v>
      </c>
      <c r="N27" s="47"/>
      <c r="O27" s="46"/>
      <c r="P27" s="48">
        <f t="shared" si="4"/>
        <v>17810.524569892485</v>
      </c>
      <c r="Q27" s="54">
        <f t="shared" si="5"/>
        <v>40050471</v>
      </c>
      <c r="R27" s="47"/>
    </row>
    <row r="28" spans="1:19" ht="16.7" customHeight="1" x14ac:dyDescent="0.2">
      <c r="A28" s="5"/>
      <c r="B28" s="5"/>
      <c r="C28" s="2" t="s">
        <v>44</v>
      </c>
      <c r="D28" s="10">
        <v>2563.3333333333298</v>
      </c>
      <c r="E28" s="3">
        <v>6011288</v>
      </c>
      <c r="H28" s="52">
        <f t="shared" si="0"/>
        <v>15465.257580645153</v>
      </c>
      <c r="I28" s="54">
        <f t="shared" si="1"/>
        <v>36332637</v>
      </c>
      <c r="J28" s="47"/>
      <c r="K28" s="46"/>
      <c r="L28" s="48">
        <f t="shared" si="2"/>
        <v>679.77801075268826</v>
      </c>
      <c r="M28" s="54">
        <f t="shared" si="3"/>
        <v>1597693</v>
      </c>
      <c r="N28" s="47"/>
      <c r="O28" s="46"/>
      <c r="P28" s="48">
        <f t="shared" si="4"/>
        <v>16145.035591397842</v>
      </c>
      <c r="Q28" s="54">
        <f t="shared" si="5"/>
        <v>37930330</v>
      </c>
      <c r="R28" s="47"/>
    </row>
    <row r="29" spans="1:19" ht="16.7" customHeight="1" x14ac:dyDescent="0.2">
      <c r="A29" s="4"/>
      <c r="B29" s="4"/>
      <c r="C29" s="2" t="s">
        <v>45</v>
      </c>
      <c r="D29" s="10">
        <v>2339.6666666666601</v>
      </c>
      <c r="E29" s="3">
        <v>5724849</v>
      </c>
      <c r="H29" s="52">
        <f t="shared" si="0"/>
        <v>13361.065430107516</v>
      </c>
      <c r="I29" s="54">
        <f t="shared" si="1"/>
        <v>32712754</v>
      </c>
      <c r="J29" s="47"/>
      <c r="K29" s="46"/>
      <c r="L29" s="48">
        <f t="shared" si="2"/>
        <v>636.34505376344134</v>
      </c>
      <c r="M29" s="54">
        <f t="shared" si="3"/>
        <v>1560597</v>
      </c>
      <c r="N29" s="47"/>
      <c r="O29" s="46"/>
      <c r="P29" s="48">
        <f t="shared" si="4"/>
        <v>13997.410483870957</v>
      </c>
      <c r="Q29" s="54">
        <f t="shared" si="5"/>
        <v>34273351</v>
      </c>
      <c r="R29" s="47"/>
    </row>
    <row r="30" spans="1:19" ht="16.7" customHeight="1" x14ac:dyDescent="0.2">
      <c r="A30" s="4"/>
      <c r="B30" s="4"/>
      <c r="C30" s="2" t="s">
        <v>46</v>
      </c>
      <c r="D30" s="10">
        <v>2419.36666666667</v>
      </c>
      <c r="E30" s="3">
        <v>6163683</v>
      </c>
      <c r="H30" s="52">
        <f t="shared" si="0"/>
        <v>12447.804086021504</v>
      </c>
      <c r="I30" s="54">
        <f t="shared" si="1"/>
        <v>31727975</v>
      </c>
      <c r="J30" s="47"/>
      <c r="K30" s="46"/>
      <c r="L30" s="48">
        <f t="shared" si="2"/>
        <v>575.0703763440863</v>
      </c>
      <c r="M30" s="54">
        <f t="shared" si="3"/>
        <v>1465738</v>
      </c>
      <c r="N30" s="47"/>
      <c r="O30" s="46"/>
      <c r="P30" s="48">
        <f t="shared" si="4"/>
        <v>13022.874462365591</v>
      </c>
      <c r="Q30" s="54">
        <f t="shared" si="5"/>
        <v>33193713</v>
      </c>
      <c r="R30" s="47"/>
    </row>
    <row r="31" spans="1:19" ht="16.7" customHeight="1" x14ac:dyDescent="0.2">
      <c r="A31" s="4"/>
      <c r="B31" s="4"/>
      <c r="C31" s="2" t="s">
        <v>47</v>
      </c>
      <c r="D31" s="10">
        <v>2210.0333333333301</v>
      </c>
      <c r="E31" s="3">
        <v>5854780</v>
      </c>
      <c r="H31" s="52">
        <f t="shared" si="0"/>
        <v>10818.349516129034</v>
      </c>
      <c r="I31" s="54">
        <f t="shared" si="1"/>
        <v>28647875</v>
      </c>
      <c r="J31" s="47"/>
      <c r="K31" s="46"/>
      <c r="L31" s="48">
        <f t="shared" si="2"/>
        <v>479.67822580645134</v>
      </c>
      <c r="M31" s="54">
        <f t="shared" si="3"/>
        <v>1272565</v>
      </c>
      <c r="N31" s="47"/>
      <c r="O31" s="46"/>
      <c r="P31" s="48">
        <f t="shared" si="4"/>
        <v>11298.027741935486</v>
      </c>
      <c r="Q31" s="54">
        <f t="shared" si="5"/>
        <v>29920440</v>
      </c>
      <c r="R31" s="47"/>
    </row>
    <row r="32" spans="1:19" ht="16.7" customHeight="1" x14ac:dyDescent="0.2">
      <c r="A32" s="4"/>
      <c r="B32" s="4"/>
      <c r="C32" s="2" t="s">
        <v>48</v>
      </c>
      <c r="D32" s="10">
        <v>2098.8333333333298</v>
      </c>
      <c r="E32" s="3">
        <v>5764460</v>
      </c>
      <c r="H32" s="52">
        <f t="shared" si="0"/>
        <v>9803.7762903225757</v>
      </c>
      <c r="I32" s="54">
        <f t="shared" si="1"/>
        <v>26952107</v>
      </c>
      <c r="J32" s="47"/>
      <c r="K32" s="46"/>
      <c r="L32" s="48">
        <f t="shared" si="2"/>
        <v>458.29344086021433</v>
      </c>
      <c r="M32" s="54">
        <f t="shared" si="3"/>
        <v>1258773</v>
      </c>
      <c r="N32" s="47"/>
      <c r="O32" s="46"/>
      <c r="P32" s="48">
        <f t="shared" si="4"/>
        <v>10262.06973118279</v>
      </c>
      <c r="Q32" s="54">
        <f t="shared" si="5"/>
        <v>28210880</v>
      </c>
      <c r="R32" s="47"/>
    </row>
    <row r="33" spans="1:19" ht="16.7" customHeight="1" x14ac:dyDescent="0.2">
      <c r="A33" s="4"/>
      <c r="B33" s="4"/>
      <c r="C33" s="2" t="s">
        <v>49</v>
      </c>
      <c r="D33" s="10">
        <v>2017.3333333333301</v>
      </c>
      <c r="E33" s="3">
        <v>5742399</v>
      </c>
      <c r="H33" s="52">
        <f t="shared" si="0"/>
        <v>8593.4151075268746</v>
      </c>
      <c r="I33" s="54">
        <f t="shared" si="1"/>
        <v>24475185</v>
      </c>
      <c r="J33" s="47"/>
      <c r="K33" s="46"/>
      <c r="L33" s="48">
        <f t="shared" si="2"/>
        <v>418.27951612903269</v>
      </c>
      <c r="M33" s="54">
        <f t="shared" si="3"/>
        <v>1190451</v>
      </c>
      <c r="N33" s="47"/>
      <c r="O33" s="46"/>
      <c r="P33" s="48">
        <f t="shared" si="4"/>
        <v>9011.694623655907</v>
      </c>
      <c r="Q33" s="54">
        <f t="shared" si="5"/>
        <v>25665636</v>
      </c>
      <c r="R33" s="47"/>
    </row>
    <row r="34" spans="1:19" ht="16.7" customHeight="1" x14ac:dyDescent="0.2">
      <c r="A34" s="4"/>
      <c r="B34" s="4"/>
      <c r="C34" s="2" t="s">
        <v>50</v>
      </c>
      <c r="D34" s="10">
        <v>1867.7</v>
      </c>
      <c r="E34" s="3">
        <v>5505915</v>
      </c>
      <c r="H34" s="52">
        <f t="shared" si="0"/>
        <v>7917.8978494623734</v>
      </c>
      <c r="I34" s="54">
        <f t="shared" si="1"/>
        <v>23324092</v>
      </c>
      <c r="J34" s="47"/>
      <c r="K34" s="46"/>
      <c r="L34" s="48">
        <f t="shared" si="2"/>
        <v>327.06870967741941</v>
      </c>
      <c r="M34" s="54">
        <f t="shared" si="3"/>
        <v>964982</v>
      </c>
      <c r="N34" s="47"/>
      <c r="O34" s="46"/>
      <c r="P34" s="48">
        <f t="shared" si="4"/>
        <v>8244.9665591397934</v>
      </c>
      <c r="Q34" s="54">
        <f t="shared" si="5"/>
        <v>24289074</v>
      </c>
      <c r="R34" s="47"/>
    </row>
    <row r="35" spans="1:19" ht="16.7" customHeight="1" x14ac:dyDescent="0.2">
      <c r="A35" s="4"/>
      <c r="B35" s="4"/>
      <c r="C35" s="2" t="s">
        <v>51</v>
      </c>
      <c r="D35" s="10">
        <v>7563.5333333333501</v>
      </c>
      <c r="E35" s="3">
        <v>24393023</v>
      </c>
      <c r="H35" s="52">
        <f t="shared" si="0"/>
        <v>28766.900967742116</v>
      </c>
      <c r="I35" s="54">
        <f t="shared" si="1"/>
        <v>92696626</v>
      </c>
      <c r="J35" s="49"/>
      <c r="K35" s="64"/>
      <c r="L35" s="48">
        <f t="shared" si="2"/>
        <v>1166.086021505376</v>
      </c>
      <c r="M35" s="54">
        <f t="shared" si="3"/>
        <v>3760820</v>
      </c>
      <c r="N35" s="47"/>
      <c r="O35" s="46"/>
      <c r="P35" s="48">
        <f t="shared" si="4"/>
        <v>29932.986989247493</v>
      </c>
      <c r="Q35" s="54">
        <f t="shared" si="5"/>
        <v>96457446</v>
      </c>
      <c r="R35" s="47"/>
    </row>
    <row r="36" spans="1:19" ht="16.7" customHeight="1" x14ac:dyDescent="0.2">
      <c r="A36" s="4"/>
      <c r="B36" s="4"/>
      <c r="C36" s="2" t="s">
        <v>52</v>
      </c>
      <c r="D36" s="10">
        <v>12252.2</v>
      </c>
      <c r="E36" s="3">
        <v>55492757</v>
      </c>
      <c r="H36" s="52">
        <f t="shared" si="0"/>
        <v>39160.758440860205</v>
      </c>
      <c r="I36" s="54">
        <f t="shared" si="1"/>
        <v>176449057</v>
      </c>
      <c r="J36" s="62">
        <f>(SUM(I22:I36)-(1700*SUM(H22:H36)))</f>
        <v>261693170.50537616</v>
      </c>
      <c r="K36" s="66"/>
      <c r="L36" s="69">
        <f>D444+D478+D512+D546+D580+D614+D648+D682+D782+D816</f>
        <v>1292.4743548387096</v>
      </c>
      <c r="M36" s="57">
        <f>E444+E478+E512+E546+E580+E614+E648+E682+E782+E816</f>
        <v>5476214</v>
      </c>
      <c r="N36" s="60">
        <f>(SUM(M22:M36)-(1700*SUM(L22:L36)))</f>
        <v>9940115.6720430069</v>
      </c>
      <c r="O36" s="66"/>
      <c r="P36" s="69">
        <f t="shared" si="4"/>
        <v>40453.232795698917</v>
      </c>
      <c r="Q36" s="57">
        <f t="shared" si="5"/>
        <v>181925271</v>
      </c>
      <c r="R36" s="60">
        <f>J36+N36</f>
        <v>271633286.17741919</v>
      </c>
      <c r="S36" s="17"/>
    </row>
    <row r="37" spans="1:19" ht="16.7" customHeight="1" x14ac:dyDescent="0.2">
      <c r="A37" s="4"/>
      <c r="B37" s="2" t="s">
        <v>7</v>
      </c>
      <c r="C37" s="2" t="s">
        <v>19</v>
      </c>
      <c r="D37" s="10">
        <v>1156.7333333333299</v>
      </c>
      <c r="E37" s="3">
        <v>17205</v>
      </c>
      <c r="G37" t="s">
        <v>53</v>
      </c>
      <c r="H37" s="55">
        <f>SUM(H3:H36)</f>
        <v>1202807.3045161297</v>
      </c>
      <c r="I37" s="55">
        <f>SUM(I3:I36)</f>
        <v>1553734264</v>
      </c>
      <c r="L37" s="55">
        <f>SUM(L3:L36)</f>
        <v>50454.485322580636</v>
      </c>
      <c r="M37" s="55">
        <f>SUM(M3:M36)</f>
        <v>66119565</v>
      </c>
      <c r="P37" s="55">
        <f t="shared" si="4"/>
        <v>1253261.7898387103</v>
      </c>
      <c r="Q37" s="72">
        <f t="shared" si="5"/>
        <v>1619853829</v>
      </c>
      <c r="R37" s="13"/>
    </row>
    <row r="38" spans="1:19" ht="16.7" customHeight="1" x14ac:dyDescent="0.2">
      <c r="A38" s="4"/>
      <c r="B38" s="4"/>
      <c r="C38" s="2" t="s">
        <v>20</v>
      </c>
      <c r="D38" s="10">
        <v>531</v>
      </c>
      <c r="E38" s="3">
        <v>51432</v>
      </c>
      <c r="I38" s="13"/>
      <c r="L38" s="12"/>
      <c r="M38" s="13"/>
      <c r="P38" s="12"/>
      <c r="Q38" s="13"/>
    </row>
    <row r="39" spans="1:19" ht="16.7" customHeight="1" x14ac:dyDescent="0.2">
      <c r="A39" s="4"/>
      <c r="B39" s="4"/>
      <c r="C39" s="2" t="s">
        <v>21</v>
      </c>
      <c r="D39" s="10">
        <v>573.79999999999995</v>
      </c>
      <c r="E39" s="3">
        <v>85935</v>
      </c>
      <c r="Q39" s="19"/>
    </row>
    <row r="40" spans="1:19" ht="16.7" customHeight="1" x14ac:dyDescent="0.2">
      <c r="A40" s="4"/>
      <c r="B40" s="4"/>
      <c r="C40" s="2" t="s">
        <v>22</v>
      </c>
      <c r="D40" s="10">
        <v>687.26666666666597</v>
      </c>
      <c r="E40" s="3">
        <v>141283</v>
      </c>
    </row>
    <row r="41" spans="1:19" ht="16.7" customHeight="1" x14ac:dyDescent="0.2">
      <c r="A41" s="4"/>
      <c r="B41" s="4"/>
      <c r="C41" s="2" t="s">
        <v>23</v>
      </c>
      <c r="D41" s="10">
        <v>1582.6666666666699</v>
      </c>
      <c r="E41" s="3">
        <v>442604</v>
      </c>
      <c r="H41" s="20"/>
      <c r="L41" s="20"/>
      <c r="P41" s="12"/>
    </row>
    <row r="42" spans="1:19" ht="16.7" customHeight="1" x14ac:dyDescent="0.2">
      <c r="A42" s="4"/>
      <c r="B42" s="4"/>
      <c r="C42" s="2" t="s">
        <v>24</v>
      </c>
      <c r="D42" s="10">
        <v>2443.9666666666699</v>
      </c>
      <c r="E42" s="3">
        <v>909436</v>
      </c>
    </row>
    <row r="43" spans="1:19" ht="16.7" customHeight="1" x14ac:dyDescent="0.2">
      <c r="A43" s="4"/>
      <c r="B43" s="4"/>
      <c r="C43" s="2" t="s">
        <v>25</v>
      </c>
      <c r="D43" s="10">
        <v>3394.7</v>
      </c>
      <c r="E43" s="3">
        <v>1588067</v>
      </c>
    </row>
    <row r="44" spans="1:19" ht="16.7" customHeight="1" x14ac:dyDescent="0.2">
      <c r="A44" s="4"/>
      <c r="B44" s="4"/>
      <c r="C44" s="2" t="s">
        <v>26</v>
      </c>
      <c r="D44" s="10">
        <v>4093.63333333333</v>
      </c>
      <c r="E44" s="3">
        <v>2315079</v>
      </c>
    </row>
    <row r="45" spans="1:19" ht="16.7" customHeight="1" x14ac:dyDescent="0.2">
      <c r="A45" s="4"/>
      <c r="B45" s="4"/>
      <c r="C45" s="2" t="s">
        <v>27</v>
      </c>
      <c r="D45" s="10">
        <v>4552.0666666666702</v>
      </c>
      <c r="E45" s="3">
        <v>3009638</v>
      </c>
    </row>
    <row r="46" spans="1:19" ht="16.7" customHeight="1" x14ac:dyDescent="0.2">
      <c r="A46" s="4"/>
      <c r="B46" s="4"/>
      <c r="C46" s="2" t="s">
        <v>28</v>
      </c>
      <c r="D46" s="10">
        <v>4616.5333333333401</v>
      </c>
      <c r="E46" s="3">
        <v>3509708</v>
      </c>
    </row>
    <row r="47" spans="1:19" ht="16.7" customHeight="1" x14ac:dyDescent="0.2">
      <c r="A47" s="4"/>
      <c r="B47" s="4"/>
      <c r="C47" s="2" t="s">
        <v>29</v>
      </c>
      <c r="D47" s="10">
        <v>4633.8333333333303</v>
      </c>
      <c r="E47" s="3">
        <v>3975547</v>
      </c>
    </row>
    <row r="48" spans="1:19" ht="16.7" customHeight="1" x14ac:dyDescent="0.2">
      <c r="A48" s="4"/>
      <c r="B48" s="4"/>
      <c r="C48" s="2" t="s">
        <v>30</v>
      </c>
      <c r="D48" s="10">
        <v>4377.1000000000004</v>
      </c>
      <c r="E48" s="3">
        <v>4192007</v>
      </c>
    </row>
    <row r="49" spans="1:5" ht="16.7" customHeight="1" x14ac:dyDescent="0.2">
      <c r="A49" s="4"/>
      <c r="B49" s="4"/>
      <c r="C49" s="2" t="s">
        <v>31</v>
      </c>
      <c r="D49" s="10">
        <v>4067.2</v>
      </c>
      <c r="E49" s="3">
        <v>4304387</v>
      </c>
    </row>
    <row r="50" spans="1:5" ht="16.7" customHeight="1" x14ac:dyDescent="0.2">
      <c r="A50" s="4"/>
      <c r="B50" s="4"/>
      <c r="C50" s="2" t="s">
        <v>32</v>
      </c>
      <c r="D50" s="10">
        <v>4038.2666666666701</v>
      </c>
      <c r="E50" s="3">
        <v>4670930</v>
      </c>
    </row>
    <row r="51" spans="1:5" ht="16.7" customHeight="1" x14ac:dyDescent="0.2">
      <c r="A51" s="4"/>
      <c r="B51" s="4"/>
      <c r="C51" s="2" t="s">
        <v>33</v>
      </c>
      <c r="D51" s="10">
        <v>3773.9666666666699</v>
      </c>
      <c r="E51" s="3">
        <v>4749246</v>
      </c>
    </row>
    <row r="52" spans="1:5" ht="16.7" customHeight="1" x14ac:dyDescent="0.2">
      <c r="A52" s="4"/>
      <c r="B52" s="4"/>
      <c r="C52" s="2" t="s">
        <v>34</v>
      </c>
      <c r="D52" s="10">
        <v>3643.8333333333298</v>
      </c>
      <c r="E52" s="3">
        <v>4939963</v>
      </c>
    </row>
    <row r="53" spans="1:5" ht="16.7" customHeight="1" x14ac:dyDescent="0.2">
      <c r="A53" s="5"/>
      <c r="B53" s="5"/>
      <c r="C53" s="2" t="s">
        <v>35</v>
      </c>
      <c r="D53" s="10">
        <v>3594.9333333333302</v>
      </c>
      <c r="E53" s="3">
        <v>5225541</v>
      </c>
    </row>
    <row r="54" spans="1:5" ht="16.7" customHeight="1" x14ac:dyDescent="0.2">
      <c r="A54" s="4"/>
      <c r="B54" s="4"/>
      <c r="C54" s="2" t="s">
        <v>36</v>
      </c>
      <c r="D54" s="10">
        <v>3481.4666666666699</v>
      </c>
      <c r="E54" s="3">
        <v>5414514</v>
      </c>
    </row>
    <row r="55" spans="1:5" ht="16.7" customHeight="1" x14ac:dyDescent="0.2">
      <c r="A55" s="4"/>
      <c r="B55" s="4"/>
      <c r="C55" s="2" t="s">
        <v>37</v>
      </c>
      <c r="D55" s="10">
        <v>3269.4</v>
      </c>
      <c r="E55" s="3">
        <v>5414590</v>
      </c>
    </row>
    <row r="56" spans="1:5" ht="16.7" customHeight="1" x14ac:dyDescent="0.2">
      <c r="A56" s="4"/>
      <c r="B56" s="4"/>
      <c r="C56" s="2" t="s">
        <v>38</v>
      </c>
      <c r="D56" s="10">
        <v>3200.86666666667</v>
      </c>
      <c r="E56" s="3">
        <v>5616029</v>
      </c>
    </row>
    <row r="57" spans="1:5" ht="16.7" customHeight="1" x14ac:dyDescent="0.2">
      <c r="A57" s="4"/>
      <c r="B57" s="4"/>
      <c r="C57" s="2" t="s">
        <v>39</v>
      </c>
      <c r="D57" s="10">
        <v>3193.9333333333302</v>
      </c>
      <c r="E57" s="3">
        <v>5918462</v>
      </c>
    </row>
    <row r="58" spans="1:5" ht="16.7" customHeight="1" x14ac:dyDescent="0.2">
      <c r="A58" s="4"/>
      <c r="B58" s="4"/>
      <c r="C58" s="2" t="s">
        <v>40</v>
      </c>
      <c r="D58" s="10">
        <v>3017.8</v>
      </c>
      <c r="E58" s="3">
        <v>5903841</v>
      </c>
    </row>
    <row r="59" spans="1:5" ht="16.7" customHeight="1" x14ac:dyDescent="0.2">
      <c r="A59" s="4"/>
      <c r="B59" s="4"/>
      <c r="C59" s="2" t="s">
        <v>41</v>
      </c>
      <c r="D59" s="10">
        <v>2809.2333333333299</v>
      </c>
      <c r="E59" s="3">
        <v>5774262</v>
      </c>
    </row>
    <row r="60" spans="1:5" ht="16.7" customHeight="1" x14ac:dyDescent="0.2">
      <c r="A60" s="4"/>
      <c r="B60" s="4"/>
      <c r="C60" s="2" t="s">
        <v>42</v>
      </c>
      <c r="D60" s="10">
        <v>2750.8333333333298</v>
      </c>
      <c r="E60" s="3">
        <v>5926513</v>
      </c>
    </row>
    <row r="61" spans="1:5" ht="16.7" customHeight="1" x14ac:dyDescent="0.2">
      <c r="A61" s="4"/>
      <c r="B61" s="4"/>
      <c r="C61" s="2" t="s">
        <v>43</v>
      </c>
      <c r="D61" s="10">
        <v>2578.5666666666698</v>
      </c>
      <c r="E61" s="3">
        <v>5813220</v>
      </c>
    </row>
    <row r="62" spans="1:5" ht="16.7" customHeight="1" x14ac:dyDescent="0.2">
      <c r="A62" s="4"/>
      <c r="B62" s="4"/>
      <c r="C62" s="2" t="s">
        <v>44</v>
      </c>
      <c r="D62" s="10">
        <v>2335.7333333333299</v>
      </c>
      <c r="E62" s="3">
        <v>5500506</v>
      </c>
    </row>
    <row r="63" spans="1:5" ht="16.7" customHeight="1" x14ac:dyDescent="0.2">
      <c r="A63" s="4"/>
      <c r="B63" s="4"/>
      <c r="C63" s="2" t="s">
        <v>45</v>
      </c>
      <c r="D63" s="10">
        <v>2223.0333333333301</v>
      </c>
      <c r="E63" s="3">
        <v>5452091</v>
      </c>
    </row>
    <row r="64" spans="1:5" ht="16.7" customHeight="1" x14ac:dyDescent="0.2">
      <c r="A64" s="4"/>
      <c r="B64" s="4"/>
      <c r="C64" s="2" t="s">
        <v>46</v>
      </c>
      <c r="D64" s="10">
        <v>2120.6999999999998</v>
      </c>
      <c r="E64" s="3">
        <v>5404664</v>
      </c>
    </row>
    <row r="65" spans="1:5" ht="16.7" customHeight="1" x14ac:dyDescent="0.2">
      <c r="A65" s="4"/>
      <c r="B65" s="4"/>
      <c r="C65" s="2" t="s">
        <v>47</v>
      </c>
      <c r="D65" s="10">
        <v>1880.2666666666701</v>
      </c>
      <c r="E65" s="3">
        <v>4989655</v>
      </c>
    </row>
    <row r="66" spans="1:5" ht="16.7" customHeight="1" x14ac:dyDescent="0.2">
      <c r="A66" s="4"/>
      <c r="B66" s="4"/>
      <c r="C66" s="2" t="s">
        <v>48</v>
      </c>
      <c r="D66" s="10">
        <v>1683.1666666666699</v>
      </c>
      <c r="E66" s="3">
        <v>4639427</v>
      </c>
    </row>
    <row r="67" spans="1:5" ht="16.7" customHeight="1" x14ac:dyDescent="0.2">
      <c r="A67" s="4"/>
      <c r="B67" s="4"/>
      <c r="C67" s="2" t="s">
        <v>49</v>
      </c>
      <c r="D67" s="10">
        <v>1509</v>
      </c>
      <c r="E67" s="3">
        <v>4300383</v>
      </c>
    </row>
    <row r="68" spans="1:5" ht="16.7" customHeight="1" x14ac:dyDescent="0.2">
      <c r="A68" s="4"/>
      <c r="B68" s="4"/>
      <c r="C68" s="2" t="s">
        <v>50</v>
      </c>
      <c r="D68" s="10">
        <v>1412.2666666666701</v>
      </c>
      <c r="E68" s="3">
        <v>4171156</v>
      </c>
    </row>
    <row r="69" spans="1:5" ht="16.7" customHeight="1" x14ac:dyDescent="0.2">
      <c r="A69" s="4"/>
      <c r="B69" s="4"/>
      <c r="C69" s="2" t="s">
        <v>51</v>
      </c>
      <c r="D69" s="10">
        <v>5089.1000000000004</v>
      </c>
      <c r="E69" s="3">
        <v>16438091</v>
      </c>
    </row>
    <row r="70" spans="1:5" ht="16.7" customHeight="1" x14ac:dyDescent="0.2">
      <c r="A70" s="4"/>
      <c r="B70" s="4"/>
      <c r="C70" s="2" t="s">
        <v>52</v>
      </c>
      <c r="D70" s="10">
        <v>6073.8666666666704</v>
      </c>
      <c r="E70" s="3">
        <v>26698771</v>
      </c>
    </row>
    <row r="71" spans="1:5" ht="16.7" customHeight="1" x14ac:dyDescent="0.2">
      <c r="A71" s="4"/>
      <c r="B71" s="2" t="s">
        <v>8</v>
      </c>
      <c r="C71" s="2" t="s">
        <v>19</v>
      </c>
      <c r="D71" s="10">
        <v>1241.8</v>
      </c>
      <c r="E71" s="3">
        <v>19789</v>
      </c>
    </row>
    <row r="72" spans="1:5" ht="16.7" customHeight="1" x14ac:dyDescent="0.2">
      <c r="A72" s="4"/>
      <c r="B72" s="4"/>
      <c r="C72" s="2" t="s">
        <v>20</v>
      </c>
      <c r="D72" s="10">
        <v>696.60000000000105</v>
      </c>
      <c r="E72" s="3">
        <v>67285</v>
      </c>
    </row>
    <row r="73" spans="1:5" ht="16.7" customHeight="1" x14ac:dyDescent="0.2">
      <c r="A73" s="4"/>
      <c r="B73" s="4"/>
      <c r="C73" s="2" t="s">
        <v>21</v>
      </c>
      <c r="D73" s="10">
        <v>710.5</v>
      </c>
      <c r="E73" s="3">
        <v>105797</v>
      </c>
    </row>
    <row r="74" spans="1:5" ht="16.7" customHeight="1" x14ac:dyDescent="0.2">
      <c r="A74" s="4"/>
      <c r="B74" s="4"/>
      <c r="C74" s="2" t="s">
        <v>22</v>
      </c>
      <c r="D74" s="10">
        <v>797.26666666666699</v>
      </c>
      <c r="E74" s="3">
        <v>161964</v>
      </c>
    </row>
    <row r="75" spans="1:5" ht="16.7" customHeight="1" x14ac:dyDescent="0.2">
      <c r="A75" s="4"/>
      <c r="B75" s="4"/>
      <c r="C75" s="2" t="s">
        <v>23</v>
      </c>
      <c r="D75" s="10">
        <v>2198.5333333333401</v>
      </c>
      <c r="E75" s="3">
        <v>611328</v>
      </c>
    </row>
    <row r="76" spans="1:5" ht="16.7" customHeight="1" x14ac:dyDescent="0.2">
      <c r="A76" s="4"/>
      <c r="B76" s="4"/>
      <c r="C76" s="2" t="s">
        <v>24</v>
      </c>
      <c r="D76" s="10">
        <v>3199.5</v>
      </c>
      <c r="E76" s="3">
        <v>1182988</v>
      </c>
    </row>
    <row r="77" spans="1:5" ht="16.7" customHeight="1" x14ac:dyDescent="0.2">
      <c r="A77" s="4"/>
      <c r="B77" s="4"/>
      <c r="C77" s="2" t="s">
        <v>25</v>
      </c>
      <c r="D77" s="10">
        <v>4270.1666666666597</v>
      </c>
      <c r="E77" s="3">
        <v>1978652</v>
      </c>
    </row>
    <row r="78" spans="1:5" ht="16.7" customHeight="1" x14ac:dyDescent="0.2">
      <c r="A78" s="5"/>
      <c r="B78" s="5"/>
      <c r="C78" s="2" t="s">
        <v>26</v>
      </c>
      <c r="D78" s="10">
        <v>5122.5666666666702</v>
      </c>
      <c r="E78" s="3">
        <v>2886786</v>
      </c>
    </row>
    <row r="79" spans="1:5" ht="16.7" customHeight="1" x14ac:dyDescent="0.2">
      <c r="A79" s="4"/>
      <c r="B79" s="4"/>
      <c r="C79" s="2" t="s">
        <v>27</v>
      </c>
      <c r="D79" s="10">
        <v>5524.7666666666601</v>
      </c>
      <c r="E79" s="3">
        <v>3635023</v>
      </c>
    </row>
    <row r="80" spans="1:5" ht="16.7" customHeight="1" x14ac:dyDescent="0.2">
      <c r="A80" s="4"/>
      <c r="B80" s="4"/>
      <c r="C80" s="2" t="s">
        <v>28</v>
      </c>
      <c r="D80" s="10">
        <v>5580.3666666666704</v>
      </c>
      <c r="E80" s="3">
        <v>4224689</v>
      </c>
    </row>
    <row r="81" spans="1:5" ht="16.7" customHeight="1" x14ac:dyDescent="0.2">
      <c r="A81" s="4"/>
      <c r="B81" s="4"/>
      <c r="C81" s="2" t="s">
        <v>29</v>
      </c>
      <c r="D81" s="10">
        <v>5401.6666666666697</v>
      </c>
      <c r="E81" s="3">
        <v>4631520</v>
      </c>
    </row>
    <row r="82" spans="1:5" ht="16.7" customHeight="1" x14ac:dyDescent="0.2">
      <c r="A82" s="4"/>
      <c r="B82" s="4"/>
      <c r="C82" s="2" t="s">
        <v>30</v>
      </c>
      <c r="D82" s="10">
        <v>5127.0666666666702</v>
      </c>
      <c r="E82" s="3">
        <v>4901587</v>
      </c>
    </row>
    <row r="83" spans="1:5" ht="16.7" customHeight="1" x14ac:dyDescent="0.2">
      <c r="A83" s="4"/>
      <c r="B83" s="4"/>
      <c r="C83" s="2" t="s">
        <v>31</v>
      </c>
      <c r="D83" s="10">
        <v>4985.3</v>
      </c>
      <c r="E83" s="3">
        <v>5259711</v>
      </c>
    </row>
    <row r="84" spans="1:5" ht="16.7" customHeight="1" x14ac:dyDescent="0.2">
      <c r="A84" s="4"/>
      <c r="B84" s="4"/>
      <c r="C84" s="2" t="s">
        <v>32</v>
      </c>
      <c r="D84" s="10">
        <v>4888.3</v>
      </c>
      <c r="E84" s="3">
        <v>5649202</v>
      </c>
    </row>
    <row r="85" spans="1:5" ht="16.7" customHeight="1" x14ac:dyDescent="0.2">
      <c r="A85" s="4"/>
      <c r="B85" s="4"/>
      <c r="C85" s="2" t="s">
        <v>33</v>
      </c>
      <c r="D85" s="10">
        <v>4671.5666666666702</v>
      </c>
      <c r="E85" s="3">
        <v>5865068</v>
      </c>
    </row>
    <row r="86" spans="1:5" ht="16.7" customHeight="1" x14ac:dyDescent="0.2">
      <c r="A86" s="4"/>
      <c r="B86" s="4"/>
      <c r="C86" s="2" t="s">
        <v>34</v>
      </c>
      <c r="D86" s="10">
        <v>4501.0333333333301</v>
      </c>
      <c r="E86" s="3">
        <v>6096900</v>
      </c>
    </row>
    <row r="87" spans="1:5" ht="16.7" customHeight="1" x14ac:dyDescent="0.2">
      <c r="A87" s="4"/>
      <c r="B87" s="4"/>
      <c r="C87" s="2" t="s">
        <v>35</v>
      </c>
      <c r="D87" s="10">
        <v>4325.2</v>
      </c>
      <c r="E87" s="3">
        <v>6287926</v>
      </c>
    </row>
    <row r="88" spans="1:5" ht="16.7" customHeight="1" x14ac:dyDescent="0.2">
      <c r="A88" s="4"/>
      <c r="B88" s="4"/>
      <c r="C88" s="2" t="s">
        <v>36</v>
      </c>
      <c r="D88" s="10">
        <v>4129.9333333333298</v>
      </c>
      <c r="E88" s="3">
        <v>6411915</v>
      </c>
    </row>
    <row r="89" spans="1:5" ht="16.7" customHeight="1" x14ac:dyDescent="0.2">
      <c r="A89" s="4"/>
      <c r="B89" s="4"/>
      <c r="C89" s="2" t="s">
        <v>37</v>
      </c>
      <c r="D89" s="10">
        <v>3796.1</v>
      </c>
      <c r="E89" s="3">
        <v>6267452</v>
      </c>
    </row>
    <row r="90" spans="1:5" ht="16.7" customHeight="1" x14ac:dyDescent="0.2">
      <c r="A90" s="4"/>
      <c r="B90" s="4"/>
      <c r="C90" s="2" t="s">
        <v>38</v>
      </c>
      <c r="D90" s="10">
        <v>3579.8333333333298</v>
      </c>
      <c r="E90" s="3">
        <v>6272123</v>
      </c>
    </row>
    <row r="91" spans="1:5" ht="16.7" customHeight="1" x14ac:dyDescent="0.2">
      <c r="A91" s="4"/>
      <c r="B91" s="4"/>
      <c r="C91" s="2" t="s">
        <v>39</v>
      </c>
      <c r="D91" s="10">
        <v>3222.7</v>
      </c>
      <c r="E91" s="3">
        <v>5972733</v>
      </c>
    </row>
    <row r="92" spans="1:5" ht="16.7" customHeight="1" x14ac:dyDescent="0.2">
      <c r="A92" s="4"/>
      <c r="B92" s="4"/>
      <c r="C92" s="2" t="s">
        <v>40</v>
      </c>
      <c r="D92" s="10">
        <v>2908.3333333333298</v>
      </c>
      <c r="E92" s="3">
        <v>5676455</v>
      </c>
    </row>
    <row r="93" spans="1:5" ht="16.7" customHeight="1" x14ac:dyDescent="0.2">
      <c r="A93" s="4"/>
      <c r="B93" s="4"/>
      <c r="C93" s="2" t="s">
        <v>41</v>
      </c>
      <c r="D93" s="10">
        <v>2588.63333333333</v>
      </c>
      <c r="E93" s="3">
        <v>5311599</v>
      </c>
    </row>
    <row r="94" spans="1:5" ht="16.7" customHeight="1" x14ac:dyDescent="0.2">
      <c r="A94" s="4"/>
      <c r="B94" s="4"/>
      <c r="C94" s="2" t="s">
        <v>42</v>
      </c>
      <c r="D94" s="10">
        <v>2228.4333333333302</v>
      </c>
      <c r="E94" s="3">
        <v>4793382</v>
      </c>
    </row>
    <row r="95" spans="1:5" ht="16.7" customHeight="1" x14ac:dyDescent="0.2">
      <c r="A95" s="4"/>
      <c r="B95" s="4"/>
      <c r="C95" s="2" t="s">
        <v>43</v>
      </c>
      <c r="D95" s="10">
        <v>2044.36666666667</v>
      </c>
      <c r="E95" s="3">
        <v>4603832</v>
      </c>
    </row>
    <row r="96" spans="1:5" ht="16.7" customHeight="1" x14ac:dyDescent="0.2">
      <c r="A96" s="4"/>
      <c r="B96" s="4"/>
      <c r="C96" s="2" t="s">
        <v>44</v>
      </c>
      <c r="D96" s="10">
        <v>1831.0333333333299</v>
      </c>
      <c r="E96" s="3">
        <v>4303894</v>
      </c>
    </row>
    <row r="97" spans="1:5" ht="16.7" customHeight="1" x14ac:dyDescent="0.2">
      <c r="A97" s="4"/>
      <c r="B97" s="4"/>
      <c r="C97" s="2" t="s">
        <v>45</v>
      </c>
      <c r="D97" s="10">
        <v>1501</v>
      </c>
      <c r="E97" s="3">
        <v>3669073</v>
      </c>
    </row>
    <row r="98" spans="1:5" ht="16.7" customHeight="1" x14ac:dyDescent="0.2">
      <c r="A98" s="4"/>
      <c r="B98" s="4"/>
      <c r="C98" s="2" t="s">
        <v>46</v>
      </c>
      <c r="D98" s="10">
        <v>1281.9666666666701</v>
      </c>
      <c r="E98" s="3">
        <v>3271459</v>
      </c>
    </row>
    <row r="99" spans="1:5" ht="16.7" customHeight="1" x14ac:dyDescent="0.2">
      <c r="A99" s="4"/>
      <c r="B99" s="4"/>
      <c r="C99" s="2" t="s">
        <v>47</v>
      </c>
      <c r="D99" s="10">
        <v>1139.4000000000001</v>
      </c>
      <c r="E99" s="3">
        <v>3012230</v>
      </c>
    </row>
    <row r="100" spans="1:5" ht="16.7" customHeight="1" x14ac:dyDescent="0.2">
      <c r="A100" s="4"/>
      <c r="B100" s="4"/>
      <c r="C100" s="2" t="s">
        <v>48</v>
      </c>
      <c r="D100" s="10">
        <v>1014.9</v>
      </c>
      <c r="E100" s="3">
        <v>2786949</v>
      </c>
    </row>
    <row r="101" spans="1:5" ht="16.7" customHeight="1" x14ac:dyDescent="0.2">
      <c r="A101" s="4"/>
      <c r="B101" s="4"/>
      <c r="C101" s="2" t="s">
        <v>49</v>
      </c>
      <c r="D101" s="10">
        <v>793.9</v>
      </c>
      <c r="E101" s="3">
        <v>2261584</v>
      </c>
    </row>
    <row r="102" spans="1:5" ht="16.7" customHeight="1" x14ac:dyDescent="0.2">
      <c r="A102" s="4"/>
      <c r="B102" s="4"/>
      <c r="C102" s="2" t="s">
        <v>50</v>
      </c>
      <c r="D102" s="10">
        <v>730.13333333333298</v>
      </c>
      <c r="E102" s="3">
        <v>2153108</v>
      </c>
    </row>
    <row r="103" spans="1:5" ht="16.7" customHeight="1" x14ac:dyDescent="0.2">
      <c r="A103" s="5"/>
      <c r="B103" s="5"/>
      <c r="C103" s="2" t="s">
        <v>51</v>
      </c>
      <c r="D103" s="10">
        <v>2163.36666666667</v>
      </c>
      <c r="E103" s="3">
        <v>6954218</v>
      </c>
    </row>
    <row r="104" spans="1:5" ht="16.7" customHeight="1" x14ac:dyDescent="0.2">
      <c r="A104" s="4"/>
      <c r="B104" s="4"/>
      <c r="C104" s="2" t="s">
        <v>52</v>
      </c>
      <c r="D104" s="10">
        <v>1882.1</v>
      </c>
      <c r="E104" s="3">
        <v>8121478</v>
      </c>
    </row>
    <row r="105" spans="1:5" ht="16.7" customHeight="1" x14ac:dyDescent="0.2">
      <c r="A105" s="4"/>
      <c r="B105" s="2" t="s">
        <v>9</v>
      </c>
      <c r="C105" s="2" t="s">
        <v>19</v>
      </c>
      <c r="D105" s="10">
        <v>1389.7666666666701</v>
      </c>
      <c r="E105" s="3">
        <v>28317</v>
      </c>
    </row>
    <row r="106" spans="1:5" ht="16.7" customHeight="1" x14ac:dyDescent="0.2">
      <c r="A106" s="4"/>
      <c r="B106" s="4"/>
      <c r="C106" s="2" t="s">
        <v>20</v>
      </c>
      <c r="D106" s="10">
        <v>913.4</v>
      </c>
      <c r="E106" s="3">
        <v>85033</v>
      </c>
    </row>
    <row r="107" spans="1:5" ht="16.7" customHeight="1" x14ac:dyDescent="0.2">
      <c r="A107" s="4"/>
      <c r="B107" s="4"/>
      <c r="C107" s="2" t="s">
        <v>21</v>
      </c>
      <c r="D107" s="10">
        <v>982.56666666666695</v>
      </c>
      <c r="E107" s="3">
        <v>146084</v>
      </c>
    </row>
    <row r="108" spans="1:5" ht="16.7" customHeight="1" x14ac:dyDescent="0.2">
      <c r="A108" s="4"/>
      <c r="B108" s="4"/>
      <c r="C108" s="2" t="s">
        <v>22</v>
      </c>
      <c r="D108" s="10">
        <v>1164.8</v>
      </c>
      <c r="E108" s="3">
        <v>231105</v>
      </c>
    </row>
    <row r="109" spans="1:5" ht="16.7" customHeight="1" x14ac:dyDescent="0.2">
      <c r="A109" s="4"/>
      <c r="B109" s="4"/>
      <c r="C109" s="2" t="s">
        <v>23</v>
      </c>
      <c r="D109" s="10">
        <v>3025.5666666666698</v>
      </c>
      <c r="E109" s="3">
        <v>819310</v>
      </c>
    </row>
    <row r="110" spans="1:5" ht="16.7" customHeight="1" x14ac:dyDescent="0.2">
      <c r="A110" s="4"/>
      <c r="B110" s="4"/>
      <c r="C110" s="2" t="s">
        <v>24</v>
      </c>
      <c r="D110" s="10">
        <v>4512.9333333333398</v>
      </c>
      <c r="E110" s="3">
        <v>1642905</v>
      </c>
    </row>
    <row r="111" spans="1:5" ht="16.7" customHeight="1" x14ac:dyDescent="0.2">
      <c r="A111" s="4"/>
      <c r="B111" s="4"/>
      <c r="C111" s="2" t="s">
        <v>25</v>
      </c>
      <c r="D111" s="10">
        <v>5876.6333333333196</v>
      </c>
      <c r="E111" s="3">
        <v>2705275</v>
      </c>
    </row>
    <row r="112" spans="1:5" ht="16.7" customHeight="1" x14ac:dyDescent="0.2">
      <c r="A112" s="4"/>
      <c r="B112" s="4"/>
      <c r="C112" s="2" t="s">
        <v>26</v>
      </c>
      <c r="D112" s="10">
        <v>6697.6666666666497</v>
      </c>
      <c r="E112" s="3">
        <v>3735763</v>
      </c>
    </row>
    <row r="113" spans="1:5" ht="16.7" customHeight="1" x14ac:dyDescent="0.2">
      <c r="A113" s="4"/>
      <c r="B113" s="4"/>
      <c r="C113" s="2" t="s">
        <v>27</v>
      </c>
      <c r="D113" s="10">
        <v>7006.7333333333299</v>
      </c>
      <c r="E113" s="3">
        <v>4586126</v>
      </c>
    </row>
    <row r="114" spans="1:5" ht="16.7" customHeight="1" x14ac:dyDescent="0.2">
      <c r="A114" s="4"/>
      <c r="B114" s="4"/>
      <c r="C114" s="2" t="s">
        <v>28</v>
      </c>
      <c r="D114" s="10">
        <v>6970.6999999999898</v>
      </c>
      <c r="E114" s="3">
        <v>5254227</v>
      </c>
    </row>
    <row r="115" spans="1:5" ht="16.7" customHeight="1" x14ac:dyDescent="0.2">
      <c r="A115" s="4"/>
      <c r="B115" s="4"/>
      <c r="C115" s="2" t="s">
        <v>29</v>
      </c>
      <c r="D115" s="10">
        <v>6996.0333333333301</v>
      </c>
      <c r="E115" s="3">
        <v>5965326</v>
      </c>
    </row>
    <row r="116" spans="1:5" ht="16.7" customHeight="1" x14ac:dyDescent="0.2">
      <c r="A116" s="4"/>
      <c r="B116" s="4"/>
      <c r="C116" s="2" t="s">
        <v>30</v>
      </c>
      <c r="D116" s="10">
        <v>6626.8333333333303</v>
      </c>
      <c r="E116" s="3">
        <v>6316247</v>
      </c>
    </row>
    <row r="117" spans="1:5" ht="16.7" customHeight="1" x14ac:dyDescent="0.2">
      <c r="A117" s="4"/>
      <c r="B117" s="4"/>
      <c r="C117" s="2" t="s">
        <v>31</v>
      </c>
      <c r="D117" s="10">
        <v>6166.8333333333303</v>
      </c>
      <c r="E117" s="3">
        <v>6490018</v>
      </c>
    </row>
    <row r="118" spans="1:5" ht="16.7" customHeight="1" x14ac:dyDescent="0.2">
      <c r="A118" s="4"/>
      <c r="B118" s="4"/>
      <c r="C118" s="2" t="s">
        <v>32</v>
      </c>
      <c r="D118" s="10">
        <v>5943.1333333333296</v>
      </c>
      <c r="E118" s="3">
        <v>6847412</v>
      </c>
    </row>
    <row r="119" spans="1:5" ht="16.7" customHeight="1" x14ac:dyDescent="0.2">
      <c r="A119" s="4"/>
      <c r="B119" s="4"/>
      <c r="C119" s="2" t="s">
        <v>33</v>
      </c>
      <c r="D119" s="10">
        <v>5448.7333333333299</v>
      </c>
      <c r="E119" s="3">
        <v>6815854</v>
      </c>
    </row>
    <row r="120" spans="1:5" ht="16.7" customHeight="1" x14ac:dyDescent="0.2">
      <c r="A120" s="4"/>
      <c r="B120" s="4"/>
      <c r="C120" s="2" t="s">
        <v>34</v>
      </c>
      <c r="D120" s="10">
        <v>4711.0333333333301</v>
      </c>
      <c r="E120" s="3">
        <v>6360055</v>
      </c>
    </row>
    <row r="121" spans="1:5" ht="16.7" customHeight="1" x14ac:dyDescent="0.2">
      <c r="A121" s="4"/>
      <c r="B121" s="4"/>
      <c r="C121" s="2" t="s">
        <v>35</v>
      </c>
      <c r="D121" s="10">
        <v>4238.1666666666697</v>
      </c>
      <c r="E121" s="3">
        <v>6154426</v>
      </c>
    </row>
    <row r="122" spans="1:5" ht="16.7" customHeight="1" x14ac:dyDescent="0.2">
      <c r="A122" s="4"/>
      <c r="B122" s="4"/>
      <c r="C122" s="2" t="s">
        <v>36</v>
      </c>
      <c r="D122" s="10">
        <v>3613.2333333333299</v>
      </c>
      <c r="E122" s="3">
        <v>5609232</v>
      </c>
    </row>
    <row r="123" spans="1:5" ht="16.7" customHeight="1" x14ac:dyDescent="0.2">
      <c r="A123" s="4"/>
      <c r="B123" s="4"/>
      <c r="C123" s="2" t="s">
        <v>37</v>
      </c>
      <c r="D123" s="10">
        <v>3104.0333333333301</v>
      </c>
      <c r="E123" s="3">
        <v>5123969</v>
      </c>
    </row>
    <row r="124" spans="1:5" ht="16.7" customHeight="1" x14ac:dyDescent="0.2">
      <c r="A124" s="4"/>
      <c r="B124" s="4"/>
      <c r="C124" s="2" t="s">
        <v>38</v>
      </c>
      <c r="D124" s="10">
        <v>2600.2333333333299</v>
      </c>
      <c r="E124" s="3">
        <v>4538807</v>
      </c>
    </row>
    <row r="125" spans="1:5" ht="16.7" customHeight="1" x14ac:dyDescent="0.2">
      <c r="A125" s="4"/>
      <c r="B125" s="4"/>
      <c r="C125" s="2" t="s">
        <v>39</v>
      </c>
      <c r="D125" s="10">
        <v>2095.3000000000002</v>
      </c>
      <c r="E125" s="3">
        <v>3865039</v>
      </c>
    </row>
    <row r="126" spans="1:5" ht="16.7" customHeight="1" x14ac:dyDescent="0.2">
      <c r="A126" s="4"/>
      <c r="B126" s="4"/>
      <c r="C126" s="2" t="s">
        <v>40</v>
      </c>
      <c r="D126" s="10">
        <v>1756.0333333333299</v>
      </c>
      <c r="E126" s="3">
        <v>3424799</v>
      </c>
    </row>
    <row r="127" spans="1:5" ht="16.7" customHeight="1" x14ac:dyDescent="0.2">
      <c r="A127" s="4"/>
      <c r="B127" s="4"/>
      <c r="C127" s="2" t="s">
        <v>41</v>
      </c>
      <c r="D127" s="10">
        <v>1373.9</v>
      </c>
      <c r="E127" s="3">
        <v>2816641</v>
      </c>
    </row>
    <row r="128" spans="1:5" ht="16.7" customHeight="1" x14ac:dyDescent="0.2">
      <c r="A128" s="5"/>
      <c r="B128" s="5"/>
      <c r="C128" s="2" t="s">
        <v>42</v>
      </c>
      <c r="D128" s="10">
        <v>1221.3333333333301</v>
      </c>
      <c r="E128" s="3">
        <v>2617322</v>
      </c>
    </row>
    <row r="129" spans="1:5" ht="16.7" customHeight="1" x14ac:dyDescent="0.2">
      <c r="A129" s="4"/>
      <c r="B129" s="4"/>
      <c r="C129" s="2" t="s">
        <v>43</v>
      </c>
      <c r="D129" s="10">
        <v>927.26666666666699</v>
      </c>
      <c r="E129" s="3">
        <v>2082506</v>
      </c>
    </row>
    <row r="130" spans="1:5" ht="16.7" customHeight="1" x14ac:dyDescent="0.2">
      <c r="A130" s="4"/>
      <c r="B130" s="4"/>
      <c r="C130" s="2" t="s">
        <v>44</v>
      </c>
      <c r="D130" s="10">
        <v>794.73333333333301</v>
      </c>
      <c r="E130" s="3">
        <v>1867114</v>
      </c>
    </row>
    <row r="131" spans="1:5" ht="16.7" customHeight="1" x14ac:dyDescent="0.2">
      <c r="A131" s="4"/>
      <c r="B131" s="4"/>
      <c r="C131" s="2" t="s">
        <v>45</v>
      </c>
      <c r="D131" s="10">
        <v>609</v>
      </c>
      <c r="E131" s="3">
        <v>1493344</v>
      </c>
    </row>
    <row r="132" spans="1:5" ht="16.7" customHeight="1" x14ac:dyDescent="0.2">
      <c r="A132" s="4"/>
      <c r="B132" s="4"/>
      <c r="C132" s="2" t="s">
        <v>46</v>
      </c>
      <c r="D132" s="10">
        <v>483.66666666666703</v>
      </c>
      <c r="E132" s="3">
        <v>1232827</v>
      </c>
    </row>
    <row r="133" spans="1:5" ht="16.7" customHeight="1" x14ac:dyDescent="0.2">
      <c r="A133" s="4"/>
      <c r="B133" s="4"/>
      <c r="C133" s="2" t="s">
        <v>47</v>
      </c>
      <c r="D133" s="10">
        <v>406.9</v>
      </c>
      <c r="E133" s="3">
        <v>1075733</v>
      </c>
    </row>
    <row r="134" spans="1:5" ht="16.7" customHeight="1" x14ac:dyDescent="0.2">
      <c r="A134" s="4"/>
      <c r="B134" s="4"/>
      <c r="C134" s="2" t="s">
        <v>48</v>
      </c>
      <c r="D134" s="10">
        <v>332.33333333333297</v>
      </c>
      <c r="E134" s="3">
        <v>913871</v>
      </c>
    </row>
    <row r="135" spans="1:5" ht="16.7" customHeight="1" x14ac:dyDescent="0.2">
      <c r="A135" s="4"/>
      <c r="B135" s="4"/>
      <c r="C135" s="2" t="s">
        <v>49</v>
      </c>
      <c r="D135" s="10">
        <v>259.83333333333297</v>
      </c>
      <c r="E135" s="3">
        <v>741604</v>
      </c>
    </row>
    <row r="136" spans="1:5" ht="16.7" customHeight="1" x14ac:dyDescent="0.2">
      <c r="A136" s="4"/>
      <c r="B136" s="4"/>
      <c r="C136" s="2" t="s">
        <v>50</v>
      </c>
      <c r="D136" s="10">
        <v>241.26666666666699</v>
      </c>
      <c r="E136" s="3">
        <v>710391</v>
      </c>
    </row>
    <row r="137" spans="1:5" ht="16.7" customHeight="1" x14ac:dyDescent="0.2">
      <c r="A137" s="4"/>
      <c r="B137" s="4"/>
      <c r="C137" s="2" t="s">
        <v>51</v>
      </c>
      <c r="D137" s="10">
        <v>617.06666666666695</v>
      </c>
      <c r="E137" s="3">
        <v>1976948</v>
      </c>
    </row>
    <row r="138" spans="1:5" ht="16.7" customHeight="1" x14ac:dyDescent="0.2">
      <c r="A138" s="4"/>
      <c r="B138" s="4"/>
      <c r="C138" s="2" t="s">
        <v>52</v>
      </c>
      <c r="D138" s="10">
        <v>560.4</v>
      </c>
      <c r="E138" s="3">
        <v>2491002</v>
      </c>
    </row>
    <row r="139" spans="1:5" ht="16.7" customHeight="1" x14ac:dyDescent="0.2">
      <c r="A139" s="4"/>
      <c r="B139" s="2" t="s">
        <v>10</v>
      </c>
      <c r="C139" s="2" t="s">
        <v>19</v>
      </c>
      <c r="D139" s="10">
        <v>1464</v>
      </c>
      <c r="E139" s="3">
        <v>31615</v>
      </c>
    </row>
    <row r="140" spans="1:5" ht="16.7" customHeight="1" x14ac:dyDescent="0.2">
      <c r="A140" s="4"/>
      <c r="B140" s="4"/>
      <c r="C140" s="2" t="s">
        <v>20</v>
      </c>
      <c r="D140" s="10">
        <v>1109.9666666666701</v>
      </c>
      <c r="E140" s="3">
        <v>101206</v>
      </c>
    </row>
    <row r="141" spans="1:5" ht="16.7" customHeight="1" x14ac:dyDescent="0.2">
      <c r="A141" s="4"/>
      <c r="B141" s="4"/>
      <c r="C141" s="2" t="s">
        <v>21</v>
      </c>
      <c r="D141" s="10">
        <v>1193.9666666666701</v>
      </c>
      <c r="E141" s="3">
        <v>171737</v>
      </c>
    </row>
    <row r="142" spans="1:5" ht="16.7" customHeight="1" x14ac:dyDescent="0.2">
      <c r="A142" s="4"/>
      <c r="B142" s="4"/>
      <c r="C142" s="2" t="s">
        <v>22</v>
      </c>
      <c r="D142" s="10">
        <v>1387.5</v>
      </c>
      <c r="E142" s="3">
        <v>270988</v>
      </c>
    </row>
    <row r="143" spans="1:5" ht="16.7" customHeight="1" x14ac:dyDescent="0.2">
      <c r="A143" s="4"/>
      <c r="B143" s="4"/>
      <c r="C143" s="2" t="s">
        <v>23</v>
      </c>
      <c r="D143" s="10">
        <v>3757.5333333333401</v>
      </c>
      <c r="E143" s="3">
        <v>1005768</v>
      </c>
    </row>
    <row r="144" spans="1:5" ht="16.7" customHeight="1" x14ac:dyDescent="0.2">
      <c r="A144" s="4"/>
      <c r="B144" s="4"/>
      <c r="C144" s="2" t="s">
        <v>24</v>
      </c>
      <c r="D144" s="10">
        <v>5410.9333333333198</v>
      </c>
      <c r="E144" s="3">
        <v>1947019</v>
      </c>
    </row>
    <row r="145" spans="1:5" ht="16.7" customHeight="1" x14ac:dyDescent="0.2">
      <c r="A145" s="4"/>
      <c r="B145" s="4"/>
      <c r="C145" s="2" t="s">
        <v>25</v>
      </c>
      <c r="D145" s="10">
        <v>6889.4</v>
      </c>
      <c r="E145" s="3">
        <v>3139776</v>
      </c>
    </row>
    <row r="146" spans="1:5" ht="16.7" customHeight="1" x14ac:dyDescent="0.2">
      <c r="A146" s="4"/>
      <c r="B146" s="4"/>
      <c r="C146" s="2" t="s">
        <v>26</v>
      </c>
      <c r="D146" s="10">
        <v>7884.0666666666702</v>
      </c>
      <c r="E146" s="3">
        <v>4364271</v>
      </c>
    </row>
    <row r="147" spans="1:5" ht="16.7" customHeight="1" x14ac:dyDescent="0.2">
      <c r="A147" s="4"/>
      <c r="B147" s="4"/>
      <c r="C147" s="2" t="s">
        <v>27</v>
      </c>
      <c r="D147" s="10">
        <v>8371.5999999999894</v>
      </c>
      <c r="E147" s="3">
        <v>5461783</v>
      </c>
    </row>
    <row r="148" spans="1:5" ht="16.7" customHeight="1" x14ac:dyDescent="0.2">
      <c r="A148" s="4"/>
      <c r="B148" s="4"/>
      <c r="C148" s="2" t="s">
        <v>28</v>
      </c>
      <c r="D148" s="10">
        <v>8380.4333333333307</v>
      </c>
      <c r="E148" s="3">
        <v>6290522</v>
      </c>
    </row>
    <row r="149" spans="1:5" ht="16.7" customHeight="1" x14ac:dyDescent="0.2">
      <c r="A149" s="4"/>
      <c r="B149" s="4"/>
      <c r="C149" s="2" t="s">
        <v>29</v>
      </c>
      <c r="D149" s="10">
        <v>7943.3333333333403</v>
      </c>
      <c r="E149" s="3">
        <v>6760851</v>
      </c>
    </row>
    <row r="150" spans="1:5" ht="16.7" customHeight="1" x14ac:dyDescent="0.2">
      <c r="A150" s="4"/>
      <c r="B150" s="4"/>
      <c r="C150" s="2" t="s">
        <v>30</v>
      </c>
      <c r="D150" s="10">
        <v>7529.1</v>
      </c>
      <c r="E150" s="3">
        <v>7151248</v>
      </c>
    </row>
    <row r="151" spans="1:5" ht="16.7" customHeight="1" x14ac:dyDescent="0.2">
      <c r="A151" s="4"/>
      <c r="B151" s="4"/>
      <c r="C151" s="2" t="s">
        <v>31</v>
      </c>
      <c r="D151" s="10">
        <v>6523.3666666666604</v>
      </c>
      <c r="E151" s="3">
        <v>6841944</v>
      </c>
    </row>
    <row r="152" spans="1:5" ht="16.7" customHeight="1" x14ac:dyDescent="0.2">
      <c r="A152" s="4"/>
      <c r="B152" s="4"/>
      <c r="C152" s="2" t="s">
        <v>32</v>
      </c>
      <c r="D152" s="10">
        <v>5883.1</v>
      </c>
      <c r="E152" s="3">
        <v>6759269</v>
      </c>
    </row>
    <row r="153" spans="1:5" ht="16.7" customHeight="1" x14ac:dyDescent="0.2">
      <c r="A153" s="5"/>
      <c r="B153" s="5"/>
      <c r="C153" s="2" t="s">
        <v>33</v>
      </c>
      <c r="D153" s="10">
        <v>4815</v>
      </c>
      <c r="E153" s="3">
        <v>6010255</v>
      </c>
    </row>
    <row r="154" spans="1:5" ht="16.7" customHeight="1" x14ac:dyDescent="0.2">
      <c r="A154" s="4"/>
      <c r="B154" s="4"/>
      <c r="C154" s="2" t="s">
        <v>34</v>
      </c>
      <c r="D154" s="10">
        <v>4170.3</v>
      </c>
      <c r="E154" s="3">
        <v>5615429</v>
      </c>
    </row>
    <row r="155" spans="1:5" ht="16.7" customHeight="1" x14ac:dyDescent="0.2">
      <c r="A155" s="4"/>
      <c r="B155" s="4"/>
      <c r="C155" s="2" t="s">
        <v>35</v>
      </c>
      <c r="D155" s="10">
        <v>3357.6</v>
      </c>
      <c r="E155" s="3">
        <v>4864327</v>
      </c>
    </row>
    <row r="156" spans="1:5" ht="16.7" customHeight="1" x14ac:dyDescent="0.2">
      <c r="A156" s="4"/>
      <c r="B156" s="4"/>
      <c r="C156" s="2" t="s">
        <v>36</v>
      </c>
      <c r="D156" s="10">
        <v>2698.5</v>
      </c>
      <c r="E156" s="3">
        <v>4174002</v>
      </c>
    </row>
    <row r="157" spans="1:5" ht="16.7" customHeight="1" x14ac:dyDescent="0.2">
      <c r="A157" s="4"/>
      <c r="B157" s="4"/>
      <c r="C157" s="2" t="s">
        <v>37</v>
      </c>
      <c r="D157" s="10">
        <v>2174.9666666666699</v>
      </c>
      <c r="E157" s="3">
        <v>3576897</v>
      </c>
    </row>
    <row r="158" spans="1:5" ht="16.7" customHeight="1" x14ac:dyDescent="0.2">
      <c r="A158" s="4"/>
      <c r="B158" s="4"/>
      <c r="C158" s="2" t="s">
        <v>38</v>
      </c>
      <c r="D158" s="10">
        <v>1728.63333333333</v>
      </c>
      <c r="E158" s="3">
        <v>3013360</v>
      </c>
    </row>
    <row r="159" spans="1:5" ht="16.7" customHeight="1" x14ac:dyDescent="0.2">
      <c r="A159" s="4"/>
      <c r="B159" s="4"/>
      <c r="C159" s="2" t="s">
        <v>39</v>
      </c>
      <c r="D159" s="10">
        <v>1307.56666666667</v>
      </c>
      <c r="E159" s="3">
        <v>2412922</v>
      </c>
    </row>
    <row r="160" spans="1:5" ht="16.7" customHeight="1" x14ac:dyDescent="0.2">
      <c r="A160" s="4"/>
      <c r="B160" s="4"/>
      <c r="C160" s="2" t="s">
        <v>40</v>
      </c>
      <c r="D160" s="10">
        <v>1089.86666666667</v>
      </c>
      <c r="E160" s="3">
        <v>2121914</v>
      </c>
    </row>
    <row r="161" spans="1:5" ht="16.7" customHeight="1" x14ac:dyDescent="0.2">
      <c r="A161" s="4"/>
      <c r="B161" s="4"/>
      <c r="C161" s="2" t="s">
        <v>41</v>
      </c>
      <c r="D161" s="10">
        <v>850.5</v>
      </c>
      <c r="E161" s="3">
        <v>1739301</v>
      </c>
    </row>
    <row r="162" spans="1:5" ht="16.7" customHeight="1" x14ac:dyDescent="0.2">
      <c r="A162" s="4"/>
      <c r="B162" s="4"/>
      <c r="C162" s="2" t="s">
        <v>42</v>
      </c>
      <c r="D162" s="10">
        <v>671.4</v>
      </c>
      <c r="E162" s="3">
        <v>1442640</v>
      </c>
    </row>
    <row r="163" spans="1:5" ht="16.7" customHeight="1" x14ac:dyDescent="0.2">
      <c r="A163" s="4"/>
      <c r="B163" s="4"/>
      <c r="C163" s="2" t="s">
        <v>43</v>
      </c>
      <c r="D163" s="10">
        <v>562.13333333333298</v>
      </c>
      <c r="E163" s="3">
        <v>1262089</v>
      </c>
    </row>
    <row r="164" spans="1:5" ht="16.7" customHeight="1" x14ac:dyDescent="0.2">
      <c r="A164" s="4"/>
      <c r="B164" s="4"/>
      <c r="C164" s="2" t="s">
        <v>44</v>
      </c>
      <c r="D164" s="10">
        <v>416.46666666666698</v>
      </c>
      <c r="E164" s="3">
        <v>974727</v>
      </c>
    </row>
    <row r="165" spans="1:5" ht="16.7" customHeight="1" x14ac:dyDescent="0.2">
      <c r="A165" s="4"/>
      <c r="B165" s="4"/>
      <c r="C165" s="2" t="s">
        <v>45</v>
      </c>
      <c r="D165" s="10">
        <v>354.53333333333302</v>
      </c>
      <c r="E165" s="3">
        <v>864298</v>
      </c>
    </row>
    <row r="166" spans="1:5" ht="16.7" customHeight="1" x14ac:dyDescent="0.2">
      <c r="A166" s="4"/>
      <c r="B166" s="4"/>
      <c r="C166" s="2" t="s">
        <v>46</v>
      </c>
      <c r="D166" s="10">
        <v>299.23333333333301</v>
      </c>
      <c r="E166" s="3">
        <v>762437</v>
      </c>
    </row>
    <row r="167" spans="1:5" ht="16.7" customHeight="1" x14ac:dyDescent="0.2">
      <c r="A167" s="4"/>
      <c r="B167" s="4"/>
      <c r="C167" s="2" t="s">
        <v>47</v>
      </c>
      <c r="D167" s="10">
        <v>237.666666666667</v>
      </c>
      <c r="E167" s="3">
        <v>625670</v>
      </c>
    </row>
    <row r="168" spans="1:5" ht="16.7" customHeight="1" x14ac:dyDescent="0.2">
      <c r="A168" s="4"/>
      <c r="B168" s="4"/>
      <c r="C168" s="2" t="s">
        <v>48</v>
      </c>
      <c r="D168" s="10">
        <v>196.833333333333</v>
      </c>
      <c r="E168" s="3">
        <v>539344</v>
      </c>
    </row>
    <row r="169" spans="1:5" ht="16.7" customHeight="1" x14ac:dyDescent="0.2">
      <c r="A169" s="4"/>
      <c r="B169" s="4"/>
      <c r="C169" s="2" t="s">
        <v>49</v>
      </c>
      <c r="D169" s="10">
        <v>171.333333333333</v>
      </c>
      <c r="E169" s="3">
        <v>481795</v>
      </c>
    </row>
    <row r="170" spans="1:5" ht="16.7" customHeight="1" x14ac:dyDescent="0.2">
      <c r="A170" s="4"/>
      <c r="B170" s="4"/>
      <c r="C170" s="2" t="s">
        <v>50</v>
      </c>
      <c r="D170" s="10">
        <v>121.333333333333</v>
      </c>
      <c r="E170" s="3">
        <v>357042</v>
      </c>
    </row>
    <row r="171" spans="1:5" ht="16.7" customHeight="1" x14ac:dyDescent="0.2">
      <c r="A171" s="4"/>
      <c r="B171" s="4"/>
      <c r="C171" s="2" t="s">
        <v>51</v>
      </c>
      <c r="D171" s="10">
        <v>387.36666666666702</v>
      </c>
      <c r="E171" s="3">
        <v>1241940</v>
      </c>
    </row>
    <row r="172" spans="1:5" ht="16.7" customHeight="1" x14ac:dyDescent="0.2">
      <c r="A172" s="4"/>
      <c r="B172" s="4"/>
      <c r="C172" s="2" t="s">
        <v>52</v>
      </c>
      <c r="D172" s="10">
        <v>399.66666666666703</v>
      </c>
      <c r="E172" s="3">
        <v>1811637</v>
      </c>
    </row>
    <row r="173" spans="1:5" ht="16.7" customHeight="1" x14ac:dyDescent="0.2">
      <c r="A173" s="4"/>
      <c r="B173" s="2" t="s">
        <v>11</v>
      </c>
      <c r="C173" s="2" t="s">
        <v>19</v>
      </c>
      <c r="D173" s="10">
        <v>1436.4666666666701</v>
      </c>
      <c r="E173" s="3">
        <v>33167</v>
      </c>
    </row>
    <row r="174" spans="1:5" ht="16.7" customHeight="1" x14ac:dyDescent="0.2">
      <c r="A174" s="4"/>
      <c r="B174" s="4"/>
      <c r="C174" s="2" t="s">
        <v>20</v>
      </c>
      <c r="D174" s="10">
        <v>1241.0333333333299</v>
      </c>
      <c r="E174" s="3">
        <v>117926</v>
      </c>
    </row>
    <row r="175" spans="1:5" ht="16.7" customHeight="1" x14ac:dyDescent="0.2">
      <c r="A175" s="4"/>
      <c r="B175" s="4"/>
      <c r="C175" s="2" t="s">
        <v>21</v>
      </c>
      <c r="D175" s="10">
        <v>1369.8</v>
      </c>
      <c r="E175" s="3">
        <v>196997</v>
      </c>
    </row>
    <row r="176" spans="1:5" ht="16.7" customHeight="1" x14ac:dyDescent="0.2">
      <c r="A176" s="4"/>
      <c r="B176" s="4"/>
      <c r="C176" s="2" t="s">
        <v>22</v>
      </c>
      <c r="D176" s="10">
        <v>1518.93333333333</v>
      </c>
      <c r="E176" s="3">
        <v>293323</v>
      </c>
    </row>
    <row r="177" spans="1:5" ht="16.7" customHeight="1" x14ac:dyDescent="0.2">
      <c r="A177" s="4"/>
      <c r="B177" s="4"/>
      <c r="C177" s="2" t="s">
        <v>23</v>
      </c>
      <c r="D177" s="10">
        <v>4334.8333333333303</v>
      </c>
      <c r="E177" s="3">
        <v>1154827</v>
      </c>
    </row>
    <row r="178" spans="1:5" ht="16.7" customHeight="1" x14ac:dyDescent="0.2">
      <c r="A178" s="5"/>
      <c r="B178" s="5"/>
      <c r="C178" s="2" t="s">
        <v>24</v>
      </c>
      <c r="D178" s="10">
        <v>5875</v>
      </c>
      <c r="E178" s="3">
        <v>2113227</v>
      </c>
    </row>
    <row r="179" spans="1:5" ht="16.7" customHeight="1" x14ac:dyDescent="0.2">
      <c r="A179" s="4"/>
      <c r="B179" s="4"/>
      <c r="C179" s="2" t="s">
        <v>25</v>
      </c>
      <c r="D179" s="10">
        <v>7204.4666666666699</v>
      </c>
      <c r="E179" s="3">
        <v>3289642</v>
      </c>
    </row>
    <row r="180" spans="1:5" ht="16.7" customHeight="1" x14ac:dyDescent="0.2">
      <c r="A180" s="4"/>
      <c r="B180" s="4"/>
      <c r="C180" s="2" t="s">
        <v>26</v>
      </c>
      <c r="D180" s="10">
        <v>8407.6000000000095</v>
      </c>
      <c r="E180" s="3">
        <v>4654167</v>
      </c>
    </row>
    <row r="181" spans="1:5" ht="16.7" customHeight="1" x14ac:dyDescent="0.2">
      <c r="A181" s="4"/>
      <c r="B181" s="4"/>
      <c r="C181" s="2" t="s">
        <v>27</v>
      </c>
      <c r="D181" s="10">
        <v>8896.1666666666697</v>
      </c>
      <c r="E181" s="3">
        <v>5807623</v>
      </c>
    </row>
    <row r="182" spans="1:5" ht="16.7" customHeight="1" x14ac:dyDescent="0.2">
      <c r="A182" s="4"/>
      <c r="B182" s="4"/>
      <c r="C182" s="2" t="s">
        <v>28</v>
      </c>
      <c r="D182" s="10">
        <v>8530.8666666666704</v>
      </c>
      <c r="E182" s="3">
        <v>6413192</v>
      </c>
    </row>
    <row r="183" spans="1:5" ht="16.7" customHeight="1" x14ac:dyDescent="0.2">
      <c r="A183" s="4"/>
      <c r="B183" s="4"/>
      <c r="C183" s="2" t="s">
        <v>29</v>
      </c>
      <c r="D183" s="10">
        <v>8180.1</v>
      </c>
      <c r="E183" s="3">
        <v>6960534</v>
      </c>
    </row>
    <row r="184" spans="1:5" ht="16.7" customHeight="1" x14ac:dyDescent="0.2">
      <c r="A184" s="4"/>
      <c r="B184" s="4"/>
      <c r="C184" s="2" t="s">
        <v>30</v>
      </c>
      <c r="D184" s="10">
        <v>7421.5666666666702</v>
      </c>
      <c r="E184" s="3">
        <v>7048749</v>
      </c>
    </row>
    <row r="185" spans="1:5" ht="16.7" customHeight="1" x14ac:dyDescent="0.2">
      <c r="A185" s="4"/>
      <c r="B185" s="4"/>
      <c r="C185" s="2" t="s">
        <v>31</v>
      </c>
      <c r="D185" s="10">
        <v>6252.8333333333303</v>
      </c>
      <c r="E185" s="3">
        <v>6557839</v>
      </c>
    </row>
    <row r="186" spans="1:5" ht="16.7" customHeight="1" x14ac:dyDescent="0.2">
      <c r="A186" s="4"/>
      <c r="B186" s="4"/>
      <c r="C186" s="2" t="s">
        <v>32</v>
      </c>
      <c r="D186" s="10">
        <v>5460.5</v>
      </c>
      <c r="E186" s="3">
        <v>6275518</v>
      </c>
    </row>
    <row r="187" spans="1:5" ht="16.7" customHeight="1" x14ac:dyDescent="0.2">
      <c r="A187" s="4"/>
      <c r="B187" s="4"/>
      <c r="C187" s="2" t="s">
        <v>33</v>
      </c>
      <c r="D187" s="10">
        <v>4319.7333333333299</v>
      </c>
      <c r="E187" s="3">
        <v>5395148</v>
      </c>
    </row>
    <row r="188" spans="1:5" ht="16.7" customHeight="1" x14ac:dyDescent="0.2">
      <c r="A188" s="4"/>
      <c r="B188" s="4"/>
      <c r="C188" s="2" t="s">
        <v>34</v>
      </c>
      <c r="D188" s="10">
        <v>3686.4</v>
      </c>
      <c r="E188" s="3">
        <v>4968670</v>
      </c>
    </row>
    <row r="189" spans="1:5" ht="16.7" customHeight="1" x14ac:dyDescent="0.2">
      <c r="A189" s="4"/>
      <c r="B189" s="4"/>
      <c r="C189" s="2" t="s">
        <v>35</v>
      </c>
      <c r="D189" s="10">
        <v>3014.2666666666701</v>
      </c>
      <c r="E189" s="3">
        <v>4361770</v>
      </c>
    </row>
    <row r="190" spans="1:5" ht="16.7" customHeight="1" x14ac:dyDescent="0.2">
      <c r="A190" s="4"/>
      <c r="B190" s="4"/>
      <c r="C190" s="2" t="s">
        <v>36</v>
      </c>
      <c r="D190" s="10">
        <v>2412.2333333333299</v>
      </c>
      <c r="E190" s="3">
        <v>3735269</v>
      </c>
    </row>
    <row r="191" spans="1:5" ht="16.7" customHeight="1" x14ac:dyDescent="0.2">
      <c r="A191" s="4"/>
      <c r="B191" s="4"/>
      <c r="C191" s="2" t="s">
        <v>37</v>
      </c>
      <c r="D191" s="10">
        <v>1969.4</v>
      </c>
      <c r="E191" s="3">
        <v>3248694</v>
      </c>
    </row>
    <row r="192" spans="1:5" ht="16.7" customHeight="1" x14ac:dyDescent="0.2">
      <c r="A192" s="4"/>
      <c r="B192" s="4"/>
      <c r="C192" s="2" t="s">
        <v>38</v>
      </c>
      <c r="D192" s="10">
        <v>1573.6666666666699</v>
      </c>
      <c r="E192" s="3">
        <v>2750570</v>
      </c>
    </row>
    <row r="193" spans="1:5" ht="16.7" customHeight="1" x14ac:dyDescent="0.2">
      <c r="A193" s="4"/>
      <c r="B193" s="4"/>
      <c r="C193" s="2" t="s">
        <v>39</v>
      </c>
      <c r="D193" s="10">
        <v>1194.63333333333</v>
      </c>
      <c r="E193" s="3">
        <v>2206350</v>
      </c>
    </row>
    <row r="194" spans="1:5" ht="16.7" customHeight="1" x14ac:dyDescent="0.2">
      <c r="A194" s="4"/>
      <c r="B194" s="4"/>
      <c r="C194" s="2" t="s">
        <v>40</v>
      </c>
      <c r="D194" s="10">
        <v>957.46666666666704</v>
      </c>
      <c r="E194" s="3">
        <v>1866310</v>
      </c>
    </row>
    <row r="195" spans="1:5" ht="16.7" customHeight="1" x14ac:dyDescent="0.2">
      <c r="A195" s="4"/>
      <c r="B195" s="4"/>
      <c r="C195" s="2" t="s">
        <v>41</v>
      </c>
      <c r="D195" s="10">
        <v>796.13333333333298</v>
      </c>
      <c r="E195" s="3">
        <v>1631084</v>
      </c>
    </row>
    <row r="196" spans="1:5" ht="16.7" customHeight="1" x14ac:dyDescent="0.2">
      <c r="A196" s="4"/>
      <c r="B196" s="4"/>
      <c r="C196" s="2" t="s">
        <v>42</v>
      </c>
      <c r="D196" s="10">
        <v>639.13333333333298</v>
      </c>
      <c r="E196" s="3">
        <v>1372784</v>
      </c>
    </row>
    <row r="197" spans="1:5" ht="16.7" customHeight="1" x14ac:dyDescent="0.2">
      <c r="A197" s="4"/>
      <c r="B197" s="4"/>
      <c r="C197" s="2" t="s">
        <v>43</v>
      </c>
      <c r="D197" s="10">
        <v>491.73333333333301</v>
      </c>
      <c r="E197" s="3">
        <v>1107388</v>
      </c>
    </row>
    <row r="198" spans="1:5" ht="16.7" customHeight="1" x14ac:dyDescent="0.2">
      <c r="A198" s="4"/>
      <c r="B198" s="4"/>
      <c r="C198" s="2" t="s">
        <v>44</v>
      </c>
      <c r="D198" s="10">
        <v>442.13333333333298</v>
      </c>
      <c r="E198" s="3">
        <v>1038126</v>
      </c>
    </row>
    <row r="199" spans="1:5" ht="16.7" customHeight="1" x14ac:dyDescent="0.2">
      <c r="A199" s="4"/>
      <c r="B199" s="4"/>
      <c r="C199" s="2" t="s">
        <v>45</v>
      </c>
      <c r="D199" s="10">
        <v>331.933333333333</v>
      </c>
      <c r="E199" s="3">
        <v>813479</v>
      </c>
    </row>
    <row r="200" spans="1:5" ht="16.7" customHeight="1" x14ac:dyDescent="0.2">
      <c r="A200" s="4"/>
      <c r="B200" s="4"/>
      <c r="C200" s="2" t="s">
        <v>46</v>
      </c>
      <c r="D200" s="10">
        <v>311</v>
      </c>
      <c r="E200" s="3">
        <v>793091</v>
      </c>
    </row>
    <row r="201" spans="1:5" ht="16.7" customHeight="1" x14ac:dyDescent="0.2">
      <c r="A201" s="4"/>
      <c r="B201" s="4"/>
      <c r="C201" s="2" t="s">
        <v>47</v>
      </c>
      <c r="D201" s="10">
        <v>224.9</v>
      </c>
      <c r="E201" s="3">
        <v>596131</v>
      </c>
    </row>
    <row r="202" spans="1:5" ht="16.7" customHeight="1" x14ac:dyDescent="0.2">
      <c r="A202" s="4"/>
      <c r="B202" s="4"/>
      <c r="C202" s="2" t="s">
        <v>48</v>
      </c>
      <c r="D202" s="10">
        <v>204.4</v>
      </c>
      <c r="E202" s="3">
        <v>561312</v>
      </c>
    </row>
    <row r="203" spans="1:5" ht="16.7" customHeight="1" x14ac:dyDescent="0.2">
      <c r="A203" s="5"/>
      <c r="B203" s="5"/>
      <c r="C203" s="2" t="s">
        <v>49</v>
      </c>
      <c r="D203" s="10">
        <v>143.03333333333299</v>
      </c>
      <c r="E203" s="3">
        <v>407659</v>
      </c>
    </row>
    <row r="204" spans="1:5" ht="16.7" customHeight="1" x14ac:dyDescent="0.2">
      <c r="A204" s="4"/>
      <c r="B204" s="4"/>
      <c r="C204" s="2" t="s">
        <v>50</v>
      </c>
      <c r="D204" s="10">
        <v>146</v>
      </c>
      <c r="E204" s="3">
        <v>430065</v>
      </c>
    </row>
    <row r="205" spans="1:5" ht="16.7" customHeight="1" x14ac:dyDescent="0.2">
      <c r="A205" s="4"/>
      <c r="B205" s="4"/>
      <c r="C205" s="2" t="s">
        <v>51</v>
      </c>
      <c r="D205" s="10">
        <v>451.76666666666699</v>
      </c>
      <c r="E205" s="3">
        <v>1438639</v>
      </c>
    </row>
    <row r="206" spans="1:5" ht="16.7" customHeight="1" x14ac:dyDescent="0.2">
      <c r="A206" s="4"/>
      <c r="B206" s="4"/>
      <c r="C206" s="2" t="s">
        <v>52</v>
      </c>
      <c r="D206" s="10">
        <v>502</v>
      </c>
      <c r="E206" s="3">
        <v>2349207</v>
      </c>
    </row>
    <row r="207" spans="1:5" ht="16.7" customHeight="1" x14ac:dyDescent="0.2">
      <c r="A207" s="4"/>
      <c r="B207" s="2" t="s">
        <v>12</v>
      </c>
      <c r="C207" s="2" t="s">
        <v>19</v>
      </c>
      <c r="D207" s="10">
        <v>1438.93333333334</v>
      </c>
      <c r="E207" s="3">
        <v>33704</v>
      </c>
    </row>
    <row r="208" spans="1:5" ht="16.7" customHeight="1" x14ac:dyDescent="0.2">
      <c r="A208" s="4"/>
      <c r="B208" s="4"/>
      <c r="C208" s="2" t="s">
        <v>20</v>
      </c>
      <c r="D208" s="10">
        <v>1181.93333333333</v>
      </c>
      <c r="E208" s="3">
        <v>114992</v>
      </c>
    </row>
    <row r="209" spans="1:5" ht="16.7" customHeight="1" x14ac:dyDescent="0.2">
      <c r="A209" s="4"/>
      <c r="B209" s="4"/>
      <c r="C209" s="2" t="s">
        <v>21</v>
      </c>
      <c r="D209" s="10">
        <v>1225.1666666666699</v>
      </c>
      <c r="E209" s="3">
        <v>179695</v>
      </c>
    </row>
    <row r="210" spans="1:5" ht="16.7" customHeight="1" x14ac:dyDescent="0.2">
      <c r="A210" s="4"/>
      <c r="B210" s="4"/>
      <c r="C210" s="2" t="s">
        <v>22</v>
      </c>
      <c r="D210" s="10">
        <v>1266.3</v>
      </c>
      <c r="E210" s="3">
        <v>251664</v>
      </c>
    </row>
    <row r="211" spans="1:5" ht="16.7" customHeight="1" x14ac:dyDescent="0.2">
      <c r="A211" s="4"/>
      <c r="B211" s="4"/>
      <c r="C211" s="2" t="s">
        <v>23</v>
      </c>
      <c r="D211" s="10">
        <v>3329.9666666666699</v>
      </c>
      <c r="E211" s="3">
        <v>898802</v>
      </c>
    </row>
    <row r="212" spans="1:5" ht="16.7" customHeight="1" x14ac:dyDescent="0.2">
      <c r="A212" s="4"/>
      <c r="B212" s="4"/>
      <c r="C212" s="2" t="s">
        <v>24</v>
      </c>
      <c r="D212" s="10">
        <v>4222.1666666666697</v>
      </c>
      <c r="E212" s="3">
        <v>1533939</v>
      </c>
    </row>
    <row r="213" spans="1:5" ht="16.7" customHeight="1" x14ac:dyDescent="0.2">
      <c r="A213" s="4"/>
      <c r="B213" s="4"/>
      <c r="C213" s="2" t="s">
        <v>25</v>
      </c>
      <c r="D213" s="10">
        <v>5092.2</v>
      </c>
      <c r="E213" s="3">
        <v>2344914</v>
      </c>
    </row>
    <row r="214" spans="1:5" ht="16.7" customHeight="1" x14ac:dyDescent="0.2">
      <c r="A214" s="4"/>
      <c r="B214" s="4"/>
      <c r="C214" s="2" t="s">
        <v>26</v>
      </c>
      <c r="D214" s="10">
        <v>6012.1</v>
      </c>
      <c r="E214" s="3">
        <v>3348250</v>
      </c>
    </row>
    <row r="215" spans="1:5" ht="16.7" customHeight="1" x14ac:dyDescent="0.2">
      <c r="A215" s="4"/>
      <c r="B215" s="4"/>
      <c r="C215" s="2" t="s">
        <v>27</v>
      </c>
      <c r="D215" s="10">
        <v>6686.5666666666702</v>
      </c>
      <c r="E215" s="3">
        <v>4372349</v>
      </c>
    </row>
    <row r="216" spans="1:5" ht="16.7" customHeight="1" x14ac:dyDescent="0.2">
      <c r="A216" s="4"/>
      <c r="B216" s="4"/>
      <c r="C216" s="2" t="s">
        <v>28</v>
      </c>
      <c r="D216" s="10">
        <v>6965.2999999999902</v>
      </c>
      <c r="E216" s="3">
        <v>5251008</v>
      </c>
    </row>
    <row r="217" spans="1:5" ht="16.7" customHeight="1" x14ac:dyDescent="0.2">
      <c r="A217" s="4"/>
      <c r="B217" s="4"/>
      <c r="C217" s="2" t="s">
        <v>29</v>
      </c>
      <c r="D217" s="10">
        <v>6967.1333333333396</v>
      </c>
      <c r="E217" s="3">
        <v>5935897</v>
      </c>
    </row>
    <row r="218" spans="1:5" ht="16.7" customHeight="1" x14ac:dyDescent="0.2">
      <c r="A218" s="4"/>
      <c r="B218" s="4"/>
      <c r="C218" s="2" t="s">
        <v>30</v>
      </c>
      <c r="D218" s="10">
        <v>6813</v>
      </c>
      <c r="E218" s="3">
        <v>6480402</v>
      </c>
    </row>
    <row r="219" spans="1:5" ht="16.7" customHeight="1" x14ac:dyDescent="0.2">
      <c r="A219" s="4"/>
      <c r="B219" s="4"/>
      <c r="C219" s="2" t="s">
        <v>31</v>
      </c>
      <c r="D219" s="10">
        <v>6414.8333333333303</v>
      </c>
      <c r="E219" s="3">
        <v>6726903</v>
      </c>
    </row>
    <row r="220" spans="1:5" ht="16.7" customHeight="1" x14ac:dyDescent="0.2">
      <c r="A220" s="4"/>
      <c r="B220" s="4"/>
      <c r="C220" s="2" t="s">
        <v>32</v>
      </c>
      <c r="D220" s="10">
        <v>5751.2666666666601</v>
      </c>
      <c r="E220" s="3">
        <v>6621143</v>
      </c>
    </row>
    <row r="221" spans="1:5" ht="16.7" customHeight="1" x14ac:dyDescent="0.2">
      <c r="A221" s="4"/>
      <c r="B221" s="4"/>
      <c r="C221" s="2" t="s">
        <v>33</v>
      </c>
      <c r="D221" s="10">
        <v>5185.2333333333299</v>
      </c>
      <c r="E221" s="3">
        <v>6475397</v>
      </c>
    </row>
    <row r="222" spans="1:5" ht="16.7" customHeight="1" x14ac:dyDescent="0.2">
      <c r="A222" s="4"/>
      <c r="B222" s="4"/>
      <c r="C222" s="2" t="s">
        <v>34</v>
      </c>
      <c r="D222" s="10">
        <v>4537.9666666666699</v>
      </c>
      <c r="E222" s="3">
        <v>6122352</v>
      </c>
    </row>
    <row r="223" spans="1:5" ht="16.7" customHeight="1" x14ac:dyDescent="0.2">
      <c r="A223" s="4"/>
      <c r="B223" s="4"/>
      <c r="C223" s="2" t="s">
        <v>35</v>
      </c>
      <c r="D223" s="10">
        <v>3985.2666666666701</v>
      </c>
      <c r="E223" s="3">
        <v>5776482</v>
      </c>
    </row>
    <row r="224" spans="1:5" ht="16.7" customHeight="1" x14ac:dyDescent="0.2">
      <c r="A224" s="4"/>
      <c r="B224" s="4"/>
      <c r="C224" s="2" t="s">
        <v>36</v>
      </c>
      <c r="D224" s="10">
        <v>3464.1666666666702</v>
      </c>
      <c r="E224" s="3">
        <v>5364141</v>
      </c>
    </row>
    <row r="225" spans="1:5" ht="16.7" customHeight="1" x14ac:dyDescent="0.2">
      <c r="A225" s="4"/>
      <c r="B225" s="4"/>
      <c r="C225" s="2" t="s">
        <v>37</v>
      </c>
      <c r="D225" s="10">
        <v>3079.3</v>
      </c>
      <c r="E225" s="3">
        <v>5072426</v>
      </c>
    </row>
    <row r="226" spans="1:5" ht="16.7" customHeight="1" x14ac:dyDescent="0.2">
      <c r="A226" s="4"/>
      <c r="B226" s="4"/>
      <c r="C226" s="2" t="s">
        <v>38</v>
      </c>
      <c r="D226" s="10">
        <v>2498.5333333333301</v>
      </c>
      <c r="E226" s="3">
        <v>4371842</v>
      </c>
    </row>
    <row r="227" spans="1:5" ht="16.7" customHeight="1" x14ac:dyDescent="0.2">
      <c r="A227" s="4"/>
      <c r="B227" s="4"/>
      <c r="C227" s="2" t="s">
        <v>39</v>
      </c>
      <c r="D227" s="10">
        <v>2158.4333333333302</v>
      </c>
      <c r="E227" s="3">
        <v>3987498</v>
      </c>
    </row>
    <row r="228" spans="1:5" ht="16.7" customHeight="1" x14ac:dyDescent="0.2">
      <c r="A228" s="5"/>
      <c r="B228" s="5"/>
      <c r="C228" s="2" t="s">
        <v>40</v>
      </c>
      <c r="D228" s="10">
        <v>1859.6</v>
      </c>
      <c r="E228" s="3">
        <v>3620838</v>
      </c>
    </row>
    <row r="229" spans="1:5" ht="16.7" customHeight="1" x14ac:dyDescent="0.2">
      <c r="A229" s="4"/>
      <c r="B229" s="4"/>
      <c r="C229" s="2" t="s">
        <v>41</v>
      </c>
      <c r="D229" s="10">
        <v>1528.9666666666701</v>
      </c>
      <c r="E229" s="3">
        <v>3130429</v>
      </c>
    </row>
    <row r="230" spans="1:5" ht="16.7" customHeight="1" x14ac:dyDescent="0.2">
      <c r="A230" s="4"/>
      <c r="B230" s="4"/>
      <c r="C230" s="2" t="s">
        <v>42</v>
      </c>
      <c r="D230" s="10">
        <v>1318.93333333333</v>
      </c>
      <c r="E230" s="3">
        <v>2836796</v>
      </c>
    </row>
    <row r="231" spans="1:5" ht="16.7" customHeight="1" x14ac:dyDescent="0.2">
      <c r="A231" s="4"/>
      <c r="B231" s="4"/>
      <c r="C231" s="2" t="s">
        <v>43</v>
      </c>
      <c r="D231" s="10">
        <v>1090.36666666667</v>
      </c>
      <c r="E231" s="3">
        <v>2450976</v>
      </c>
    </row>
    <row r="232" spans="1:5" ht="16.7" customHeight="1" x14ac:dyDescent="0.2">
      <c r="A232" s="4"/>
      <c r="B232" s="4"/>
      <c r="C232" s="2" t="s">
        <v>44</v>
      </c>
      <c r="D232" s="10">
        <v>938.03333333333296</v>
      </c>
      <c r="E232" s="3">
        <v>2202284</v>
      </c>
    </row>
    <row r="233" spans="1:5" ht="16.7" customHeight="1" x14ac:dyDescent="0.2">
      <c r="A233" s="4"/>
      <c r="B233" s="4"/>
      <c r="C233" s="2" t="s">
        <v>45</v>
      </c>
      <c r="D233" s="10">
        <v>777.86666666666702</v>
      </c>
      <c r="E233" s="3">
        <v>1906296</v>
      </c>
    </row>
    <row r="234" spans="1:5" ht="16.7" customHeight="1" x14ac:dyDescent="0.2">
      <c r="A234" s="4"/>
      <c r="B234" s="4"/>
      <c r="C234" s="2" t="s">
        <v>46</v>
      </c>
      <c r="D234" s="10">
        <v>683</v>
      </c>
      <c r="E234" s="3">
        <v>1740856</v>
      </c>
    </row>
    <row r="235" spans="1:5" ht="16.7" customHeight="1" x14ac:dyDescent="0.2">
      <c r="A235" s="4"/>
      <c r="B235" s="4"/>
      <c r="C235" s="2" t="s">
        <v>47</v>
      </c>
      <c r="D235" s="10">
        <v>552</v>
      </c>
      <c r="E235" s="3">
        <v>1462106</v>
      </c>
    </row>
    <row r="236" spans="1:5" ht="16.7" customHeight="1" x14ac:dyDescent="0.2">
      <c r="A236" s="4"/>
      <c r="B236" s="4"/>
      <c r="C236" s="2" t="s">
        <v>48</v>
      </c>
      <c r="D236" s="10">
        <v>446.5</v>
      </c>
      <c r="E236" s="3">
        <v>1225995</v>
      </c>
    </row>
    <row r="237" spans="1:5" ht="16.7" customHeight="1" x14ac:dyDescent="0.2">
      <c r="A237" s="4"/>
      <c r="B237" s="4"/>
      <c r="C237" s="2" t="s">
        <v>49</v>
      </c>
      <c r="D237" s="10">
        <v>404.03333333333302</v>
      </c>
      <c r="E237" s="3">
        <v>1151014</v>
      </c>
    </row>
    <row r="238" spans="1:5" ht="16.7" customHeight="1" x14ac:dyDescent="0.2">
      <c r="A238" s="4"/>
      <c r="B238" s="4"/>
      <c r="C238" s="2" t="s">
        <v>50</v>
      </c>
      <c r="D238" s="10">
        <v>331.46666666666698</v>
      </c>
      <c r="E238" s="3">
        <v>976124</v>
      </c>
    </row>
    <row r="239" spans="1:5" ht="16.7" customHeight="1" x14ac:dyDescent="0.2">
      <c r="A239" s="4"/>
      <c r="B239" s="4"/>
      <c r="C239" s="2" t="s">
        <v>51</v>
      </c>
      <c r="D239" s="10">
        <v>1073.0999999999999</v>
      </c>
      <c r="E239" s="3">
        <v>3454430</v>
      </c>
    </row>
    <row r="240" spans="1:5" ht="16.7" customHeight="1" x14ac:dyDescent="0.2">
      <c r="A240" s="4"/>
      <c r="B240" s="4"/>
      <c r="C240" s="2" t="s">
        <v>52</v>
      </c>
      <c r="D240" s="10">
        <v>1106.2333333333299</v>
      </c>
      <c r="E240" s="3">
        <v>5014474</v>
      </c>
    </row>
    <row r="241" spans="1:5" ht="16.7" customHeight="1" x14ac:dyDescent="0.2">
      <c r="A241" s="4"/>
      <c r="B241" s="2" t="s">
        <v>13</v>
      </c>
      <c r="C241" s="2" t="s">
        <v>19</v>
      </c>
      <c r="D241" s="10">
        <v>1373.2</v>
      </c>
      <c r="E241" s="3">
        <v>29723</v>
      </c>
    </row>
    <row r="242" spans="1:5" ht="16.7" customHeight="1" x14ac:dyDescent="0.2">
      <c r="A242" s="4"/>
      <c r="B242" s="4"/>
      <c r="C242" s="2" t="s">
        <v>20</v>
      </c>
      <c r="D242" s="10">
        <v>988.50000000000102</v>
      </c>
      <c r="E242" s="3">
        <v>95224</v>
      </c>
    </row>
    <row r="243" spans="1:5" ht="16.7" customHeight="1" x14ac:dyDescent="0.2">
      <c r="A243" s="4"/>
      <c r="B243" s="4"/>
      <c r="C243" s="2" t="s">
        <v>21</v>
      </c>
      <c r="D243" s="10">
        <v>1054.63333333333</v>
      </c>
      <c r="E243" s="3">
        <v>158050</v>
      </c>
    </row>
    <row r="244" spans="1:5" ht="16.7" customHeight="1" x14ac:dyDescent="0.2">
      <c r="A244" s="4"/>
      <c r="B244" s="4"/>
      <c r="C244" s="2" t="s">
        <v>22</v>
      </c>
      <c r="D244" s="10">
        <v>1055.4666666666701</v>
      </c>
      <c r="E244" s="3">
        <v>210163</v>
      </c>
    </row>
    <row r="245" spans="1:5" ht="16.7" customHeight="1" x14ac:dyDescent="0.2">
      <c r="A245" s="4"/>
      <c r="B245" s="4"/>
      <c r="C245" s="2" t="s">
        <v>23</v>
      </c>
      <c r="D245" s="10">
        <v>2638.4333333333302</v>
      </c>
      <c r="E245" s="3">
        <v>722937</v>
      </c>
    </row>
    <row r="246" spans="1:5" ht="16.7" customHeight="1" x14ac:dyDescent="0.2">
      <c r="A246" s="4"/>
      <c r="B246" s="4"/>
      <c r="C246" s="2" t="s">
        <v>24</v>
      </c>
      <c r="D246" s="10">
        <v>3399.5</v>
      </c>
      <c r="E246" s="3">
        <v>1249091</v>
      </c>
    </row>
    <row r="247" spans="1:5" ht="16.7" customHeight="1" x14ac:dyDescent="0.2">
      <c r="A247" s="4"/>
      <c r="B247" s="4"/>
      <c r="C247" s="2" t="s">
        <v>25</v>
      </c>
      <c r="D247" s="10">
        <v>4077.3333333333298</v>
      </c>
      <c r="E247" s="3">
        <v>1888001</v>
      </c>
    </row>
    <row r="248" spans="1:5" ht="16.7" customHeight="1" x14ac:dyDescent="0.2">
      <c r="A248" s="4"/>
      <c r="B248" s="4"/>
      <c r="C248" s="2" t="s">
        <v>26</v>
      </c>
      <c r="D248" s="10">
        <v>4941.6000000000004</v>
      </c>
      <c r="E248" s="3">
        <v>2773109</v>
      </c>
    </row>
    <row r="249" spans="1:5" ht="16.7" customHeight="1" x14ac:dyDescent="0.2">
      <c r="A249" s="4"/>
      <c r="B249" s="4"/>
      <c r="C249" s="2" t="s">
        <v>27</v>
      </c>
      <c r="D249" s="10">
        <v>5451.8333333333403</v>
      </c>
      <c r="E249" s="3">
        <v>3584153</v>
      </c>
    </row>
    <row r="250" spans="1:5" ht="16.7" customHeight="1" x14ac:dyDescent="0.2">
      <c r="A250" s="4"/>
      <c r="B250" s="4"/>
      <c r="C250" s="2" t="s">
        <v>28</v>
      </c>
      <c r="D250" s="10">
        <v>6127.0666666666702</v>
      </c>
      <c r="E250" s="3">
        <v>4630884</v>
      </c>
    </row>
    <row r="251" spans="1:5" ht="16.7" customHeight="1" x14ac:dyDescent="0.2">
      <c r="A251" s="4"/>
      <c r="B251" s="4"/>
      <c r="C251" s="2" t="s">
        <v>29</v>
      </c>
      <c r="D251" s="10">
        <v>6344.7</v>
      </c>
      <c r="E251" s="3">
        <v>5419797</v>
      </c>
    </row>
    <row r="252" spans="1:5" ht="16.7" customHeight="1" x14ac:dyDescent="0.2">
      <c r="A252" s="4"/>
      <c r="B252" s="4"/>
      <c r="C252" s="2" t="s">
        <v>30</v>
      </c>
      <c r="D252" s="10">
        <v>6318.7666666666701</v>
      </c>
      <c r="E252" s="3">
        <v>6023709</v>
      </c>
    </row>
    <row r="253" spans="1:5" ht="16.7" customHeight="1" x14ac:dyDescent="0.2">
      <c r="A253" s="5"/>
      <c r="B253" s="5"/>
      <c r="C253" s="2" t="s">
        <v>31</v>
      </c>
      <c r="D253" s="10">
        <v>6075.8333333333403</v>
      </c>
      <c r="E253" s="3">
        <v>6388845</v>
      </c>
    </row>
    <row r="254" spans="1:5" ht="16.7" customHeight="1" x14ac:dyDescent="0.2">
      <c r="A254" s="4"/>
      <c r="B254" s="4"/>
      <c r="C254" s="2" t="s">
        <v>32</v>
      </c>
      <c r="D254" s="10">
        <v>5764.4666666666699</v>
      </c>
      <c r="E254" s="3">
        <v>6636948</v>
      </c>
    </row>
    <row r="255" spans="1:5" ht="16.7" customHeight="1" x14ac:dyDescent="0.2">
      <c r="A255" s="4"/>
      <c r="B255" s="4"/>
      <c r="C255" s="2" t="s">
        <v>33</v>
      </c>
      <c r="D255" s="10">
        <v>5448.4666666666699</v>
      </c>
      <c r="E255" s="3">
        <v>6818408</v>
      </c>
    </row>
    <row r="256" spans="1:5" ht="16.7" customHeight="1" x14ac:dyDescent="0.2">
      <c r="A256" s="4"/>
      <c r="B256" s="4"/>
      <c r="C256" s="2" t="s">
        <v>34</v>
      </c>
      <c r="D256" s="10">
        <v>4931.8666666666704</v>
      </c>
      <c r="E256" s="3">
        <v>6662902</v>
      </c>
    </row>
    <row r="257" spans="1:5" ht="16.7" customHeight="1" x14ac:dyDescent="0.2">
      <c r="A257" s="4"/>
      <c r="B257" s="4"/>
      <c r="C257" s="2" t="s">
        <v>35</v>
      </c>
      <c r="D257" s="10">
        <v>4560.8999999999996</v>
      </c>
      <c r="E257" s="3">
        <v>6612122</v>
      </c>
    </row>
    <row r="258" spans="1:5" ht="16.7" customHeight="1" x14ac:dyDescent="0.2">
      <c r="A258" s="4"/>
      <c r="B258" s="4"/>
      <c r="C258" s="2" t="s">
        <v>36</v>
      </c>
      <c r="D258" s="10">
        <v>3968.5333333333301</v>
      </c>
      <c r="E258" s="3">
        <v>6149235</v>
      </c>
    </row>
    <row r="259" spans="1:5" ht="16.7" customHeight="1" x14ac:dyDescent="0.2">
      <c r="A259" s="4"/>
      <c r="B259" s="4"/>
      <c r="C259" s="2" t="s">
        <v>37</v>
      </c>
      <c r="D259" s="10">
        <v>3572.1666666666702</v>
      </c>
      <c r="E259" s="3">
        <v>5890008</v>
      </c>
    </row>
    <row r="260" spans="1:5" ht="16.7" customHeight="1" x14ac:dyDescent="0.2">
      <c r="A260" s="4"/>
      <c r="B260" s="4"/>
      <c r="C260" s="2" t="s">
        <v>38</v>
      </c>
      <c r="D260" s="10">
        <v>3218.2</v>
      </c>
      <c r="E260" s="3">
        <v>5632979</v>
      </c>
    </row>
    <row r="261" spans="1:5" ht="16.7" customHeight="1" x14ac:dyDescent="0.2">
      <c r="A261" s="4"/>
      <c r="B261" s="4"/>
      <c r="C261" s="2" t="s">
        <v>39</v>
      </c>
      <c r="D261" s="10">
        <v>2557.9666666666699</v>
      </c>
      <c r="E261" s="3">
        <v>4727386</v>
      </c>
    </row>
    <row r="262" spans="1:5" ht="16.7" customHeight="1" x14ac:dyDescent="0.2">
      <c r="A262" s="4"/>
      <c r="B262" s="4"/>
      <c r="C262" s="2" t="s">
        <v>40</v>
      </c>
      <c r="D262" s="10">
        <v>2284.2666666666701</v>
      </c>
      <c r="E262" s="3">
        <v>4444197</v>
      </c>
    </row>
    <row r="263" spans="1:5" ht="16.7" customHeight="1" x14ac:dyDescent="0.2">
      <c r="A263" s="4"/>
      <c r="B263" s="4"/>
      <c r="C263" s="2" t="s">
        <v>41</v>
      </c>
      <c r="D263" s="10">
        <v>1929.4666666666701</v>
      </c>
      <c r="E263" s="3">
        <v>3949703</v>
      </c>
    </row>
    <row r="264" spans="1:5" ht="16.7" customHeight="1" x14ac:dyDescent="0.2">
      <c r="A264" s="4"/>
      <c r="B264" s="4"/>
      <c r="C264" s="2" t="s">
        <v>42</v>
      </c>
      <c r="D264" s="10">
        <v>1840.8333333333301</v>
      </c>
      <c r="E264" s="3">
        <v>3947590</v>
      </c>
    </row>
    <row r="265" spans="1:5" ht="16.7" customHeight="1" x14ac:dyDescent="0.2">
      <c r="A265" s="4"/>
      <c r="B265" s="4"/>
      <c r="C265" s="2" t="s">
        <v>43</v>
      </c>
      <c r="D265" s="10">
        <v>1476.7666666666701</v>
      </c>
      <c r="E265" s="3">
        <v>3320647</v>
      </c>
    </row>
    <row r="266" spans="1:5" ht="16.7" customHeight="1" x14ac:dyDescent="0.2">
      <c r="A266" s="4"/>
      <c r="B266" s="4"/>
      <c r="C266" s="2" t="s">
        <v>44</v>
      </c>
      <c r="D266" s="10">
        <v>1334.8</v>
      </c>
      <c r="E266" s="3">
        <v>3134462</v>
      </c>
    </row>
    <row r="267" spans="1:5" ht="16.7" customHeight="1" x14ac:dyDescent="0.2">
      <c r="A267" s="4"/>
      <c r="B267" s="4"/>
      <c r="C267" s="2" t="s">
        <v>45</v>
      </c>
      <c r="D267" s="10">
        <v>1064.2333333333299</v>
      </c>
      <c r="E267" s="3">
        <v>2598094</v>
      </c>
    </row>
    <row r="268" spans="1:5" ht="16.7" customHeight="1" x14ac:dyDescent="0.2">
      <c r="A268" s="4"/>
      <c r="B268" s="4"/>
      <c r="C268" s="2" t="s">
        <v>46</v>
      </c>
      <c r="D268" s="10">
        <v>981.96666666666704</v>
      </c>
      <c r="E268" s="3">
        <v>2493650</v>
      </c>
    </row>
    <row r="269" spans="1:5" ht="16.7" customHeight="1" x14ac:dyDescent="0.2">
      <c r="A269" s="4"/>
      <c r="B269" s="4"/>
      <c r="C269" s="2" t="s">
        <v>47</v>
      </c>
      <c r="D269" s="10">
        <v>792.83333333333303</v>
      </c>
      <c r="E269" s="3">
        <v>2096038</v>
      </c>
    </row>
    <row r="270" spans="1:5" ht="16.7" customHeight="1" x14ac:dyDescent="0.2">
      <c r="A270" s="4"/>
      <c r="B270" s="4"/>
      <c r="C270" s="2" t="s">
        <v>48</v>
      </c>
      <c r="D270" s="10">
        <v>654.56666666666695</v>
      </c>
      <c r="E270" s="3">
        <v>1798678</v>
      </c>
    </row>
    <row r="271" spans="1:5" ht="16.7" customHeight="1" x14ac:dyDescent="0.2">
      <c r="A271" s="4"/>
      <c r="B271" s="4"/>
      <c r="C271" s="2" t="s">
        <v>49</v>
      </c>
      <c r="D271" s="10">
        <v>543.1</v>
      </c>
      <c r="E271" s="3">
        <v>1545054</v>
      </c>
    </row>
    <row r="272" spans="1:5" ht="16.7" customHeight="1" x14ac:dyDescent="0.2">
      <c r="A272" s="4"/>
      <c r="B272" s="4"/>
      <c r="C272" s="2" t="s">
        <v>50</v>
      </c>
      <c r="D272" s="10">
        <v>483</v>
      </c>
      <c r="E272" s="3">
        <v>1424698</v>
      </c>
    </row>
    <row r="273" spans="1:5" ht="16.7" customHeight="1" x14ac:dyDescent="0.2">
      <c r="A273" s="4"/>
      <c r="B273" s="4"/>
      <c r="C273" s="2" t="s">
        <v>51</v>
      </c>
      <c r="D273" s="10">
        <v>1570.3</v>
      </c>
      <c r="E273" s="3">
        <v>5046565</v>
      </c>
    </row>
    <row r="274" spans="1:5" ht="16.7" customHeight="1" x14ac:dyDescent="0.2">
      <c r="A274" s="4"/>
      <c r="B274" s="4"/>
      <c r="C274" s="2" t="s">
        <v>52</v>
      </c>
      <c r="D274" s="10">
        <v>1685.5</v>
      </c>
      <c r="E274" s="3">
        <v>7601229</v>
      </c>
    </row>
    <row r="275" spans="1:5" ht="16.7" customHeight="1" x14ac:dyDescent="0.2">
      <c r="A275" s="4"/>
      <c r="B275" s="2" t="s">
        <v>14</v>
      </c>
      <c r="C275" s="2" t="s">
        <v>19</v>
      </c>
      <c r="D275" s="10">
        <v>1377.43333333333</v>
      </c>
      <c r="E275" s="3">
        <v>31175</v>
      </c>
    </row>
    <row r="276" spans="1:5" ht="16.7" customHeight="1" x14ac:dyDescent="0.2">
      <c r="A276" s="4"/>
      <c r="B276" s="4"/>
      <c r="C276" s="2" t="s">
        <v>20</v>
      </c>
      <c r="D276" s="10">
        <v>1063.7333333333299</v>
      </c>
      <c r="E276" s="3">
        <v>104035</v>
      </c>
    </row>
    <row r="277" spans="1:5" ht="16.7" customHeight="1" x14ac:dyDescent="0.2">
      <c r="A277" s="4"/>
      <c r="B277" s="4"/>
      <c r="C277" s="2" t="s">
        <v>21</v>
      </c>
      <c r="D277" s="10">
        <v>1130.0999999999999</v>
      </c>
      <c r="E277" s="3">
        <v>173027</v>
      </c>
    </row>
    <row r="278" spans="1:5" ht="16.7" customHeight="1" x14ac:dyDescent="0.2">
      <c r="A278" s="5"/>
      <c r="B278" s="5"/>
      <c r="C278" s="2" t="s">
        <v>22</v>
      </c>
      <c r="D278" s="10">
        <v>1230.36666666667</v>
      </c>
      <c r="E278" s="3">
        <v>246018</v>
      </c>
    </row>
    <row r="279" spans="1:5" ht="16.7" customHeight="1" x14ac:dyDescent="0.2">
      <c r="A279" s="4"/>
      <c r="B279" s="4"/>
      <c r="C279" s="2" t="s">
        <v>23</v>
      </c>
      <c r="D279" s="10">
        <v>3152.1</v>
      </c>
      <c r="E279" s="3">
        <v>857233</v>
      </c>
    </row>
    <row r="280" spans="1:5" ht="16.7" customHeight="1" x14ac:dyDescent="0.2">
      <c r="A280" s="4"/>
      <c r="B280" s="4"/>
      <c r="C280" s="2" t="s">
        <v>24</v>
      </c>
      <c r="D280" s="10">
        <v>4237.2333333333299</v>
      </c>
      <c r="E280" s="3">
        <v>1541553</v>
      </c>
    </row>
    <row r="281" spans="1:5" ht="16.7" customHeight="1" x14ac:dyDescent="0.2">
      <c r="A281" s="4"/>
      <c r="B281" s="4"/>
      <c r="C281" s="2" t="s">
        <v>25</v>
      </c>
      <c r="D281" s="10">
        <v>5216</v>
      </c>
      <c r="E281" s="3">
        <v>2407702</v>
      </c>
    </row>
    <row r="282" spans="1:5" ht="16.7" customHeight="1" x14ac:dyDescent="0.2">
      <c r="A282" s="4"/>
      <c r="B282" s="4"/>
      <c r="C282" s="2" t="s">
        <v>26</v>
      </c>
      <c r="D282" s="10">
        <v>6249.6666666666597</v>
      </c>
      <c r="E282" s="3">
        <v>3476546</v>
      </c>
    </row>
    <row r="283" spans="1:5" ht="16.7" customHeight="1" x14ac:dyDescent="0.2">
      <c r="A283" s="4"/>
      <c r="B283" s="4"/>
      <c r="C283" s="2" t="s">
        <v>27</v>
      </c>
      <c r="D283" s="10">
        <v>6821.2</v>
      </c>
      <c r="E283" s="3">
        <v>4469901</v>
      </c>
    </row>
    <row r="284" spans="1:5" ht="16.7" customHeight="1" x14ac:dyDescent="0.2">
      <c r="A284" s="4"/>
      <c r="B284" s="4"/>
      <c r="C284" s="2" t="s">
        <v>28</v>
      </c>
      <c r="D284" s="10">
        <v>7196.7</v>
      </c>
      <c r="E284" s="3">
        <v>5424506</v>
      </c>
    </row>
    <row r="285" spans="1:5" ht="16.7" customHeight="1" x14ac:dyDescent="0.2">
      <c r="A285" s="4"/>
      <c r="B285" s="4"/>
      <c r="C285" s="2" t="s">
        <v>29</v>
      </c>
      <c r="D285" s="10">
        <v>7291.1666666666597</v>
      </c>
      <c r="E285" s="3">
        <v>6211434</v>
      </c>
    </row>
    <row r="286" spans="1:5" ht="16.7" customHeight="1" x14ac:dyDescent="0.2">
      <c r="A286" s="4"/>
      <c r="B286" s="4"/>
      <c r="C286" s="2" t="s">
        <v>30</v>
      </c>
      <c r="D286" s="10">
        <v>6835.7</v>
      </c>
      <c r="E286" s="3">
        <v>6508373</v>
      </c>
    </row>
    <row r="287" spans="1:5" ht="16.7" customHeight="1" x14ac:dyDescent="0.2">
      <c r="A287" s="4"/>
      <c r="B287" s="4"/>
      <c r="C287" s="2" t="s">
        <v>31</v>
      </c>
      <c r="D287" s="10">
        <v>6521.7333333333299</v>
      </c>
      <c r="E287" s="3">
        <v>6859750</v>
      </c>
    </row>
    <row r="288" spans="1:5" ht="16.7" customHeight="1" x14ac:dyDescent="0.2">
      <c r="A288" s="4"/>
      <c r="B288" s="4"/>
      <c r="C288" s="2" t="s">
        <v>32</v>
      </c>
      <c r="D288" s="10">
        <v>5717.3</v>
      </c>
      <c r="E288" s="3">
        <v>6579074</v>
      </c>
    </row>
    <row r="289" spans="1:5" ht="16.7" customHeight="1" x14ac:dyDescent="0.2">
      <c r="A289" s="4"/>
      <c r="B289" s="4"/>
      <c r="C289" s="2" t="s">
        <v>33</v>
      </c>
      <c r="D289" s="10">
        <v>5218.4666666666599</v>
      </c>
      <c r="E289" s="3">
        <v>6519532</v>
      </c>
    </row>
    <row r="290" spans="1:5" ht="16.7" customHeight="1" x14ac:dyDescent="0.2">
      <c r="A290" s="4"/>
      <c r="B290" s="4"/>
      <c r="C290" s="2" t="s">
        <v>34</v>
      </c>
      <c r="D290" s="10">
        <v>4665.1333333333296</v>
      </c>
      <c r="E290" s="3">
        <v>6298584</v>
      </c>
    </row>
    <row r="291" spans="1:5" ht="16.7" customHeight="1" x14ac:dyDescent="0.2">
      <c r="A291" s="4"/>
      <c r="B291" s="4"/>
      <c r="C291" s="2" t="s">
        <v>35</v>
      </c>
      <c r="D291" s="10">
        <v>3945.13333333333</v>
      </c>
      <c r="E291" s="3">
        <v>5716025</v>
      </c>
    </row>
    <row r="292" spans="1:5" ht="16.7" customHeight="1" x14ac:dyDescent="0.2">
      <c r="A292" s="4"/>
      <c r="B292" s="4"/>
      <c r="C292" s="2" t="s">
        <v>36</v>
      </c>
      <c r="D292" s="10">
        <v>3465.86666666667</v>
      </c>
      <c r="E292" s="3">
        <v>5370768</v>
      </c>
    </row>
    <row r="293" spans="1:5" ht="16.7" customHeight="1" x14ac:dyDescent="0.2">
      <c r="A293" s="4"/>
      <c r="B293" s="4"/>
      <c r="C293" s="2" t="s">
        <v>37</v>
      </c>
      <c r="D293" s="10">
        <v>2918.1666666666702</v>
      </c>
      <c r="E293" s="3">
        <v>4804637</v>
      </c>
    </row>
    <row r="294" spans="1:5" ht="16.7" customHeight="1" x14ac:dyDescent="0.2">
      <c r="A294" s="4"/>
      <c r="B294" s="4"/>
      <c r="C294" s="2" t="s">
        <v>38</v>
      </c>
      <c r="D294" s="10">
        <v>2617.2666666666701</v>
      </c>
      <c r="E294" s="3">
        <v>4581077</v>
      </c>
    </row>
    <row r="295" spans="1:5" ht="16.7" customHeight="1" x14ac:dyDescent="0.2">
      <c r="A295" s="4"/>
      <c r="B295" s="4"/>
      <c r="C295" s="2" t="s">
        <v>39</v>
      </c>
      <c r="D295" s="10">
        <v>2088.1999999999998</v>
      </c>
      <c r="E295" s="3">
        <v>3865665</v>
      </c>
    </row>
    <row r="296" spans="1:5" ht="16.7" customHeight="1" x14ac:dyDescent="0.2">
      <c r="A296" s="4"/>
      <c r="B296" s="4"/>
      <c r="C296" s="2" t="s">
        <v>40</v>
      </c>
      <c r="D296" s="10">
        <v>1804.3333333333301</v>
      </c>
      <c r="E296" s="3">
        <v>3507820</v>
      </c>
    </row>
    <row r="297" spans="1:5" ht="16.7" customHeight="1" x14ac:dyDescent="0.2">
      <c r="A297" s="4"/>
      <c r="B297" s="4"/>
      <c r="C297" s="2" t="s">
        <v>41</v>
      </c>
      <c r="D297" s="10">
        <v>1522.2333333333299</v>
      </c>
      <c r="E297" s="3">
        <v>3112924</v>
      </c>
    </row>
    <row r="298" spans="1:5" ht="16.7" customHeight="1" x14ac:dyDescent="0.2">
      <c r="A298" s="4"/>
      <c r="B298" s="4"/>
      <c r="C298" s="2" t="s">
        <v>42</v>
      </c>
      <c r="D298" s="10">
        <v>1221.0333333333299</v>
      </c>
      <c r="E298" s="3">
        <v>2617952</v>
      </c>
    </row>
    <row r="299" spans="1:5" ht="16.7" customHeight="1" x14ac:dyDescent="0.2">
      <c r="A299" s="4"/>
      <c r="B299" s="4"/>
      <c r="C299" s="2" t="s">
        <v>43</v>
      </c>
      <c r="D299" s="10">
        <v>998.8</v>
      </c>
      <c r="E299" s="3">
        <v>2236451</v>
      </c>
    </row>
    <row r="300" spans="1:5" ht="16.7" customHeight="1" x14ac:dyDescent="0.2">
      <c r="A300" s="4"/>
      <c r="B300" s="4"/>
      <c r="C300" s="2" t="s">
        <v>44</v>
      </c>
      <c r="D300" s="10">
        <v>927.76666666666699</v>
      </c>
      <c r="E300" s="3">
        <v>2179960</v>
      </c>
    </row>
    <row r="301" spans="1:5" ht="16.7" customHeight="1" x14ac:dyDescent="0.2">
      <c r="A301" s="4"/>
      <c r="B301" s="4"/>
      <c r="C301" s="2" t="s">
        <v>45</v>
      </c>
      <c r="D301" s="10">
        <v>692.96666666666704</v>
      </c>
      <c r="E301" s="3">
        <v>1698251</v>
      </c>
    </row>
    <row r="302" spans="1:5" ht="16.7" customHeight="1" x14ac:dyDescent="0.2">
      <c r="A302" s="4"/>
      <c r="B302" s="4"/>
      <c r="C302" s="2" t="s">
        <v>46</v>
      </c>
      <c r="D302" s="10">
        <v>659.9</v>
      </c>
      <c r="E302" s="3">
        <v>1682512</v>
      </c>
    </row>
    <row r="303" spans="1:5" ht="16.7" customHeight="1" x14ac:dyDescent="0.2">
      <c r="A303" s="5"/>
      <c r="B303" s="5"/>
      <c r="C303" s="2" t="s">
        <v>47</v>
      </c>
      <c r="D303" s="10">
        <v>511.5</v>
      </c>
      <c r="E303" s="3">
        <v>1351400</v>
      </c>
    </row>
    <row r="304" spans="1:5" ht="16.7" customHeight="1" x14ac:dyDescent="0.2">
      <c r="A304" s="4"/>
      <c r="B304" s="4"/>
      <c r="C304" s="2" t="s">
        <v>48</v>
      </c>
      <c r="D304" s="10">
        <v>447.13333333333298</v>
      </c>
      <c r="E304" s="3">
        <v>1228916</v>
      </c>
    </row>
    <row r="305" spans="1:5" ht="16.7" customHeight="1" x14ac:dyDescent="0.2">
      <c r="A305" s="4"/>
      <c r="B305" s="4"/>
      <c r="C305" s="2" t="s">
        <v>49</v>
      </c>
      <c r="D305" s="10">
        <v>358</v>
      </c>
      <c r="E305" s="3">
        <v>1019682</v>
      </c>
    </row>
    <row r="306" spans="1:5" ht="16.7" customHeight="1" x14ac:dyDescent="0.2">
      <c r="A306" s="4"/>
      <c r="B306" s="4"/>
      <c r="C306" s="2" t="s">
        <v>50</v>
      </c>
      <c r="D306" s="10">
        <v>314.03333333333302</v>
      </c>
      <c r="E306" s="3">
        <v>926851</v>
      </c>
    </row>
    <row r="307" spans="1:5" ht="16.7" customHeight="1" x14ac:dyDescent="0.2">
      <c r="A307" s="4"/>
      <c r="B307" s="4"/>
      <c r="C307" s="2" t="s">
        <v>51</v>
      </c>
      <c r="D307" s="10">
        <v>1025.8333333333301</v>
      </c>
      <c r="E307" s="3">
        <v>3311355</v>
      </c>
    </row>
    <row r="308" spans="1:5" ht="16.7" customHeight="1" x14ac:dyDescent="0.2">
      <c r="A308" s="4"/>
      <c r="B308" s="4"/>
      <c r="C308" s="2" t="s">
        <v>52</v>
      </c>
      <c r="D308" s="10">
        <v>1091.7</v>
      </c>
      <c r="E308" s="3">
        <v>4987585</v>
      </c>
    </row>
    <row r="309" spans="1:5" ht="16.7" customHeight="1" x14ac:dyDescent="0.2">
      <c r="A309" s="4"/>
      <c r="B309" s="2" t="s">
        <v>15</v>
      </c>
      <c r="C309" s="2" t="s">
        <v>19</v>
      </c>
      <c r="D309" s="10">
        <v>1375.43333333333</v>
      </c>
      <c r="E309" s="3">
        <v>33823</v>
      </c>
    </row>
    <row r="310" spans="1:5" ht="16.7" customHeight="1" x14ac:dyDescent="0.2">
      <c r="A310" s="4"/>
      <c r="B310" s="4"/>
      <c r="C310" s="2" t="s">
        <v>20</v>
      </c>
      <c r="D310" s="10">
        <v>1151.8333333333301</v>
      </c>
      <c r="E310" s="3">
        <v>109474</v>
      </c>
    </row>
    <row r="311" spans="1:5" ht="16.7" customHeight="1" x14ac:dyDescent="0.2">
      <c r="A311" s="4"/>
      <c r="B311" s="4"/>
      <c r="C311" s="2" t="s">
        <v>21</v>
      </c>
      <c r="D311" s="10">
        <v>1216.9666666666701</v>
      </c>
      <c r="E311" s="3">
        <v>178073</v>
      </c>
    </row>
    <row r="312" spans="1:5" ht="16.7" customHeight="1" x14ac:dyDescent="0.2">
      <c r="A312" s="4"/>
      <c r="B312" s="4"/>
      <c r="C312" s="2" t="s">
        <v>22</v>
      </c>
      <c r="D312" s="10">
        <v>1362.5333333333299</v>
      </c>
      <c r="E312" s="3">
        <v>266152</v>
      </c>
    </row>
    <row r="313" spans="1:5" ht="16.7" customHeight="1" x14ac:dyDescent="0.2">
      <c r="A313" s="4"/>
      <c r="B313" s="4"/>
      <c r="C313" s="2" t="s">
        <v>23</v>
      </c>
      <c r="D313" s="10">
        <v>3924.3333333333399</v>
      </c>
      <c r="E313" s="3">
        <v>1057945</v>
      </c>
    </row>
    <row r="314" spans="1:5" ht="16.7" customHeight="1" x14ac:dyDescent="0.2">
      <c r="A314" s="4"/>
      <c r="B314" s="4"/>
      <c r="C314" s="2" t="s">
        <v>24</v>
      </c>
      <c r="D314" s="10">
        <v>5428.99999999999</v>
      </c>
      <c r="E314" s="3">
        <v>1958881</v>
      </c>
    </row>
    <row r="315" spans="1:5" ht="16.7" customHeight="1" x14ac:dyDescent="0.2">
      <c r="A315" s="4"/>
      <c r="B315" s="4"/>
      <c r="C315" s="2" t="s">
        <v>25</v>
      </c>
      <c r="D315" s="10">
        <v>6792.4666666666599</v>
      </c>
      <c r="E315" s="3">
        <v>3112213</v>
      </c>
    </row>
    <row r="316" spans="1:5" ht="16.7" customHeight="1" x14ac:dyDescent="0.2">
      <c r="A316" s="4"/>
      <c r="B316" s="4"/>
      <c r="C316" s="2" t="s">
        <v>26</v>
      </c>
      <c r="D316" s="10">
        <v>8140.4333333333198</v>
      </c>
      <c r="E316" s="3">
        <v>4521444</v>
      </c>
    </row>
    <row r="317" spans="1:5" ht="16.7" customHeight="1" x14ac:dyDescent="0.2">
      <c r="A317" s="4"/>
      <c r="B317" s="4"/>
      <c r="C317" s="2" t="s">
        <v>27</v>
      </c>
      <c r="D317" s="10">
        <v>8663.4</v>
      </c>
      <c r="E317" s="3">
        <v>5660331</v>
      </c>
    </row>
    <row r="318" spans="1:5" ht="16.7" customHeight="1" x14ac:dyDescent="0.2">
      <c r="A318" s="4"/>
      <c r="B318" s="4"/>
      <c r="C318" s="2" t="s">
        <v>28</v>
      </c>
      <c r="D318" s="10">
        <v>8598.4666666666708</v>
      </c>
      <c r="E318" s="3">
        <v>6479115</v>
      </c>
    </row>
    <row r="319" spans="1:5" ht="16.7" customHeight="1" x14ac:dyDescent="0.2">
      <c r="A319" s="4"/>
      <c r="B319" s="4"/>
      <c r="C319" s="2" t="s">
        <v>29</v>
      </c>
      <c r="D319" s="10">
        <v>8093.7333333333299</v>
      </c>
      <c r="E319" s="3">
        <v>6891557</v>
      </c>
    </row>
    <row r="320" spans="1:5" ht="16.7" customHeight="1" x14ac:dyDescent="0.2">
      <c r="A320" s="4"/>
      <c r="B320" s="4"/>
      <c r="C320" s="2" t="s">
        <v>30</v>
      </c>
      <c r="D320" s="10">
        <v>7514.7</v>
      </c>
      <c r="E320" s="3">
        <v>7147335</v>
      </c>
    </row>
    <row r="321" spans="1:5" ht="16.7" customHeight="1" x14ac:dyDescent="0.2">
      <c r="A321" s="4"/>
      <c r="B321" s="4"/>
      <c r="C321" s="2" t="s">
        <v>31</v>
      </c>
      <c r="D321" s="10">
        <v>6683.7666666666701</v>
      </c>
      <c r="E321" s="3">
        <v>7020406</v>
      </c>
    </row>
    <row r="322" spans="1:5" ht="16.7" customHeight="1" x14ac:dyDescent="0.2">
      <c r="A322" s="4"/>
      <c r="B322" s="4"/>
      <c r="C322" s="2" t="s">
        <v>32</v>
      </c>
      <c r="D322" s="10">
        <v>5804.6</v>
      </c>
      <c r="E322" s="3">
        <v>6667751</v>
      </c>
    </row>
    <row r="323" spans="1:5" ht="16.7" customHeight="1" x14ac:dyDescent="0.2">
      <c r="A323" s="4"/>
      <c r="B323" s="4"/>
      <c r="C323" s="2" t="s">
        <v>33</v>
      </c>
      <c r="D323" s="10">
        <v>4795.6333333333296</v>
      </c>
      <c r="E323" s="3">
        <v>5996644</v>
      </c>
    </row>
    <row r="324" spans="1:5" ht="16.7" customHeight="1" x14ac:dyDescent="0.2">
      <c r="A324" s="4"/>
      <c r="B324" s="4"/>
      <c r="C324" s="2" t="s">
        <v>34</v>
      </c>
      <c r="D324" s="10">
        <v>4075.8333333333298</v>
      </c>
      <c r="E324" s="3">
        <v>5501667</v>
      </c>
    </row>
    <row r="325" spans="1:5" ht="16.7" customHeight="1" x14ac:dyDescent="0.2">
      <c r="A325" s="4"/>
      <c r="B325" s="4"/>
      <c r="C325" s="2" t="s">
        <v>35</v>
      </c>
      <c r="D325" s="10">
        <v>3281.13333333333</v>
      </c>
      <c r="E325" s="3">
        <v>4752707</v>
      </c>
    </row>
    <row r="326" spans="1:5" ht="16.7" customHeight="1" x14ac:dyDescent="0.2">
      <c r="A326" s="4"/>
      <c r="B326" s="4"/>
      <c r="C326" s="2" t="s">
        <v>36</v>
      </c>
      <c r="D326" s="10">
        <v>2622.5666666666698</v>
      </c>
      <c r="E326" s="3">
        <v>4047854</v>
      </c>
    </row>
    <row r="327" spans="1:5" ht="16.7" customHeight="1" x14ac:dyDescent="0.2">
      <c r="A327" s="4"/>
      <c r="B327" s="4"/>
      <c r="C327" s="2" t="s">
        <v>37</v>
      </c>
      <c r="D327" s="10">
        <v>2104.4</v>
      </c>
      <c r="E327" s="3">
        <v>3467947</v>
      </c>
    </row>
    <row r="328" spans="1:5" ht="16.7" customHeight="1" x14ac:dyDescent="0.2">
      <c r="A328" s="5"/>
      <c r="B328" s="5"/>
      <c r="C328" s="2" t="s">
        <v>38</v>
      </c>
      <c r="D328" s="10">
        <v>1684.4666666666701</v>
      </c>
      <c r="E328" s="3">
        <v>2943934</v>
      </c>
    </row>
    <row r="329" spans="1:5" ht="16.7" customHeight="1" x14ac:dyDescent="0.2">
      <c r="A329" s="4"/>
      <c r="B329" s="4"/>
      <c r="C329" s="2" t="s">
        <v>39</v>
      </c>
      <c r="D329" s="10">
        <v>1267.2333333333299</v>
      </c>
      <c r="E329" s="3">
        <v>2341679</v>
      </c>
    </row>
    <row r="330" spans="1:5" ht="16.7" customHeight="1" x14ac:dyDescent="0.2">
      <c r="A330" s="4"/>
      <c r="B330" s="4"/>
      <c r="C330" s="2" t="s">
        <v>40</v>
      </c>
      <c r="D330" s="10">
        <v>1038.5999999999999</v>
      </c>
      <c r="E330" s="3">
        <v>2026358</v>
      </c>
    </row>
    <row r="331" spans="1:5" ht="16.7" customHeight="1" x14ac:dyDescent="0.2">
      <c r="A331" s="4"/>
      <c r="B331" s="4"/>
      <c r="C331" s="2" t="s">
        <v>41</v>
      </c>
      <c r="D331" s="10">
        <v>866.06666666666695</v>
      </c>
      <c r="E331" s="3">
        <v>1767351</v>
      </c>
    </row>
    <row r="332" spans="1:5" ht="16.7" customHeight="1" x14ac:dyDescent="0.2">
      <c r="A332" s="4"/>
      <c r="B332" s="4"/>
      <c r="C332" s="2" t="s">
        <v>42</v>
      </c>
      <c r="D332" s="10">
        <v>696.2</v>
      </c>
      <c r="E332" s="3">
        <v>1492980</v>
      </c>
    </row>
    <row r="333" spans="1:5" ht="16.7" customHeight="1" x14ac:dyDescent="0.2">
      <c r="A333" s="4"/>
      <c r="B333" s="4"/>
      <c r="C333" s="2" t="s">
        <v>43</v>
      </c>
      <c r="D333" s="10">
        <v>499.933333333333</v>
      </c>
      <c r="E333" s="3">
        <v>1124740</v>
      </c>
    </row>
    <row r="334" spans="1:5" ht="16.7" customHeight="1" x14ac:dyDescent="0.2">
      <c r="A334" s="4"/>
      <c r="B334" s="4"/>
      <c r="C334" s="2" t="s">
        <v>44</v>
      </c>
      <c r="D334" s="10">
        <v>401.2</v>
      </c>
      <c r="E334" s="3">
        <v>942586</v>
      </c>
    </row>
    <row r="335" spans="1:5" ht="16.7" customHeight="1" x14ac:dyDescent="0.2">
      <c r="A335" s="4"/>
      <c r="B335" s="4"/>
      <c r="C335" s="2" t="s">
        <v>45</v>
      </c>
      <c r="D335" s="10">
        <v>319.76666666666699</v>
      </c>
      <c r="E335" s="3">
        <v>784610</v>
      </c>
    </row>
    <row r="336" spans="1:5" ht="16.7" customHeight="1" x14ac:dyDescent="0.2">
      <c r="A336" s="4"/>
      <c r="B336" s="4"/>
      <c r="C336" s="2" t="s">
        <v>46</v>
      </c>
      <c r="D336" s="10">
        <v>262.73333333333301</v>
      </c>
      <c r="E336" s="3">
        <v>670481</v>
      </c>
    </row>
    <row r="337" spans="1:5" ht="16.7" customHeight="1" x14ac:dyDescent="0.2">
      <c r="A337" s="4"/>
      <c r="B337" s="4"/>
      <c r="C337" s="2" t="s">
        <v>47</v>
      </c>
      <c r="D337" s="10">
        <v>217</v>
      </c>
      <c r="E337" s="3">
        <v>574953</v>
      </c>
    </row>
    <row r="338" spans="1:5" ht="16.7" customHeight="1" x14ac:dyDescent="0.2">
      <c r="A338" s="4"/>
      <c r="B338" s="4"/>
      <c r="C338" s="2" t="s">
        <v>48</v>
      </c>
      <c r="D338" s="10">
        <v>194</v>
      </c>
      <c r="E338" s="3">
        <v>533169</v>
      </c>
    </row>
    <row r="339" spans="1:5" ht="16.7" customHeight="1" x14ac:dyDescent="0.2">
      <c r="A339" s="4"/>
      <c r="B339" s="4"/>
      <c r="C339" s="2" t="s">
        <v>49</v>
      </c>
      <c r="D339" s="10">
        <v>143</v>
      </c>
      <c r="E339" s="3">
        <v>407523</v>
      </c>
    </row>
    <row r="340" spans="1:5" ht="16.7" customHeight="1" x14ac:dyDescent="0.2">
      <c r="A340" s="4"/>
      <c r="B340" s="4"/>
      <c r="C340" s="2" t="s">
        <v>50</v>
      </c>
      <c r="D340" s="10">
        <v>132.86666666666699</v>
      </c>
      <c r="E340" s="3">
        <v>392558</v>
      </c>
    </row>
    <row r="341" spans="1:5" ht="16.7" customHeight="1" x14ac:dyDescent="0.2">
      <c r="A341" s="4"/>
      <c r="B341" s="4"/>
      <c r="C341" s="2" t="s">
        <v>51</v>
      </c>
      <c r="D341" s="10">
        <v>371.16666666666703</v>
      </c>
      <c r="E341" s="3">
        <v>1175818</v>
      </c>
    </row>
    <row r="342" spans="1:5" ht="16.7" customHeight="1" x14ac:dyDescent="0.2">
      <c r="A342" s="4"/>
      <c r="B342" s="4"/>
      <c r="C342" s="2" t="s">
        <v>52</v>
      </c>
      <c r="D342" s="10">
        <v>411.5</v>
      </c>
      <c r="E342" s="3">
        <v>1940513</v>
      </c>
    </row>
    <row r="343" spans="1:5" ht="16.7" customHeight="1" x14ac:dyDescent="0.2">
      <c r="A343" s="4"/>
      <c r="B343" s="2" t="s">
        <v>16</v>
      </c>
      <c r="C343" s="2" t="s">
        <v>19</v>
      </c>
      <c r="D343" s="10">
        <v>1243.0333333333299</v>
      </c>
      <c r="E343" s="3">
        <v>25929</v>
      </c>
    </row>
    <row r="344" spans="1:5" ht="16.7" customHeight="1" x14ac:dyDescent="0.2">
      <c r="A344" s="4"/>
      <c r="B344" s="4"/>
      <c r="C344" s="2" t="s">
        <v>20</v>
      </c>
      <c r="D344" s="10">
        <v>942.16666666666697</v>
      </c>
      <c r="E344" s="3">
        <v>89092</v>
      </c>
    </row>
    <row r="345" spans="1:5" ht="16.7" customHeight="1" x14ac:dyDescent="0.2">
      <c r="A345" s="4"/>
      <c r="B345" s="4"/>
      <c r="C345" s="2" t="s">
        <v>21</v>
      </c>
      <c r="D345" s="10">
        <v>1012.43333333333</v>
      </c>
      <c r="E345" s="3">
        <v>150351</v>
      </c>
    </row>
    <row r="346" spans="1:5" ht="16.7" customHeight="1" x14ac:dyDescent="0.2">
      <c r="A346" s="4"/>
      <c r="B346" s="4"/>
      <c r="C346" s="2" t="s">
        <v>22</v>
      </c>
      <c r="D346" s="10">
        <v>1066.43333333333</v>
      </c>
      <c r="E346" s="3">
        <v>209873</v>
      </c>
    </row>
    <row r="347" spans="1:5" ht="16.7" customHeight="1" x14ac:dyDescent="0.2">
      <c r="A347" s="4"/>
      <c r="B347" s="4"/>
      <c r="C347" s="2" t="s">
        <v>23</v>
      </c>
      <c r="D347" s="10">
        <v>2872.86666666667</v>
      </c>
      <c r="E347" s="3">
        <v>776647</v>
      </c>
    </row>
    <row r="348" spans="1:5" ht="16.7" customHeight="1" x14ac:dyDescent="0.2">
      <c r="A348" s="4"/>
      <c r="B348" s="4"/>
      <c r="C348" s="2" t="s">
        <v>24</v>
      </c>
      <c r="D348" s="10">
        <v>4269.9333333333298</v>
      </c>
      <c r="E348" s="3">
        <v>1557492</v>
      </c>
    </row>
    <row r="349" spans="1:5" ht="16.7" customHeight="1" x14ac:dyDescent="0.2">
      <c r="A349" s="4"/>
      <c r="B349" s="4"/>
      <c r="C349" s="2" t="s">
        <v>25</v>
      </c>
      <c r="D349" s="10">
        <v>5431.0333333333301</v>
      </c>
      <c r="E349" s="3">
        <v>2498297</v>
      </c>
    </row>
    <row r="350" spans="1:5" ht="16.7" customHeight="1" x14ac:dyDescent="0.2">
      <c r="A350" s="4"/>
      <c r="B350" s="4"/>
      <c r="C350" s="2" t="s">
        <v>26</v>
      </c>
      <c r="D350" s="10">
        <v>6254.9666666666599</v>
      </c>
      <c r="E350" s="3">
        <v>3487374</v>
      </c>
    </row>
    <row r="351" spans="1:5" ht="16.7" customHeight="1" x14ac:dyDescent="0.2">
      <c r="A351" s="4"/>
      <c r="B351" s="4"/>
      <c r="C351" s="2" t="s">
        <v>27</v>
      </c>
      <c r="D351" s="10">
        <v>6591.2333333333199</v>
      </c>
      <c r="E351" s="3">
        <v>4318639</v>
      </c>
    </row>
    <row r="352" spans="1:5" ht="16.7" customHeight="1" x14ac:dyDescent="0.2">
      <c r="A352" s="4"/>
      <c r="B352" s="4"/>
      <c r="C352" s="2" t="s">
        <v>28</v>
      </c>
      <c r="D352" s="10">
        <v>6860.2666666666601</v>
      </c>
      <c r="E352" s="3">
        <v>5170493</v>
      </c>
    </row>
    <row r="353" spans="1:5" ht="16.7" customHeight="1" x14ac:dyDescent="0.2">
      <c r="A353" s="5"/>
      <c r="B353" s="5"/>
      <c r="C353" s="2" t="s">
        <v>29</v>
      </c>
      <c r="D353" s="10">
        <v>6460.1666666666597</v>
      </c>
      <c r="E353" s="3">
        <v>5516554</v>
      </c>
    </row>
    <row r="354" spans="1:5" ht="16.7" customHeight="1" x14ac:dyDescent="0.2">
      <c r="A354" s="4"/>
      <c r="B354" s="4"/>
      <c r="C354" s="2" t="s">
        <v>30</v>
      </c>
      <c r="D354" s="10">
        <v>6181.2</v>
      </c>
      <c r="E354" s="3">
        <v>5886861</v>
      </c>
    </row>
    <row r="355" spans="1:5" ht="16.7" customHeight="1" x14ac:dyDescent="0.2">
      <c r="A355" s="4"/>
      <c r="B355" s="4"/>
      <c r="C355" s="2" t="s">
        <v>31</v>
      </c>
      <c r="D355" s="10">
        <v>5877.8333333333303</v>
      </c>
      <c r="E355" s="3">
        <v>6186734</v>
      </c>
    </row>
    <row r="356" spans="1:5" ht="16.7" customHeight="1" x14ac:dyDescent="0.2">
      <c r="A356" s="4"/>
      <c r="B356" s="4"/>
      <c r="C356" s="2" t="s">
        <v>32</v>
      </c>
      <c r="D356" s="10">
        <v>5462.4333333333298</v>
      </c>
      <c r="E356" s="3">
        <v>6293698</v>
      </c>
    </row>
    <row r="357" spans="1:5" ht="16.7" customHeight="1" x14ac:dyDescent="0.2">
      <c r="A357" s="4"/>
      <c r="B357" s="4"/>
      <c r="C357" s="2" t="s">
        <v>33</v>
      </c>
      <c r="D357" s="10">
        <v>5108.1666666666697</v>
      </c>
      <c r="E357" s="3">
        <v>6395854</v>
      </c>
    </row>
    <row r="358" spans="1:5" ht="16.7" customHeight="1" x14ac:dyDescent="0.2">
      <c r="A358" s="4"/>
      <c r="B358" s="4"/>
      <c r="C358" s="2" t="s">
        <v>34</v>
      </c>
      <c r="D358" s="10">
        <v>4638.7666666666601</v>
      </c>
      <c r="E358" s="3">
        <v>6267115</v>
      </c>
    </row>
    <row r="359" spans="1:5" ht="16.7" customHeight="1" x14ac:dyDescent="0.2">
      <c r="A359" s="4"/>
      <c r="B359" s="4"/>
      <c r="C359" s="2" t="s">
        <v>35</v>
      </c>
      <c r="D359" s="10">
        <v>4280.5</v>
      </c>
      <c r="E359" s="3">
        <v>6210814</v>
      </c>
    </row>
    <row r="360" spans="1:5" ht="16.7" customHeight="1" x14ac:dyDescent="0.2">
      <c r="A360" s="4"/>
      <c r="B360" s="4"/>
      <c r="C360" s="2" t="s">
        <v>36</v>
      </c>
      <c r="D360" s="10">
        <v>3771.7333333333299</v>
      </c>
      <c r="E360" s="3">
        <v>5849382</v>
      </c>
    </row>
    <row r="361" spans="1:5" ht="16.7" customHeight="1" x14ac:dyDescent="0.2">
      <c r="A361" s="4"/>
      <c r="B361" s="4"/>
      <c r="C361" s="2" t="s">
        <v>37</v>
      </c>
      <c r="D361" s="10">
        <v>3322.3</v>
      </c>
      <c r="E361" s="3">
        <v>5479111</v>
      </c>
    </row>
    <row r="362" spans="1:5" ht="16.7" customHeight="1" x14ac:dyDescent="0.2">
      <c r="A362" s="4"/>
      <c r="B362" s="4"/>
      <c r="C362" s="2" t="s">
        <v>38</v>
      </c>
      <c r="D362" s="10">
        <v>2822.1</v>
      </c>
      <c r="E362" s="3">
        <v>4944104</v>
      </c>
    </row>
    <row r="363" spans="1:5" ht="16.7" customHeight="1" x14ac:dyDescent="0.2">
      <c r="A363" s="4"/>
      <c r="B363" s="4"/>
      <c r="C363" s="2" t="s">
        <v>39</v>
      </c>
      <c r="D363" s="10">
        <v>2450.4</v>
      </c>
      <c r="E363" s="3">
        <v>4532484</v>
      </c>
    </row>
    <row r="364" spans="1:5" ht="16.7" customHeight="1" x14ac:dyDescent="0.2">
      <c r="A364" s="4"/>
      <c r="B364" s="4"/>
      <c r="C364" s="2" t="s">
        <v>40</v>
      </c>
      <c r="D364" s="10">
        <v>2135.2333333333299</v>
      </c>
      <c r="E364" s="3">
        <v>4165827</v>
      </c>
    </row>
    <row r="365" spans="1:5" ht="16.7" customHeight="1" x14ac:dyDescent="0.2">
      <c r="A365" s="4"/>
      <c r="B365" s="4"/>
      <c r="C365" s="2" t="s">
        <v>41</v>
      </c>
      <c r="D365" s="10">
        <v>1793.5</v>
      </c>
      <c r="E365" s="3">
        <v>3676298</v>
      </c>
    </row>
    <row r="366" spans="1:5" ht="16.7" customHeight="1" x14ac:dyDescent="0.2">
      <c r="A366" s="4"/>
      <c r="B366" s="4"/>
      <c r="C366" s="2" t="s">
        <v>42</v>
      </c>
      <c r="D366" s="10">
        <v>1492.2333333333299</v>
      </c>
      <c r="E366" s="3">
        <v>3199167</v>
      </c>
    </row>
    <row r="367" spans="1:5" ht="16.7" customHeight="1" x14ac:dyDescent="0.2">
      <c r="A367" s="4"/>
      <c r="B367" s="4"/>
      <c r="C367" s="2" t="s">
        <v>43</v>
      </c>
      <c r="D367" s="10">
        <v>1252.6666666666699</v>
      </c>
      <c r="E367" s="3">
        <v>2816036</v>
      </c>
    </row>
    <row r="368" spans="1:5" ht="16.7" customHeight="1" x14ac:dyDescent="0.2">
      <c r="A368" s="4"/>
      <c r="B368" s="4"/>
      <c r="C368" s="2" t="s">
        <v>44</v>
      </c>
      <c r="D368" s="10">
        <v>1070.2</v>
      </c>
      <c r="E368" s="3">
        <v>2513503</v>
      </c>
    </row>
    <row r="369" spans="1:5" ht="16.7" customHeight="1" x14ac:dyDescent="0.2">
      <c r="A369" s="4"/>
      <c r="B369" s="4"/>
      <c r="C369" s="2" t="s">
        <v>45</v>
      </c>
      <c r="D369" s="10">
        <v>845.9</v>
      </c>
      <c r="E369" s="3">
        <v>2068205</v>
      </c>
    </row>
    <row r="370" spans="1:5" ht="16.7" customHeight="1" x14ac:dyDescent="0.2">
      <c r="A370" s="4"/>
      <c r="B370" s="4"/>
      <c r="C370" s="2" t="s">
        <v>46</v>
      </c>
      <c r="D370" s="10">
        <v>749.86666666666702</v>
      </c>
      <c r="E370" s="3">
        <v>1911801</v>
      </c>
    </row>
    <row r="371" spans="1:5" ht="16.7" customHeight="1" x14ac:dyDescent="0.2">
      <c r="A371" s="4"/>
      <c r="B371" s="4"/>
      <c r="C371" s="2" t="s">
        <v>47</v>
      </c>
      <c r="D371" s="10">
        <v>580.13333333333298</v>
      </c>
      <c r="E371" s="3">
        <v>1535725</v>
      </c>
    </row>
    <row r="372" spans="1:5" ht="16.7" customHeight="1" x14ac:dyDescent="0.2">
      <c r="A372" s="4"/>
      <c r="B372" s="4"/>
      <c r="C372" s="2" t="s">
        <v>48</v>
      </c>
      <c r="D372" s="10">
        <v>501.3</v>
      </c>
      <c r="E372" s="3">
        <v>1380215</v>
      </c>
    </row>
    <row r="373" spans="1:5" ht="16.7" customHeight="1" x14ac:dyDescent="0.2">
      <c r="A373" s="4"/>
      <c r="B373" s="4"/>
      <c r="C373" s="2" t="s">
        <v>49</v>
      </c>
      <c r="D373" s="10">
        <v>380.73333333333301</v>
      </c>
      <c r="E373" s="3">
        <v>1086362</v>
      </c>
    </row>
    <row r="374" spans="1:5" ht="16.7" customHeight="1" x14ac:dyDescent="0.2">
      <c r="A374" s="4"/>
      <c r="B374" s="4"/>
      <c r="C374" s="2" t="s">
        <v>50</v>
      </c>
      <c r="D374" s="10">
        <v>379.23333333333301</v>
      </c>
      <c r="E374" s="3">
        <v>1106309</v>
      </c>
    </row>
    <row r="375" spans="1:5" ht="16.7" customHeight="1" x14ac:dyDescent="0.2">
      <c r="A375" s="4"/>
      <c r="B375" s="4"/>
      <c r="C375" s="2" t="s">
        <v>51</v>
      </c>
      <c r="D375" s="10">
        <v>1136.86666666667</v>
      </c>
      <c r="E375" s="3">
        <v>3650127</v>
      </c>
    </row>
    <row r="376" spans="1:5" ht="16.7" customHeight="1" x14ac:dyDescent="0.2">
      <c r="A376" s="4"/>
      <c r="B376" s="4"/>
      <c r="C376" s="2" t="s">
        <v>52</v>
      </c>
      <c r="D376" s="10">
        <v>871.83333333333303</v>
      </c>
      <c r="E376" s="3">
        <v>3938829</v>
      </c>
    </row>
    <row r="377" spans="1:5" ht="16.7" customHeight="1" x14ac:dyDescent="0.2">
      <c r="A377" s="4"/>
      <c r="B377" s="2" t="s">
        <v>17</v>
      </c>
      <c r="C377" s="2" t="s">
        <v>19</v>
      </c>
      <c r="D377" s="10">
        <v>1018.11446236559</v>
      </c>
      <c r="E377" s="3">
        <v>15877</v>
      </c>
    </row>
    <row r="378" spans="1:5" ht="16.7" customHeight="1" x14ac:dyDescent="0.2">
      <c r="A378" s="5"/>
      <c r="B378" s="5"/>
      <c r="C378" s="2" t="s">
        <v>20</v>
      </c>
      <c r="D378" s="10">
        <v>411.831344086022</v>
      </c>
      <c r="E378" s="3">
        <v>40086</v>
      </c>
    </row>
    <row r="379" spans="1:5" ht="16.7" customHeight="1" x14ac:dyDescent="0.2">
      <c r="A379" s="4"/>
      <c r="B379" s="4"/>
      <c r="C379" s="2" t="s">
        <v>21</v>
      </c>
      <c r="D379" s="10">
        <v>511.56172043010702</v>
      </c>
      <c r="E379" s="3">
        <v>77746</v>
      </c>
    </row>
    <row r="380" spans="1:5" ht="16.7" customHeight="1" x14ac:dyDescent="0.2">
      <c r="A380" s="4"/>
      <c r="B380" s="4"/>
      <c r="C380" s="2" t="s">
        <v>22</v>
      </c>
      <c r="D380" s="10">
        <v>495.66650537634399</v>
      </c>
      <c r="E380" s="3">
        <v>102605</v>
      </c>
    </row>
    <row r="381" spans="1:5" ht="16.7" customHeight="1" x14ac:dyDescent="0.2">
      <c r="A381" s="4"/>
      <c r="B381" s="4"/>
      <c r="C381" s="2" t="s">
        <v>23</v>
      </c>
      <c r="D381" s="10">
        <v>1291.135</v>
      </c>
      <c r="E381" s="3">
        <v>363879</v>
      </c>
    </row>
    <row r="382" spans="1:5" ht="16.7" customHeight="1" x14ac:dyDescent="0.2">
      <c r="A382" s="4"/>
      <c r="B382" s="4"/>
      <c r="C382" s="2" t="s">
        <v>24</v>
      </c>
      <c r="D382" s="10">
        <v>1700.8223655914101</v>
      </c>
      <c r="E382" s="3">
        <v>641367</v>
      </c>
    </row>
    <row r="383" spans="1:5" ht="16.7" customHeight="1" x14ac:dyDescent="0.2">
      <c r="A383" s="4"/>
      <c r="B383" s="4"/>
      <c r="C383" s="2" t="s">
        <v>25</v>
      </c>
      <c r="D383" s="10">
        <v>2463.0319892473299</v>
      </c>
      <c r="E383" s="3">
        <v>1154804</v>
      </c>
    </row>
    <row r="384" spans="1:5" ht="16.7" customHeight="1" x14ac:dyDescent="0.2">
      <c r="A384" s="4"/>
      <c r="B384" s="4"/>
      <c r="C384" s="2" t="s">
        <v>26</v>
      </c>
      <c r="D384" s="10">
        <v>3097.26204301077</v>
      </c>
      <c r="E384" s="3">
        <v>1755805</v>
      </c>
    </row>
    <row r="385" spans="1:5" ht="16.7" customHeight="1" x14ac:dyDescent="0.2">
      <c r="A385" s="4"/>
      <c r="B385" s="4"/>
      <c r="C385" s="2" t="s">
        <v>27</v>
      </c>
      <c r="D385" s="10">
        <v>3629.0386559140002</v>
      </c>
      <c r="E385" s="3">
        <v>2411365</v>
      </c>
    </row>
    <row r="386" spans="1:5" ht="16.7" customHeight="1" x14ac:dyDescent="0.2">
      <c r="A386" s="4"/>
      <c r="B386" s="4"/>
      <c r="C386" s="2" t="s">
        <v>28</v>
      </c>
      <c r="D386" s="10">
        <v>3820.6901075269002</v>
      </c>
      <c r="E386" s="3">
        <v>2900575</v>
      </c>
    </row>
    <row r="387" spans="1:5" ht="16.7" customHeight="1" x14ac:dyDescent="0.2">
      <c r="A387" s="4"/>
      <c r="B387" s="4"/>
      <c r="C387" s="2" t="s">
        <v>29</v>
      </c>
      <c r="D387" s="10">
        <v>4098.94634408605</v>
      </c>
      <c r="E387" s="3">
        <v>3508502</v>
      </c>
    </row>
    <row r="388" spans="1:5" ht="16.7" customHeight="1" x14ac:dyDescent="0.2">
      <c r="A388" s="4"/>
      <c r="B388" s="4"/>
      <c r="C388" s="2" t="s">
        <v>30</v>
      </c>
      <c r="D388" s="10">
        <v>3910.8752150537698</v>
      </c>
      <c r="E388" s="3">
        <v>3745729</v>
      </c>
    </row>
    <row r="389" spans="1:5" ht="16.7" customHeight="1" x14ac:dyDescent="0.2">
      <c r="A389" s="4"/>
      <c r="B389" s="4"/>
      <c r="C389" s="2" t="s">
        <v>31</v>
      </c>
      <c r="D389" s="10">
        <v>3930.2810215053901</v>
      </c>
      <c r="E389" s="3">
        <v>4150468</v>
      </c>
    </row>
    <row r="390" spans="1:5" ht="16.7" customHeight="1" x14ac:dyDescent="0.2">
      <c r="A390" s="4"/>
      <c r="B390" s="4"/>
      <c r="C390" s="2" t="s">
        <v>32</v>
      </c>
      <c r="D390" s="10">
        <v>3647.0066129032398</v>
      </c>
      <c r="E390" s="3">
        <v>4212082</v>
      </c>
    </row>
    <row r="391" spans="1:5" ht="16.7" customHeight="1" x14ac:dyDescent="0.2">
      <c r="A391" s="4"/>
      <c r="B391" s="4"/>
      <c r="C391" s="2" t="s">
        <v>33</v>
      </c>
      <c r="D391" s="10">
        <v>3493.5704838709798</v>
      </c>
      <c r="E391" s="3">
        <v>4394725</v>
      </c>
    </row>
    <row r="392" spans="1:5" ht="16.7" customHeight="1" x14ac:dyDescent="0.2">
      <c r="A392" s="4"/>
      <c r="B392" s="4"/>
      <c r="C392" s="2" t="s">
        <v>34</v>
      </c>
      <c r="D392" s="10">
        <v>3300.5638709677601</v>
      </c>
      <c r="E392" s="3">
        <v>4463034</v>
      </c>
    </row>
    <row r="393" spans="1:5" ht="16.7" customHeight="1" x14ac:dyDescent="0.2">
      <c r="A393" s="4"/>
      <c r="B393" s="4"/>
      <c r="C393" s="2" t="s">
        <v>35</v>
      </c>
      <c r="D393" s="10">
        <v>3160.1791397849502</v>
      </c>
      <c r="E393" s="3">
        <v>4595950</v>
      </c>
    </row>
    <row r="394" spans="1:5" ht="16.7" customHeight="1" x14ac:dyDescent="0.2">
      <c r="A394" s="4"/>
      <c r="B394" s="4"/>
      <c r="C394" s="2" t="s">
        <v>36</v>
      </c>
      <c r="D394" s="10">
        <v>3183.74096774194</v>
      </c>
      <c r="E394" s="3">
        <v>4942151</v>
      </c>
    </row>
    <row r="395" spans="1:5" ht="16.7" customHeight="1" x14ac:dyDescent="0.2">
      <c r="A395" s="4"/>
      <c r="B395" s="4"/>
      <c r="C395" s="2" t="s">
        <v>37</v>
      </c>
      <c r="D395" s="10">
        <v>3013.5055913978499</v>
      </c>
      <c r="E395" s="3">
        <v>4981477</v>
      </c>
    </row>
    <row r="396" spans="1:5" ht="16.7" customHeight="1" x14ac:dyDescent="0.2">
      <c r="A396" s="4"/>
      <c r="B396" s="4"/>
      <c r="C396" s="2" t="s">
        <v>38</v>
      </c>
      <c r="D396" s="10">
        <v>2803.59784946236</v>
      </c>
      <c r="E396" s="3">
        <v>4901892</v>
      </c>
    </row>
    <row r="397" spans="1:5" ht="16.7" customHeight="1" x14ac:dyDescent="0.2">
      <c r="A397" s="4"/>
      <c r="B397" s="4"/>
      <c r="C397" s="2" t="s">
        <v>39</v>
      </c>
      <c r="D397" s="10">
        <v>2723.86408602151</v>
      </c>
      <c r="E397" s="3">
        <v>5037803</v>
      </c>
    </row>
    <row r="398" spans="1:5" ht="16.7" customHeight="1" x14ac:dyDescent="0.2">
      <c r="A398" s="4"/>
      <c r="B398" s="4"/>
      <c r="C398" s="2" t="s">
        <v>40</v>
      </c>
      <c r="D398" s="10">
        <v>2688.2218279569902</v>
      </c>
      <c r="E398" s="3">
        <v>5246271</v>
      </c>
    </row>
    <row r="399" spans="1:5" ht="16.7" customHeight="1" x14ac:dyDescent="0.2">
      <c r="A399" s="4"/>
      <c r="B399" s="4"/>
      <c r="C399" s="2" t="s">
        <v>41</v>
      </c>
      <c r="D399" s="10">
        <v>2634.4489247311799</v>
      </c>
      <c r="E399" s="3">
        <v>5409931</v>
      </c>
    </row>
    <row r="400" spans="1:5" ht="16.7" customHeight="1" x14ac:dyDescent="0.2">
      <c r="A400" s="4"/>
      <c r="B400" s="4"/>
      <c r="C400" s="2" t="s">
        <v>42</v>
      </c>
      <c r="D400" s="10">
        <v>2526.1330645161302</v>
      </c>
      <c r="E400" s="3">
        <v>5422756</v>
      </c>
    </row>
    <row r="401" spans="1:7" ht="16.7" customHeight="1" x14ac:dyDescent="0.2">
      <c r="A401" s="4"/>
      <c r="B401" s="4"/>
      <c r="C401" s="2" t="s">
        <v>43</v>
      </c>
      <c r="D401" s="10">
        <v>2576.4900537634398</v>
      </c>
      <c r="E401" s="3">
        <v>5800284</v>
      </c>
    </row>
    <row r="402" spans="1:7" ht="16.7" customHeight="1" x14ac:dyDescent="0.2">
      <c r="A402" s="4"/>
      <c r="B402" s="4"/>
      <c r="C402" s="2" t="s">
        <v>44</v>
      </c>
      <c r="D402" s="10">
        <v>2409.8242473118298</v>
      </c>
      <c r="E402" s="3">
        <v>5664187</v>
      </c>
    </row>
    <row r="403" spans="1:7" ht="16.7" customHeight="1" x14ac:dyDescent="0.2">
      <c r="A403" s="5"/>
      <c r="B403" s="5"/>
      <c r="C403" s="2" t="s">
        <v>45</v>
      </c>
      <c r="D403" s="10">
        <v>2301.16543010753</v>
      </c>
      <c r="E403" s="3">
        <v>5640164</v>
      </c>
    </row>
    <row r="404" spans="1:7" ht="16.7" customHeight="1" x14ac:dyDescent="0.2">
      <c r="A404" s="4"/>
      <c r="B404" s="4"/>
      <c r="C404" s="2" t="s">
        <v>46</v>
      </c>
      <c r="D404" s="10">
        <v>2194.4040860215</v>
      </c>
      <c r="E404" s="3">
        <v>5600514</v>
      </c>
    </row>
    <row r="405" spans="1:7" ht="16.7" customHeight="1" x14ac:dyDescent="0.2">
      <c r="A405" s="4"/>
      <c r="B405" s="4"/>
      <c r="C405" s="2" t="s">
        <v>47</v>
      </c>
      <c r="D405" s="10">
        <v>2065.7161827957002</v>
      </c>
      <c r="E405" s="3">
        <v>5473454</v>
      </c>
    </row>
    <row r="406" spans="1:7" ht="16.7" customHeight="1" x14ac:dyDescent="0.2">
      <c r="A406" s="4"/>
      <c r="B406" s="4"/>
      <c r="C406" s="2" t="s">
        <v>48</v>
      </c>
      <c r="D406" s="10">
        <v>2029.8096236559099</v>
      </c>
      <c r="E406" s="3">
        <v>5579771</v>
      </c>
    </row>
    <row r="407" spans="1:7" ht="16.7" customHeight="1" x14ac:dyDescent="0.2">
      <c r="A407" s="4"/>
      <c r="B407" s="4"/>
      <c r="C407" s="2" t="s">
        <v>49</v>
      </c>
      <c r="D407" s="10">
        <v>1870.1151075268799</v>
      </c>
      <c r="E407" s="3">
        <v>5330126</v>
      </c>
    </row>
    <row r="408" spans="1:7" ht="16.7" customHeight="1" x14ac:dyDescent="0.2">
      <c r="A408" s="4"/>
      <c r="B408" s="4"/>
      <c r="C408" s="2" t="s">
        <v>50</v>
      </c>
      <c r="D408" s="10">
        <v>1758.59784946237</v>
      </c>
      <c r="E408" s="3">
        <v>5169875</v>
      </c>
    </row>
    <row r="409" spans="1:7" ht="16.7" customHeight="1" x14ac:dyDescent="0.2">
      <c r="A409" s="4"/>
      <c r="B409" s="4"/>
      <c r="C409" s="2" t="s">
        <v>51</v>
      </c>
      <c r="D409" s="10">
        <v>7317.4343010754301</v>
      </c>
      <c r="E409" s="3">
        <v>23615472</v>
      </c>
    </row>
    <row r="410" spans="1:7" ht="16.7" customHeight="1" x14ac:dyDescent="0.2">
      <c r="A410" s="4"/>
      <c r="B410" s="4"/>
      <c r="C410" s="2" t="s">
        <v>52</v>
      </c>
      <c r="D410" s="10">
        <v>12323.7584408602</v>
      </c>
      <c r="E410" s="3">
        <v>56001575</v>
      </c>
      <c r="F410" s="12">
        <f>SUM(D3:D410)</f>
        <v>1202807.3045161287</v>
      </c>
      <c r="G410" s="12"/>
    </row>
    <row r="411" spans="1:7" ht="16.7" customHeight="1" x14ac:dyDescent="0.2">
      <c r="A411" s="2" t="s">
        <v>18</v>
      </c>
      <c r="B411" s="2" t="s">
        <v>6</v>
      </c>
      <c r="C411" s="2" t="s">
        <v>19</v>
      </c>
      <c r="D411" s="10">
        <v>4.3</v>
      </c>
      <c r="E411" s="3">
        <v>97</v>
      </c>
    </row>
    <row r="412" spans="1:7" ht="16.7" customHeight="1" x14ac:dyDescent="0.2">
      <c r="A412" s="4"/>
      <c r="B412" s="4"/>
      <c r="C412" s="2" t="s">
        <v>20</v>
      </c>
      <c r="D412" s="10">
        <v>2</v>
      </c>
      <c r="E412" s="3">
        <v>125</v>
      </c>
    </row>
    <row r="413" spans="1:7" ht="16.7" customHeight="1" x14ac:dyDescent="0.2">
      <c r="A413" s="4"/>
      <c r="B413" s="4"/>
      <c r="C413" s="2" t="s">
        <v>21</v>
      </c>
      <c r="D413" s="10">
        <v>7.2333333333333298</v>
      </c>
      <c r="E413" s="3">
        <v>1030</v>
      </c>
    </row>
    <row r="414" spans="1:7" ht="16.7" customHeight="1" x14ac:dyDescent="0.2">
      <c r="A414" s="4"/>
      <c r="B414" s="4"/>
      <c r="C414" s="2" t="s">
        <v>22</v>
      </c>
      <c r="D414" s="10">
        <v>11.8333333333333</v>
      </c>
      <c r="E414" s="3">
        <v>2291</v>
      </c>
    </row>
    <row r="415" spans="1:7" ht="16.7" customHeight="1" x14ac:dyDescent="0.2">
      <c r="A415" s="4"/>
      <c r="B415" s="4"/>
      <c r="C415" s="2" t="s">
        <v>23</v>
      </c>
      <c r="D415" s="10">
        <v>24.233333333333299</v>
      </c>
      <c r="E415" s="3">
        <v>6674</v>
      </c>
    </row>
    <row r="416" spans="1:7" ht="16.7" customHeight="1" x14ac:dyDescent="0.2">
      <c r="A416" s="4"/>
      <c r="B416" s="4"/>
      <c r="C416" s="2" t="s">
        <v>24</v>
      </c>
      <c r="D416" s="10">
        <v>34.6</v>
      </c>
      <c r="E416" s="3">
        <v>12778</v>
      </c>
    </row>
    <row r="417" spans="1:5" ht="16.7" customHeight="1" x14ac:dyDescent="0.2">
      <c r="A417" s="4"/>
      <c r="B417" s="4"/>
      <c r="C417" s="2" t="s">
        <v>25</v>
      </c>
      <c r="D417" s="10">
        <v>43.1666666666667</v>
      </c>
      <c r="E417" s="3">
        <v>20497</v>
      </c>
    </row>
    <row r="418" spans="1:5" ht="16.7" customHeight="1" x14ac:dyDescent="0.2">
      <c r="A418" s="4"/>
      <c r="B418" s="4"/>
      <c r="C418" s="2" t="s">
        <v>26</v>
      </c>
      <c r="D418" s="10">
        <v>58.2</v>
      </c>
      <c r="E418" s="3">
        <v>32622</v>
      </c>
    </row>
    <row r="419" spans="1:5" ht="16.7" customHeight="1" x14ac:dyDescent="0.2">
      <c r="A419" s="4"/>
      <c r="B419" s="4"/>
      <c r="C419" s="2" t="s">
        <v>27</v>
      </c>
      <c r="D419" s="10">
        <v>78.400000000000006</v>
      </c>
      <c r="E419" s="3">
        <v>51653</v>
      </c>
    </row>
    <row r="420" spans="1:5" ht="16.7" customHeight="1" x14ac:dyDescent="0.2">
      <c r="A420" s="4"/>
      <c r="B420" s="4"/>
      <c r="C420" s="2" t="s">
        <v>28</v>
      </c>
      <c r="D420" s="10">
        <v>84.1666666666667</v>
      </c>
      <c r="E420" s="3">
        <v>63510</v>
      </c>
    </row>
    <row r="421" spans="1:5" ht="16.7" customHeight="1" x14ac:dyDescent="0.2">
      <c r="A421" s="4"/>
      <c r="B421" s="4"/>
      <c r="C421" s="2" t="s">
        <v>29</v>
      </c>
      <c r="D421" s="10">
        <v>89.366666666666703</v>
      </c>
      <c r="E421" s="3">
        <v>78301</v>
      </c>
    </row>
    <row r="422" spans="1:5" ht="16.7" customHeight="1" x14ac:dyDescent="0.2">
      <c r="A422" s="4"/>
      <c r="B422" s="4"/>
      <c r="C422" s="2" t="s">
        <v>30</v>
      </c>
      <c r="D422" s="10">
        <v>107.3</v>
      </c>
      <c r="E422" s="3">
        <v>102518</v>
      </c>
    </row>
    <row r="423" spans="1:5" ht="16.7" customHeight="1" x14ac:dyDescent="0.2">
      <c r="A423" s="4"/>
      <c r="B423" s="4"/>
      <c r="C423" s="2" t="s">
        <v>31</v>
      </c>
      <c r="D423" s="10">
        <v>105.633333333333</v>
      </c>
      <c r="E423" s="3">
        <v>111079</v>
      </c>
    </row>
    <row r="424" spans="1:5" ht="16.7" customHeight="1" x14ac:dyDescent="0.2">
      <c r="A424" s="4"/>
      <c r="B424" s="4"/>
      <c r="C424" s="2" t="s">
        <v>32</v>
      </c>
      <c r="D424" s="10">
        <v>114.5</v>
      </c>
      <c r="E424" s="3">
        <v>132167</v>
      </c>
    </row>
    <row r="425" spans="1:5" ht="16.7" customHeight="1" x14ac:dyDescent="0.2">
      <c r="A425" s="4"/>
      <c r="B425" s="4"/>
      <c r="C425" s="2" t="s">
        <v>33</v>
      </c>
      <c r="D425" s="10">
        <v>135.933333333333</v>
      </c>
      <c r="E425" s="3">
        <v>171797</v>
      </c>
    </row>
    <row r="426" spans="1:5" ht="16.7" customHeight="1" x14ac:dyDescent="0.2">
      <c r="A426" s="4"/>
      <c r="B426" s="4"/>
      <c r="C426" s="2" t="s">
        <v>34</v>
      </c>
      <c r="D426" s="10">
        <v>130.666666666667</v>
      </c>
      <c r="E426" s="3">
        <v>177022</v>
      </c>
    </row>
    <row r="427" spans="1:5" ht="16.7" customHeight="1" x14ac:dyDescent="0.2">
      <c r="A427" s="4"/>
      <c r="B427" s="4"/>
      <c r="C427" s="2" t="s">
        <v>35</v>
      </c>
      <c r="D427" s="10">
        <v>139.73333333333301</v>
      </c>
      <c r="E427" s="3">
        <v>203365</v>
      </c>
    </row>
    <row r="428" spans="1:5" ht="16.7" customHeight="1" x14ac:dyDescent="0.2">
      <c r="A428" s="5"/>
      <c r="B428" s="5"/>
      <c r="C428" s="2" t="s">
        <v>36</v>
      </c>
      <c r="D428" s="10">
        <v>142.73333333333301</v>
      </c>
      <c r="E428" s="3">
        <v>222042</v>
      </c>
    </row>
    <row r="429" spans="1:5" ht="16.7" customHeight="1" x14ac:dyDescent="0.2">
      <c r="A429" s="4"/>
      <c r="B429" s="4"/>
      <c r="C429" s="2" t="s">
        <v>37</v>
      </c>
      <c r="D429" s="10">
        <v>129.13333333333301</v>
      </c>
      <c r="E429" s="3">
        <v>213144</v>
      </c>
    </row>
    <row r="430" spans="1:5" ht="16.7" customHeight="1" x14ac:dyDescent="0.2">
      <c r="A430" s="4"/>
      <c r="B430" s="4"/>
      <c r="C430" s="2" t="s">
        <v>38</v>
      </c>
      <c r="D430" s="10">
        <v>123</v>
      </c>
      <c r="E430" s="3">
        <v>215974</v>
      </c>
    </row>
    <row r="431" spans="1:5" ht="16.7" customHeight="1" x14ac:dyDescent="0.2">
      <c r="A431" s="4"/>
      <c r="B431" s="4"/>
      <c r="C431" s="2" t="s">
        <v>39</v>
      </c>
      <c r="D431" s="10">
        <v>140.36666666666699</v>
      </c>
      <c r="E431" s="3">
        <v>259212</v>
      </c>
    </row>
    <row r="432" spans="1:5" ht="16.7" customHeight="1" x14ac:dyDescent="0.2">
      <c r="A432" s="4"/>
      <c r="B432" s="4"/>
      <c r="C432" s="2" t="s">
        <v>40</v>
      </c>
      <c r="D432" s="10">
        <v>145.03333333333299</v>
      </c>
      <c r="E432" s="3">
        <v>283061</v>
      </c>
    </row>
    <row r="433" spans="1:5" ht="16.7" customHeight="1" x14ac:dyDescent="0.2">
      <c r="A433" s="4"/>
      <c r="B433" s="4"/>
      <c r="C433" s="2" t="s">
        <v>41</v>
      </c>
      <c r="D433" s="10">
        <v>141.36666666666699</v>
      </c>
      <c r="E433" s="3">
        <v>288771</v>
      </c>
    </row>
    <row r="434" spans="1:5" ht="16.7" customHeight="1" x14ac:dyDescent="0.2">
      <c r="A434" s="4"/>
      <c r="B434" s="4"/>
      <c r="C434" s="2" t="s">
        <v>42</v>
      </c>
      <c r="D434" s="10">
        <v>113</v>
      </c>
      <c r="E434" s="3">
        <v>243128</v>
      </c>
    </row>
    <row r="435" spans="1:5" ht="16.7" customHeight="1" x14ac:dyDescent="0.2">
      <c r="A435" s="4"/>
      <c r="B435" s="4"/>
      <c r="C435" s="2" t="s">
        <v>43</v>
      </c>
      <c r="D435" s="10">
        <v>142.63333333333301</v>
      </c>
      <c r="E435" s="3">
        <v>321357</v>
      </c>
    </row>
    <row r="436" spans="1:5" ht="16.7" customHeight="1" x14ac:dyDescent="0.2">
      <c r="A436" s="4"/>
      <c r="B436" s="4"/>
      <c r="C436" s="2" t="s">
        <v>44</v>
      </c>
      <c r="D436" s="10">
        <v>121.1</v>
      </c>
      <c r="E436" s="3">
        <v>283966</v>
      </c>
    </row>
    <row r="437" spans="1:5" ht="16.7" customHeight="1" x14ac:dyDescent="0.2">
      <c r="A437" s="4"/>
      <c r="B437" s="4"/>
      <c r="C437" s="2" t="s">
        <v>45</v>
      </c>
      <c r="D437" s="10">
        <v>140.13333333333301</v>
      </c>
      <c r="E437" s="3">
        <v>343177</v>
      </c>
    </row>
    <row r="438" spans="1:5" ht="16.7" customHeight="1" x14ac:dyDescent="0.2">
      <c r="A438" s="4"/>
      <c r="B438" s="4"/>
      <c r="C438" s="2" t="s">
        <v>46</v>
      </c>
      <c r="D438" s="10">
        <v>132.066666666667</v>
      </c>
      <c r="E438" s="3">
        <v>336546</v>
      </c>
    </row>
    <row r="439" spans="1:5" ht="16.7" customHeight="1" x14ac:dyDescent="0.2">
      <c r="A439" s="4"/>
      <c r="B439" s="4"/>
      <c r="C439" s="2" t="s">
        <v>47</v>
      </c>
      <c r="D439" s="10">
        <v>121.066666666667</v>
      </c>
      <c r="E439" s="3">
        <v>321484</v>
      </c>
    </row>
    <row r="440" spans="1:5" ht="16.7" customHeight="1" x14ac:dyDescent="0.2">
      <c r="A440" s="4"/>
      <c r="B440" s="4"/>
      <c r="C440" s="2" t="s">
        <v>48</v>
      </c>
      <c r="D440" s="10">
        <v>107.033333333333</v>
      </c>
      <c r="E440" s="3">
        <v>294162</v>
      </c>
    </row>
    <row r="441" spans="1:5" ht="16.7" customHeight="1" x14ac:dyDescent="0.2">
      <c r="A441" s="4"/>
      <c r="B441" s="4"/>
      <c r="C441" s="2" t="s">
        <v>49</v>
      </c>
      <c r="D441" s="10">
        <v>116.1</v>
      </c>
      <c r="E441" s="3">
        <v>330456</v>
      </c>
    </row>
    <row r="442" spans="1:5" ht="16.7" customHeight="1" x14ac:dyDescent="0.2">
      <c r="A442" s="4"/>
      <c r="B442" s="4"/>
      <c r="C442" s="2" t="s">
        <v>50</v>
      </c>
      <c r="D442" s="10">
        <v>84.066666666666706</v>
      </c>
      <c r="E442" s="3">
        <v>248009</v>
      </c>
    </row>
    <row r="443" spans="1:5" ht="16.7" customHeight="1" x14ac:dyDescent="0.2">
      <c r="A443" s="4"/>
      <c r="B443" s="4"/>
      <c r="C443" s="2" t="s">
        <v>51</v>
      </c>
      <c r="D443" s="10">
        <v>368.53333333333302</v>
      </c>
      <c r="E443" s="3">
        <v>1194454</v>
      </c>
    </row>
    <row r="444" spans="1:5" ht="16.7" customHeight="1" x14ac:dyDescent="0.2">
      <c r="A444" s="4"/>
      <c r="B444" s="4"/>
      <c r="C444" s="2" t="s">
        <v>52</v>
      </c>
      <c r="D444" s="10">
        <v>429.66666666666703</v>
      </c>
      <c r="E444" s="3">
        <v>1835107</v>
      </c>
    </row>
    <row r="445" spans="1:5" ht="16.7" customHeight="1" x14ac:dyDescent="0.2">
      <c r="A445" s="4"/>
      <c r="B445" s="2" t="s">
        <v>7</v>
      </c>
      <c r="C445" s="2" t="s">
        <v>19</v>
      </c>
      <c r="D445" s="10">
        <v>3.8</v>
      </c>
      <c r="E445" s="3">
        <v>148</v>
      </c>
    </row>
    <row r="446" spans="1:5" ht="16.7" customHeight="1" x14ac:dyDescent="0.2">
      <c r="A446" s="4"/>
      <c r="B446" s="4"/>
      <c r="C446" s="2" t="s">
        <v>20</v>
      </c>
      <c r="D446" s="10">
        <v>2.2999999999999998</v>
      </c>
      <c r="E446" s="3">
        <v>246</v>
      </c>
    </row>
    <row r="447" spans="1:5" ht="16.7" customHeight="1" x14ac:dyDescent="0.2">
      <c r="A447" s="4"/>
      <c r="B447" s="4"/>
      <c r="C447" s="2" t="s">
        <v>21</v>
      </c>
      <c r="D447" s="10">
        <v>10.366666666666699</v>
      </c>
      <c r="E447" s="3">
        <v>1667</v>
      </c>
    </row>
    <row r="448" spans="1:5" ht="16.7" customHeight="1" x14ac:dyDescent="0.2">
      <c r="A448" s="4"/>
      <c r="B448" s="4"/>
      <c r="C448" s="2" t="s">
        <v>22</v>
      </c>
      <c r="D448" s="10">
        <v>16.899999999999999</v>
      </c>
      <c r="E448" s="3">
        <v>3504</v>
      </c>
    </row>
    <row r="449" spans="1:5" ht="16.7" customHeight="1" x14ac:dyDescent="0.2">
      <c r="A449" s="4"/>
      <c r="B449" s="4"/>
      <c r="C449" s="2" t="s">
        <v>23</v>
      </c>
      <c r="D449" s="10">
        <v>24.966666666666701</v>
      </c>
      <c r="E449" s="3">
        <v>7014</v>
      </c>
    </row>
    <row r="450" spans="1:5" ht="16.7" customHeight="1" x14ac:dyDescent="0.2">
      <c r="A450" s="4"/>
      <c r="B450" s="4"/>
      <c r="C450" s="2" t="s">
        <v>24</v>
      </c>
      <c r="D450" s="10">
        <v>47.4</v>
      </c>
      <c r="E450" s="3">
        <v>18106</v>
      </c>
    </row>
    <row r="451" spans="1:5" ht="16.7" customHeight="1" x14ac:dyDescent="0.2">
      <c r="A451" s="4"/>
      <c r="B451" s="4"/>
      <c r="C451" s="2" t="s">
        <v>25</v>
      </c>
      <c r="D451" s="10">
        <v>64.933333333333294</v>
      </c>
      <c r="E451" s="3">
        <v>29122</v>
      </c>
    </row>
    <row r="452" spans="1:5" ht="16.7" customHeight="1" x14ac:dyDescent="0.2">
      <c r="A452" s="4"/>
      <c r="B452" s="4"/>
      <c r="C452" s="2" t="s">
        <v>26</v>
      </c>
      <c r="D452" s="10">
        <v>81.8</v>
      </c>
      <c r="E452" s="3">
        <v>46011</v>
      </c>
    </row>
    <row r="453" spans="1:5" ht="16.7" customHeight="1" x14ac:dyDescent="0.2">
      <c r="A453" s="5"/>
      <c r="B453" s="5"/>
      <c r="C453" s="2" t="s">
        <v>27</v>
      </c>
      <c r="D453" s="10">
        <v>97.1666666666667</v>
      </c>
      <c r="E453" s="3">
        <v>63909</v>
      </c>
    </row>
    <row r="454" spans="1:5" ht="16.7" customHeight="1" x14ac:dyDescent="0.2">
      <c r="A454" s="4"/>
      <c r="B454" s="4"/>
      <c r="C454" s="2" t="s">
        <v>28</v>
      </c>
      <c r="D454" s="10">
        <v>111.23333333333299</v>
      </c>
      <c r="E454" s="3">
        <v>84744</v>
      </c>
    </row>
    <row r="455" spans="1:5" ht="16.7" customHeight="1" x14ac:dyDescent="0.2">
      <c r="A455" s="4"/>
      <c r="B455" s="4"/>
      <c r="C455" s="2" t="s">
        <v>29</v>
      </c>
      <c r="D455" s="10">
        <v>140</v>
      </c>
      <c r="E455" s="3">
        <v>120287</v>
      </c>
    </row>
    <row r="456" spans="1:5" ht="16.7" customHeight="1" x14ac:dyDescent="0.2">
      <c r="A456" s="4"/>
      <c r="B456" s="4"/>
      <c r="C456" s="2" t="s">
        <v>30</v>
      </c>
      <c r="D456" s="10">
        <v>144.9</v>
      </c>
      <c r="E456" s="3">
        <v>140152</v>
      </c>
    </row>
    <row r="457" spans="1:5" ht="16.7" customHeight="1" x14ac:dyDescent="0.2">
      <c r="A457" s="4"/>
      <c r="B457" s="4"/>
      <c r="C457" s="2" t="s">
        <v>31</v>
      </c>
      <c r="D457" s="10">
        <v>147.73333333333301</v>
      </c>
      <c r="E457" s="3">
        <v>156647</v>
      </c>
    </row>
    <row r="458" spans="1:5" ht="16.7" customHeight="1" x14ac:dyDescent="0.2">
      <c r="A458" s="4"/>
      <c r="B458" s="4"/>
      <c r="C458" s="2" t="s">
        <v>32</v>
      </c>
      <c r="D458" s="10">
        <v>140.63333333333301</v>
      </c>
      <c r="E458" s="3">
        <v>162678</v>
      </c>
    </row>
    <row r="459" spans="1:5" ht="16.7" customHeight="1" x14ac:dyDescent="0.2">
      <c r="A459" s="4"/>
      <c r="B459" s="4"/>
      <c r="C459" s="2" t="s">
        <v>33</v>
      </c>
      <c r="D459" s="10">
        <v>164.933333333333</v>
      </c>
      <c r="E459" s="3">
        <v>206756</v>
      </c>
    </row>
    <row r="460" spans="1:5" ht="16.7" customHeight="1" x14ac:dyDescent="0.2">
      <c r="A460" s="4"/>
      <c r="B460" s="4"/>
      <c r="C460" s="2" t="s">
        <v>34</v>
      </c>
      <c r="D460" s="10">
        <v>172.933333333333</v>
      </c>
      <c r="E460" s="3">
        <v>233965</v>
      </c>
    </row>
    <row r="461" spans="1:5" ht="16.7" customHeight="1" x14ac:dyDescent="0.2">
      <c r="A461" s="4"/>
      <c r="B461" s="4"/>
      <c r="C461" s="2" t="s">
        <v>35</v>
      </c>
      <c r="D461" s="10">
        <v>178.7</v>
      </c>
      <c r="E461" s="3">
        <v>259921</v>
      </c>
    </row>
    <row r="462" spans="1:5" ht="16.7" customHeight="1" x14ac:dyDescent="0.2">
      <c r="A462" s="4"/>
      <c r="B462" s="4"/>
      <c r="C462" s="2" t="s">
        <v>36</v>
      </c>
      <c r="D462" s="10">
        <v>182.833333333333</v>
      </c>
      <c r="E462" s="3">
        <v>283878</v>
      </c>
    </row>
    <row r="463" spans="1:5" ht="16.7" customHeight="1" x14ac:dyDescent="0.2">
      <c r="A463" s="4"/>
      <c r="B463" s="4"/>
      <c r="C463" s="2" t="s">
        <v>37</v>
      </c>
      <c r="D463" s="10">
        <v>167.63333333333301</v>
      </c>
      <c r="E463" s="3">
        <v>277638</v>
      </c>
    </row>
    <row r="464" spans="1:5" ht="16.7" customHeight="1" x14ac:dyDescent="0.2">
      <c r="A464" s="4"/>
      <c r="B464" s="4"/>
      <c r="C464" s="2" t="s">
        <v>38</v>
      </c>
      <c r="D464" s="10">
        <v>177.13333333333301</v>
      </c>
      <c r="E464" s="3">
        <v>311882</v>
      </c>
    </row>
    <row r="465" spans="1:5" ht="16.7" customHeight="1" x14ac:dyDescent="0.2">
      <c r="A465" s="4"/>
      <c r="B465" s="4"/>
      <c r="C465" s="2" t="s">
        <v>39</v>
      </c>
      <c r="D465" s="10">
        <v>147.6</v>
      </c>
      <c r="E465" s="3">
        <v>274456</v>
      </c>
    </row>
    <row r="466" spans="1:5" ht="16.7" customHeight="1" x14ac:dyDescent="0.2">
      <c r="A466" s="4"/>
      <c r="B466" s="4"/>
      <c r="C466" s="2" t="s">
        <v>40</v>
      </c>
      <c r="D466" s="10">
        <v>165.26666666666699</v>
      </c>
      <c r="E466" s="3">
        <v>324011</v>
      </c>
    </row>
    <row r="467" spans="1:5" ht="16.7" customHeight="1" x14ac:dyDescent="0.2">
      <c r="A467" s="4"/>
      <c r="B467" s="4"/>
      <c r="C467" s="2" t="s">
        <v>41</v>
      </c>
      <c r="D467" s="10">
        <v>158.13333333333301</v>
      </c>
      <c r="E467" s="3">
        <v>324021</v>
      </c>
    </row>
    <row r="468" spans="1:5" ht="16.7" customHeight="1" x14ac:dyDescent="0.2">
      <c r="A468" s="4"/>
      <c r="B468" s="4"/>
      <c r="C468" s="2" t="s">
        <v>42</v>
      </c>
      <c r="D468" s="10">
        <v>163.86666666666699</v>
      </c>
      <c r="E468" s="3">
        <v>352006</v>
      </c>
    </row>
    <row r="469" spans="1:5" ht="16.7" customHeight="1" x14ac:dyDescent="0.2">
      <c r="A469" s="4"/>
      <c r="B469" s="4"/>
      <c r="C469" s="2" t="s">
        <v>43</v>
      </c>
      <c r="D469" s="10">
        <v>141</v>
      </c>
      <c r="E469" s="3">
        <v>317315</v>
      </c>
    </row>
    <row r="470" spans="1:5" ht="16.7" customHeight="1" x14ac:dyDescent="0.2">
      <c r="A470" s="4"/>
      <c r="B470" s="4"/>
      <c r="C470" s="2" t="s">
        <v>44</v>
      </c>
      <c r="D470" s="10">
        <v>132.03333333333299</v>
      </c>
      <c r="E470" s="3">
        <v>309754</v>
      </c>
    </row>
    <row r="471" spans="1:5" ht="16.7" customHeight="1" x14ac:dyDescent="0.2">
      <c r="A471" s="4"/>
      <c r="B471" s="4"/>
      <c r="C471" s="2" t="s">
        <v>45</v>
      </c>
      <c r="D471" s="10">
        <v>129.46666666666701</v>
      </c>
      <c r="E471" s="3">
        <v>318634</v>
      </c>
    </row>
    <row r="472" spans="1:5" ht="16.7" customHeight="1" x14ac:dyDescent="0.2">
      <c r="A472" s="4"/>
      <c r="B472" s="4"/>
      <c r="C472" s="2" t="s">
        <v>46</v>
      </c>
      <c r="D472" s="10">
        <v>116.033333333333</v>
      </c>
      <c r="E472" s="3">
        <v>295141</v>
      </c>
    </row>
    <row r="473" spans="1:5" ht="16.7" customHeight="1" x14ac:dyDescent="0.2">
      <c r="A473" s="4"/>
      <c r="B473" s="4"/>
      <c r="C473" s="2" t="s">
        <v>47</v>
      </c>
      <c r="D473" s="10">
        <v>108.433333333333</v>
      </c>
      <c r="E473" s="3">
        <v>288641</v>
      </c>
    </row>
    <row r="474" spans="1:5" ht="16.7" customHeight="1" x14ac:dyDescent="0.2">
      <c r="A474" s="4"/>
      <c r="B474" s="4"/>
      <c r="C474" s="2" t="s">
        <v>48</v>
      </c>
      <c r="D474" s="10">
        <v>101</v>
      </c>
      <c r="E474" s="3">
        <v>277445</v>
      </c>
    </row>
    <row r="475" spans="1:5" ht="16.7" customHeight="1" x14ac:dyDescent="0.2">
      <c r="A475" s="4"/>
      <c r="B475" s="4"/>
      <c r="C475" s="2" t="s">
        <v>49</v>
      </c>
      <c r="D475" s="10">
        <v>93.1666666666667</v>
      </c>
      <c r="E475" s="3">
        <v>264570</v>
      </c>
    </row>
    <row r="476" spans="1:5" ht="16.7" customHeight="1" x14ac:dyDescent="0.2">
      <c r="A476" s="4"/>
      <c r="B476" s="4"/>
      <c r="C476" s="2" t="s">
        <v>50</v>
      </c>
      <c r="D476" s="10">
        <v>70</v>
      </c>
      <c r="E476" s="3">
        <v>206470</v>
      </c>
    </row>
    <row r="477" spans="1:5" ht="16.7" customHeight="1" x14ac:dyDescent="0.2">
      <c r="A477" s="4"/>
      <c r="B477" s="4"/>
      <c r="C477" s="2" t="s">
        <v>51</v>
      </c>
      <c r="D477" s="10">
        <v>203.76666666666699</v>
      </c>
      <c r="E477" s="3">
        <v>656622</v>
      </c>
    </row>
    <row r="478" spans="1:5" ht="16.7" customHeight="1" x14ac:dyDescent="0.2">
      <c r="A478" s="5"/>
      <c r="B478" s="5"/>
      <c r="C478" s="2" t="s">
        <v>52</v>
      </c>
      <c r="D478" s="10">
        <v>228.9</v>
      </c>
      <c r="E478" s="3">
        <v>950972</v>
      </c>
    </row>
    <row r="479" spans="1:5" ht="16.7" customHeight="1" x14ac:dyDescent="0.2">
      <c r="A479" s="4"/>
      <c r="B479" s="2" t="s">
        <v>8</v>
      </c>
      <c r="C479" s="2" t="s">
        <v>19</v>
      </c>
      <c r="D479" s="10">
        <v>4.56666666666667</v>
      </c>
      <c r="E479" s="3">
        <v>154</v>
      </c>
    </row>
    <row r="480" spans="1:5" ht="16.7" customHeight="1" x14ac:dyDescent="0.2">
      <c r="A480" s="4"/>
      <c r="B480" s="4"/>
      <c r="C480" s="2" t="s">
        <v>20</v>
      </c>
      <c r="D480" s="10">
        <v>4.06666666666667</v>
      </c>
      <c r="E480" s="3">
        <v>512</v>
      </c>
    </row>
    <row r="481" spans="1:5" ht="16.7" customHeight="1" x14ac:dyDescent="0.2">
      <c r="A481" s="4"/>
      <c r="B481" s="4"/>
      <c r="C481" s="2" t="s">
        <v>21</v>
      </c>
      <c r="D481" s="10">
        <v>13.466666666666701</v>
      </c>
      <c r="E481" s="3">
        <v>2084</v>
      </c>
    </row>
    <row r="482" spans="1:5" ht="16.7" customHeight="1" x14ac:dyDescent="0.2">
      <c r="A482" s="4"/>
      <c r="B482" s="4"/>
      <c r="C482" s="2" t="s">
        <v>22</v>
      </c>
      <c r="D482" s="10">
        <v>16.8333333333333</v>
      </c>
      <c r="E482" s="3">
        <v>3056</v>
      </c>
    </row>
    <row r="483" spans="1:5" ht="16.7" customHeight="1" x14ac:dyDescent="0.2">
      <c r="A483" s="4"/>
      <c r="B483" s="4"/>
      <c r="C483" s="2" t="s">
        <v>23</v>
      </c>
      <c r="D483" s="10">
        <v>46.233333333333299</v>
      </c>
      <c r="E483" s="3">
        <v>12655</v>
      </c>
    </row>
    <row r="484" spans="1:5" ht="16.7" customHeight="1" x14ac:dyDescent="0.2">
      <c r="A484" s="4"/>
      <c r="B484" s="4"/>
      <c r="C484" s="2" t="s">
        <v>24</v>
      </c>
      <c r="D484" s="10">
        <v>71.3</v>
      </c>
      <c r="E484" s="3">
        <v>26230</v>
      </c>
    </row>
    <row r="485" spans="1:5" ht="16.7" customHeight="1" x14ac:dyDescent="0.2">
      <c r="A485" s="4"/>
      <c r="B485" s="4"/>
      <c r="C485" s="2" t="s">
        <v>25</v>
      </c>
      <c r="D485" s="10">
        <v>92.966666666666697</v>
      </c>
      <c r="E485" s="3">
        <v>43066</v>
      </c>
    </row>
    <row r="486" spans="1:5" ht="16.7" customHeight="1" x14ac:dyDescent="0.2">
      <c r="A486" s="4"/>
      <c r="B486" s="4"/>
      <c r="C486" s="2" t="s">
        <v>26</v>
      </c>
      <c r="D486" s="10">
        <v>127.033333333333</v>
      </c>
      <c r="E486" s="3">
        <v>70746</v>
      </c>
    </row>
    <row r="487" spans="1:5" ht="16.7" customHeight="1" x14ac:dyDescent="0.2">
      <c r="A487" s="4"/>
      <c r="B487" s="4"/>
      <c r="C487" s="2" t="s">
        <v>27</v>
      </c>
      <c r="D487" s="10">
        <v>160.30000000000001</v>
      </c>
      <c r="E487" s="3">
        <v>106197</v>
      </c>
    </row>
    <row r="488" spans="1:5" ht="16.7" customHeight="1" x14ac:dyDescent="0.2">
      <c r="A488" s="4"/>
      <c r="B488" s="4"/>
      <c r="C488" s="2" t="s">
        <v>28</v>
      </c>
      <c r="D488" s="10">
        <v>161.566666666667</v>
      </c>
      <c r="E488" s="3">
        <v>121802</v>
      </c>
    </row>
    <row r="489" spans="1:5" ht="16.7" customHeight="1" x14ac:dyDescent="0.2">
      <c r="A489" s="4"/>
      <c r="B489" s="4"/>
      <c r="C489" s="2" t="s">
        <v>29</v>
      </c>
      <c r="D489" s="10">
        <v>215.6</v>
      </c>
      <c r="E489" s="3">
        <v>183706</v>
      </c>
    </row>
    <row r="490" spans="1:5" ht="16.7" customHeight="1" x14ac:dyDescent="0.2">
      <c r="A490" s="4"/>
      <c r="B490" s="4"/>
      <c r="C490" s="2" t="s">
        <v>30</v>
      </c>
      <c r="D490" s="10">
        <v>204.2</v>
      </c>
      <c r="E490" s="3">
        <v>194952</v>
      </c>
    </row>
    <row r="491" spans="1:5" ht="16.7" customHeight="1" x14ac:dyDescent="0.2">
      <c r="A491" s="4"/>
      <c r="B491" s="4"/>
      <c r="C491" s="2" t="s">
        <v>31</v>
      </c>
      <c r="D491" s="10">
        <v>223.96666666666701</v>
      </c>
      <c r="E491" s="3">
        <v>236509</v>
      </c>
    </row>
    <row r="492" spans="1:5" ht="16.7" customHeight="1" x14ac:dyDescent="0.2">
      <c r="A492" s="4"/>
      <c r="B492" s="4"/>
      <c r="C492" s="2" t="s">
        <v>32</v>
      </c>
      <c r="D492" s="10">
        <v>241.6</v>
      </c>
      <c r="E492" s="3">
        <v>279654</v>
      </c>
    </row>
    <row r="493" spans="1:5" ht="16.7" customHeight="1" x14ac:dyDescent="0.2">
      <c r="A493" s="4"/>
      <c r="B493" s="4"/>
      <c r="C493" s="2" t="s">
        <v>33</v>
      </c>
      <c r="D493" s="10">
        <v>244.63333333333301</v>
      </c>
      <c r="E493" s="3">
        <v>305789</v>
      </c>
    </row>
    <row r="494" spans="1:5" ht="16.7" customHeight="1" x14ac:dyDescent="0.2">
      <c r="A494" s="4"/>
      <c r="B494" s="4"/>
      <c r="C494" s="2" t="s">
        <v>34</v>
      </c>
      <c r="D494" s="10">
        <v>250.53333333333299</v>
      </c>
      <c r="E494" s="3">
        <v>338383</v>
      </c>
    </row>
    <row r="495" spans="1:5" ht="16.7" customHeight="1" x14ac:dyDescent="0.2">
      <c r="A495" s="4"/>
      <c r="B495" s="4"/>
      <c r="C495" s="2" t="s">
        <v>35</v>
      </c>
      <c r="D495" s="10">
        <v>233.46666666666701</v>
      </c>
      <c r="E495" s="3">
        <v>339805</v>
      </c>
    </row>
    <row r="496" spans="1:5" ht="16.7" customHeight="1" x14ac:dyDescent="0.2">
      <c r="A496" s="4"/>
      <c r="B496" s="4"/>
      <c r="C496" s="2" t="s">
        <v>36</v>
      </c>
      <c r="D496" s="10">
        <v>240.03333333333299</v>
      </c>
      <c r="E496" s="3">
        <v>373166</v>
      </c>
    </row>
    <row r="497" spans="1:5" ht="16.7" customHeight="1" x14ac:dyDescent="0.2">
      <c r="A497" s="4"/>
      <c r="B497" s="4"/>
      <c r="C497" s="2" t="s">
        <v>37</v>
      </c>
      <c r="D497" s="10">
        <v>216.933333333333</v>
      </c>
      <c r="E497" s="3">
        <v>357920</v>
      </c>
    </row>
    <row r="498" spans="1:5" ht="16.7" customHeight="1" x14ac:dyDescent="0.2">
      <c r="A498" s="4"/>
      <c r="B498" s="4"/>
      <c r="C498" s="2" t="s">
        <v>38</v>
      </c>
      <c r="D498" s="10">
        <v>215.666666666667</v>
      </c>
      <c r="E498" s="3">
        <v>377959</v>
      </c>
    </row>
    <row r="499" spans="1:5" ht="16.7" customHeight="1" x14ac:dyDescent="0.2">
      <c r="A499" s="4"/>
      <c r="B499" s="4"/>
      <c r="C499" s="2" t="s">
        <v>39</v>
      </c>
      <c r="D499" s="10">
        <v>166.63333333333301</v>
      </c>
      <c r="E499" s="3">
        <v>308605</v>
      </c>
    </row>
    <row r="500" spans="1:5" ht="16.7" customHeight="1" x14ac:dyDescent="0.2">
      <c r="A500" s="4"/>
      <c r="B500" s="4"/>
      <c r="C500" s="2" t="s">
        <v>40</v>
      </c>
      <c r="D500" s="10">
        <v>180.63333333333301</v>
      </c>
      <c r="E500" s="3">
        <v>352439</v>
      </c>
    </row>
    <row r="501" spans="1:5" ht="16.7" customHeight="1" x14ac:dyDescent="0.2">
      <c r="A501" s="4"/>
      <c r="B501" s="4"/>
      <c r="C501" s="2" t="s">
        <v>41</v>
      </c>
      <c r="D501" s="10">
        <v>135.933333333333</v>
      </c>
      <c r="E501" s="3">
        <v>278842</v>
      </c>
    </row>
    <row r="502" spans="1:5" ht="16.7" customHeight="1" x14ac:dyDescent="0.2">
      <c r="A502" s="4"/>
      <c r="B502" s="4"/>
      <c r="C502" s="2" t="s">
        <v>42</v>
      </c>
      <c r="D502" s="10">
        <v>153.666666666667</v>
      </c>
      <c r="E502" s="3">
        <v>330908</v>
      </c>
    </row>
    <row r="503" spans="1:5" ht="16.7" customHeight="1" x14ac:dyDescent="0.2">
      <c r="A503" s="5"/>
      <c r="B503" s="5"/>
      <c r="C503" s="2" t="s">
        <v>43</v>
      </c>
      <c r="D503" s="10">
        <v>117</v>
      </c>
      <c r="E503" s="3">
        <v>263140</v>
      </c>
    </row>
    <row r="504" spans="1:5" ht="16.7" customHeight="1" x14ac:dyDescent="0.2">
      <c r="A504" s="4"/>
      <c r="B504" s="4"/>
      <c r="C504" s="2" t="s">
        <v>44</v>
      </c>
      <c r="D504" s="10">
        <v>92</v>
      </c>
      <c r="E504" s="3">
        <v>216058</v>
      </c>
    </row>
    <row r="505" spans="1:5" ht="16.7" customHeight="1" x14ac:dyDescent="0.2">
      <c r="A505" s="4"/>
      <c r="B505" s="4"/>
      <c r="C505" s="2" t="s">
        <v>45</v>
      </c>
      <c r="D505" s="10">
        <v>77.733333333333306</v>
      </c>
      <c r="E505" s="3">
        <v>191014</v>
      </c>
    </row>
    <row r="506" spans="1:5" ht="16.7" customHeight="1" x14ac:dyDescent="0.2">
      <c r="A506" s="4"/>
      <c r="B506" s="4"/>
      <c r="C506" s="2" t="s">
        <v>46</v>
      </c>
      <c r="D506" s="10">
        <v>64</v>
      </c>
      <c r="E506" s="3">
        <v>163275</v>
      </c>
    </row>
    <row r="507" spans="1:5" ht="16.7" customHeight="1" x14ac:dyDescent="0.2">
      <c r="A507" s="4"/>
      <c r="B507" s="4"/>
      <c r="C507" s="2" t="s">
        <v>47</v>
      </c>
      <c r="D507" s="10">
        <v>44</v>
      </c>
      <c r="E507" s="3">
        <v>116640</v>
      </c>
    </row>
    <row r="508" spans="1:5" ht="16.7" customHeight="1" x14ac:dyDescent="0.2">
      <c r="A508" s="4"/>
      <c r="B508" s="4"/>
      <c r="C508" s="2" t="s">
        <v>48</v>
      </c>
      <c r="D508" s="10">
        <v>58</v>
      </c>
      <c r="E508" s="3">
        <v>159417</v>
      </c>
    </row>
    <row r="509" spans="1:5" ht="16.7" customHeight="1" x14ac:dyDescent="0.2">
      <c r="A509" s="4"/>
      <c r="B509" s="4"/>
      <c r="C509" s="2" t="s">
        <v>49</v>
      </c>
      <c r="D509" s="10">
        <v>38</v>
      </c>
      <c r="E509" s="3">
        <v>108424</v>
      </c>
    </row>
    <row r="510" spans="1:5" ht="16.7" customHeight="1" x14ac:dyDescent="0.2">
      <c r="A510" s="4"/>
      <c r="B510" s="4"/>
      <c r="C510" s="2" t="s">
        <v>50</v>
      </c>
      <c r="D510" s="10">
        <v>38</v>
      </c>
      <c r="E510" s="3">
        <v>112051</v>
      </c>
    </row>
    <row r="511" spans="1:5" ht="16.7" customHeight="1" x14ac:dyDescent="0.2">
      <c r="A511" s="4"/>
      <c r="B511" s="4"/>
      <c r="C511" s="2" t="s">
        <v>51</v>
      </c>
      <c r="D511" s="10">
        <v>92</v>
      </c>
      <c r="E511" s="3">
        <v>293102</v>
      </c>
    </row>
    <row r="512" spans="1:5" ht="16.7" customHeight="1" x14ac:dyDescent="0.2">
      <c r="A512" s="4"/>
      <c r="B512" s="4"/>
      <c r="C512" s="2" t="s">
        <v>52</v>
      </c>
      <c r="D512" s="10">
        <v>72</v>
      </c>
      <c r="E512" s="3">
        <v>292261</v>
      </c>
    </row>
    <row r="513" spans="1:5" ht="16.7" customHeight="1" x14ac:dyDescent="0.2">
      <c r="A513" s="4"/>
      <c r="B513" s="2" t="s">
        <v>9</v>
      </c>
      <c r="C513" s="2" t="s">
        <v>19</v>
      </c>
      <c r="D513" s="10">
        <v>4.1333333333333302</v>
      </c>
      <c r="E513" s="3">
        <v>84</v>
      </c>
    </row>
    <row r="514" spans="1:5" ht="16.7" customHeight="1" x14ac:dyDescent="0.2">
      <c r="A514" s="4"/>
      <c r="B514" s="4"/>
      <c r="C514" s="2" t="s">
        <v>20</v>
      </c>
      <c r="D514" s="10">
        <v>11.033333333333299</v>
      </c>
      <c r="E514" s="3">
        <v>1210</v>
      </c>
    </row>
    <row r="515" spans="1:5" ht="16.7" customHeight="1" x14ac:dyDescent="0.2">
      <c r="A515" s="4"/>
      <c r="B515" s="4"/>
      <c r="C515" s="2" t="s">
        <v>21</v>
      </c>
      <c r="D515" s="10">
        <v>25</v>
      </c>
      <c r="E515" s="3">
        <v>3146</v>
      </c>
    </row>
    <row r="516" spans="1:5" ht="16.7" customHeight="1" x14ac:dyDescent="0.2">
      <c r="A516" s="4"/>
      <c r="B516" s="4"/>
      <c r="C516" s="2" t="s">
        <v>22</v>
      </c>
      <c r="D516" s="10">
        <v>18.8333333333333</v>
      </c>
      <c r="E516" s="3">
        <v>3744</v>
      </c>
    </row>
    <row r="517" spans="1:5" ht="16.7" customHeight="1" x14ac:dyDescent="0.2">
      <c r="A517" s="4"/>
      <c r="B517" s="4"/>
      <c r="C517" s="2" t="s">
        <v>23</v>
      </c>
      <c r="D517" s="10">
        <v>88.266666666666694</v>
      </c>
      <c r="E517" s="3">
        <v>24105</v>
      </c>
    </row>
    <row r="518" spans="1:5" ht="16.7" customHeight="1" x14ac:dyDescent="0.2">
      <c r="A518" s="4"/>
      <c r="B518" s="4"/>
      <c r="C518" s="2" t="s">
        <v>24</v>
      </c>
      <c r="D518" s="10">
        <v>113.666666666667</v>
      </c>
      <c r="E518" s="3">
        <v>40769</v>
      </c>
    </row>
    <row r="519" spans="1:5" ht="16.7" customHeight="1" x14ac:dyDescent="0.2">
      <c r="A519" s="4"/>
      <c r="B519" s="4"/>
      <c r="C519" s="2" t="s">
        <v>25</v>
      </c>
      <c r="D519" s="10">
        <v>204.7</v>
      </c>
      <c r="E519" s="3">
        <v>93940</v>
      </c>
    </row>
    <row r="520" spans="1:5" ht="16.7" customHeight="1" x14ac:dyDescent="0.2">
      <c r="A520" s="4"/>
      <c r="B520" s="4"/>
      <c r="C520" s="2" t="s">
        <v>26</v>
      </c>
      <c r="D520" s="10">
        <v>229.96666666666701</v>
      </c>
      <c r="E520" s="3">
        <v>127495</v>
      </c>
    </row>
    <row r="521" spans="1:5" ht="16.7" customHeight="1" x14ac:dyDescent="0.2">
      <c r="A521" s="4"/>
      <c r="B521" s="4"/>
      <c r="C521" s="2" t="s">
        <v>27</v>
      </c>
      <c r="D521" s="10">
        <v>275.73333333333301</v>
      </c>
      <c r="E521" s="3">
        <v>180749</v>
      </c>
    </row>
    <row r="522" spans="1:5" ht="16.7" customHeight="1" x14ac:dyDescent="0.2">
      <c r="A522" s="4"/>
      <c r="B522" s="4"/>
      <c r="C522" s="2" t="s">
        <v>28</v>
      </c>
      <c r="D522" s="10">
        <v>319</v>
      </c>
      <c r="E522" s="3">
        <v>241402</v>
      </c>
    </row>
    <row r="523" spans="1:5" ht="16.7" customHeight="1" x14ac:dyDescent="0.2">
      <c r="A523" s="4"/>
      <c r="B523" s="4"/>
      <c r="C523" s="2" t="s">
        <v>29</v>
      </c>
      <c r="D523" s="10">
        <v>326.83333333333297</v>
      </c>
      <c r="E523" s="3">
        <v>277985</v>
      </c>
    </row>
    <row r="524" spans="1:5" ht="16.7" customHeight="1" x14ac:dyDescent="0.2">
      <c r="A524" s="4"/>
      <c r="B524" s="4"/>
      <c r="C524" s="2" t="s">
        <v>30</v>
      </c>
      <c r="D524" s="10">
        <v>354.73333333333301</v>
      </c>
      <c r="E524" s="3">
        <v>338639</v>
      </c>
    </row>
    <row r="525" spans="1:5" ht="16.7" customHeight="1" x14ac:dyDescent="0.2">
      <c r="A525" s="4"/>
      <c r="B525" s="4"/>
      <c r="C525" s="2" t="s">
        <v>31</v>
      </c>
      <c r="D525" s="10">
        <v>351.1</v>
      </c>
      <c r="E525" s="3">
        <v>370574</v>
      </c>
    </row>
    <row r="526" spans="1:5" ht="16.7" customHeight="1" x14ac:dyDescent="0.2">
      <c r="A526" s="4"/>
      <c r="B526" s="4"/>
      <c r="C526" s="2" t="s">
        <v>32</v>
      </c>
      <c r="D526" s="10">
        <v>354.96666666666698</v>
      </c>
      <c r="E526" s="3">
        <v>408924</v>
      </c>
    </row>
    <row r="527" spans="1:5" ht="16.7" customHeight="1" x14ac:dyDescent="0.2">
      <c r="A527" s="4"/>
      <c r="B527" s="4"/>
      <c r="C527" s="2" t="s">
        <v>33</v>
      </c>
      <c r="D527" s="10">
        <v>325.83333333333297</v>
      </c>
      <c r="E527" s="3">
        <v>407686</v>
      </c>
    </row>
    <row r="528" spans="1:5" ht="16.7" customHeight="1" x14ac:dyDescent="0.2">
      <c r="A528" s="5"/>
      <c r="B528" s="5"/>
      <c r="C528" s="2" t="s">
        <v>34</v>
      </c>
      <c r="D528" s="10">
        <v>289.89999999999998</v>
      </c>
      <c r="E528" s="3">
        <v>391420</v>
      </c>
    </row>
    <row r="529" spans="1:5" ht="16.7" customHeight="1" x14ac:dyDescent="0.2">
      <c r="A529" s="4"/>
      <c r="B529" s="4"/>
      <c r="C529" s="2" t="s">
        <v>35</v>
      </c>
      <c r="D529" s="10">
        <v>258.60000000000002</v>
      </c>
      <c r="E529" s="3">
        <v>375914</v>
      </c>
    </row>
    <row r="530" spans="1:5" ht="16.7" customHeight="1" x14ac:dyDescent="0.2">
      <c r="A530" s="4"/>
      <c r="B530" s="4"/>
      <c r="C530" s="2" t="s">
        <v>36</v>
      </c>
      <c r="D530" s="10">
        <v>185.7</v>
      </c>
      <c r="E530" s="3">
        <v>287804</v>
      </c>
    </row>
    <row r="531" spans="1:5" ht="16.7" customHeight="1" x14ac:dyDescent="0.2">
      <c r="A531" s="4"/>
      <c r="B531" s="4"/>
      <c r="C531" s="2" t="s">
        <v>37</v>
      </c>
      <c r="D531" s="10">
        <v>169.4</v>
      </c>
      <c r="E531" s="3">
        <v>279926</v>
      </c>
    </row>
    <row r="532" spans="1:5" ht="16.7" customHeight="1" x14ac:dyDescent="0.2">
      <c r="A532" s="4"/>
      <c r="B532" s="4"/>
      <c r="C532" s="2" t="s">
        <v>38</v>
      </c>
      <c r="D532" s="10">
        <v>144.566666666667</v>
      </c>
      <c r="E532" s="3">
        <v>253377</v>
      </c>
    </row>
    <row r="533" spans="1:5" ht="16.7" customHeight="1" x14ac:dyDescent="0.2">
      <c r="A533" s="4"/>
      <c r="B533" s="4"/>
      <c r="C533" s="2" t="s">
        <v>39</v>
      </c>
      <c r="D533" s="10">
        <v>109.633333333333</v>
      </c>
      <c r="E533" s="3">
        <v>203302</v>
      </c>
    </row>
    <row r="534" spans="1:5" ht="16.7" customHeight="1" x14ac:dyDescent="0.2">
      <c r="A534" s="4"/>
      <c r="B534" s="4"/>
      <c r="C534" s="2" t="s">
        <v>40</v>
      </c>
      <c r="D534" s="10">
        <v>85.066666666666706</v>
      </c>
      <c r="E534" s="3">
        <v>165769</v>
      </c>
    </row>
    <row r="535" spans="1:5" ht="16.7" customHeight="1" x14ac:dyDescent="0.2">
      <c r="A535" s="4"/>
      <c r="B535" s="4"/>
      <c r="C535" s="2" t="s">
        <v>41</v>
      </c>
      <c r="D535" s="10">
        <v>77</v>
      </c>
      <c r="E535" s="3">
        <v>157718</v>
      </c>
    </row>
    <row r="536" spans="1:5" ht="16.7" customHeight="1" x14ac:dyDescent="0.2">
      <c r="A536" s="4"/>
      <c r="B536" s="4"/>
      <c r="C536" s="2" t="s">
        <v>42</v>
      </c>
      <c r="D536" s="10">
        <v>68</v>
      </c>
      <c r="E536" s="3">
        <v>146113</v>
      </c>
    </row>
    <row r="537" spans="1:5" ht="16.7" customHeight="1" x14ac:dyDescent="0.2">
      <c r="A537" s="4"/>
      <c r="B537" s="4"/>
      <c r="C537" s="2" t="s">
        <v>43</v>
      </c>
      <c r="D537" s="10">
        <v>32.933333333333302</v>
      </c>
      <c r="E537" s="3">
        <v>74208</v>
      </c>
    </row>
    <row r="538" spans="1:5" ht="16.7" customHeight="1" x14ac:dyDescent="0.2">
      <c r="A538" s="4"/>
      <c r="B538" s="4"/>
      <c r="C538" s="2" t="s">
        <v>44</v>
      </c>
      <c r="D538" s="10">
        <v>35</v>
      </c>
      <c r="E538" s="3">
        <v>82130</v>
      </c>
    </row>
    <row r="539" spans="1:5" ht="16.7" customHeight="1" x14ac:dyDescent="0.2">
      <c r="A539" s="4"/>
      <c r="B539" s="4"/>
      <c r="C539" s="2" t="s">
        <v>45</v>
      </c>
      <c r="D539" s="10">
        <v>23</v>
      </c>
      <c r="E539" s="3">
        <v>56423</v>
      </c>
    </row>
    <row r="540" spans="1:5" ht="16.7" customHeight="1" x14ac:dyDescent="0.2">
      <c r="A540" s="4"/>
      <c r="B540" s="4"/>
      <c r="C540" s="2" t="s">
        <v>46</v>
      </c>
      <c r="D540" s="10">
        <v>32</v>
      </c>
      <c r="E540" s="3">
        <v>81605</v>
      </c>
    </row>
    <row r="541" spans="1:5" ht="16.7" customHeight="1" x14ac:dyDescent="0.2">
      <c r="A541" s="4"/>
      <c r="B541" s="4"/>
      <c r="C541" s="2" t="s">
        <v>47</v>
      </c>
      <c r="D541" s="10">
        <v>15.8333333333333</v>
      </c>
      <c r="E541" s="3">
        <v>42360</v>
      </c>
    </row>
    <row r="542" spans="1:5" ht="16.7" customHeight="1" x14ac:dyDescent="0.2">
      <c r="A542" s="4"/>
      <c r="B542" s="4"/>
      <c r="C542" s="2" t="s">
        <v>48</v>
      </c>
      <c r="D542" s="10">
        <v>13</v>
      </c>
      <c r="E542" s="3">
        <v>35666</v>
      </c>
    </row>
    <row r="543" spans="1:5" ht="16.7" customHeight="1" x14ac:dyDescent="0.2">
      <c r="A543" s="4"/>
      <c r="B543" s="4"/>
      <c r="C543" s="2" t="s">
        <v>49</v>
      </c>
      <c r="D543" s="10">
        <v>11</v>
      </c>
      <c r="E543" s="3">
        <v>31345</v>
      </c>
    </row>
    <row r="544" spans="1:5" ht="16.7" customHeight="1" x14ac:dyDescent="0.2">
      <c r="A544" s="4"/>
      <c r="B544" s="4"/>
      <c r="C544" s="2" t="s">
        <v>50</v>
      </c>
      <c r="D544" s="10">
        <v>14</v>
      </c>
      <c r="E544" s="3">
        <v>41367</v>
      </c>
    </row>
    <row r="545" spans="1:5" ht="16.7" customHeight="1" x14ac:dyDescent="0.2">
      <c r="A545" s="4"/>
      <c r="B545" s="4"/>
      <c r="C545" s="2" t="s">
        <v>51</v>
      </c>
      <c r="D545" s="10">
        <v>21</v>
      </c>
      <c r="E545" s="3">
        <v>67742</v>
      </c>
    </row>
    <row r="546" spans="1:5" ht="16.7" customHeight="1" x14ac:dyDescent="0.2">
      <c r="A546" s="4"/>
      <c r="B546" s="4"/>
      <c r="C546" s="2" t="s">
        <v>52</v>
      </c>
      <c r="D546" s="10">
        <v>12</v>
      </c>
      <c r="E546" s="3">
        <v>48330</v>
      </c>
    </row>
    <row r="547" spans="1:5" ht="16.7" customHeight="1" x14ac:dyDescent="0.2">
      <c r="A547" s="4"/>
      <c r="B547" s="2" t="s">
        <v>10</v>
      </c>
      <c r="C547" s="2" t="s">
        <v>19</v>
      </c>
      <c r="D547" s="10">
        <v>3.7333333333333298</v>
      </c>
      <c r="E547" s="3">
        <v>126</v>
      </c>
    </row>
    <row r="548" spans="1:5" ht="16.7" customHeight="1" x14ac:dyDescent="0.2">
      <c r="A548" s="4"/>
      <c r="B548" s="4"/>
      <c r="C548" s="2" t="s">
        <v>20</v>
      </c>
      <c r="D548" s="10">
        <v>13.8333333333333</v>
      </c>
      <c r="E548" s="3">
        <v>1583</v>
      </c>
    </row>
    <row r="549" spans="1:5" ht="16.7" customHeight="1" x14ac:dyDescent="0.2">
      <c r="A549" s="4"/>
      <c r="B549" s="4"/>
      <c r="C549" s="2" t="s">
        <v>21</v>
      </c>
      <c r="D549" s="10">
        <v>22.6</v>
      </c>
      <c r="E549" s="3">
        <v>3181</v>
      </c>
    </row>
    <row r="550" spans="1:5" ht="16.7" customHeight="1" x14ac:dyDescent="0.2">
      <c r="A550" s="4"/>
      <c r="B550" s="4"/>
      <c r="C550" s="2" t="s">
        <v>22</v>
      </c>
      <c r="D550" s="10">
        <v>32.9</v>
      </c>
      <c r="E550" s="3">
        <v>6174</v>
      </c>
    </row>
    <row r="551" spans="1:5" ht="16.7" customHeight="1" x14ac:dyDescent="0.2">
      <c r="A551" s="4"/>
      <c r="B551" s="4"/>
      <c r="C551" s="2" t="s">
        <v>23</v>
      </c>
      <c r="D551" s="10">
        <v>120.8</v>
      </c>
      <c r="E551" s="3">
        <v>31321</v>
      </c>
    </row>
    <row r="552" spans="1:5" ht="16.7" customHeight="1" x14ac:dyDescent="0.2">
      <c r="A552" s="4"/>
      <c r="B552" s="4"/>
      <c r="C552" s="2" t="s">
        <v>24</v>
      </c>
      <c r="D552" s="10">
        <v>213.9</v>
      </c>
      <c r="E552" s="3">
        <v>76543</v>
      </c>
    </row>
    <row r="553" spans="1:5" ht="16.7" customHeight="1" x14ac:dyDescent="0.2">
      <c r="A553" s="5"/>
      <c r="B553" s="5"/>
      <c r="C553" s="2" t="s">
        <v>25</v>
      </c>
      <c r="D553" s="10">
        <v>260.66666666666703</v>
      </c>
      <c r="E553" s="3">
        <v>118352</v>
      </c>
    </row>
    <row r="554" spans="1:5" ht="16.7" customHeight="1" x14ac:dyDescent="0.2">
      <c r="A554" s="4"/>
      <c r="B554" s="4"/>
      <c r="C554" s="2" t="s">
        <v>26</v>
      </c>
      <c r="D554" s="10">
        <v>369.03333333333302</v>
      </c>
      <c r="E554" s="3">
        <v>205219</v>
      </c>
    </row>
    <row r="555" spans="1:5" ht="16.7" customHeight="1" x14ac:dyDescent="0.2">
      <c r="A555" s="4"/>
      <c r="B555" s="4"/>
      <c r="C555" s="2" t="s">
        <v>27</v>
      </c>
      <c r="D555" s="10">
        <v>430.03333333333302</v>
      </c>
      <c r="E555" s="3">
        <v>280833</v>
      </c>
    </row>
    <row r="556" spans="1:5" ht="16.7" customHeight="1" x14ac:dyDescent="0.2">
      <c r="A556" s="4"/>
      <c r="B556" s="4"/>
      <c r="C556" s="2" t="s">
        <v>28</v>
      </c>
      <c r="D556" s="10">
        <v>463.8</v>
      </c>
      <c r="E556" s="3">
        <v>348599</v>
      </c>
    </row>
    <row r="557" spans="1:5" ht="16.7" customHeight="1" x14ac:dyDescent="0.2">
      <c r="A557" s="4"/>
      <c r="B557" s="4"/>
      <c r="C557" s="2" t="s">
        <v>29</v>
      </c>
      <c r="D557" s="10">
        <v>460.2</v>
      </c>
      <c r="E557" s="3">
        <v>391005</v>
      </c>
    </row>
    <row r="558" spans="1:5" ht="16.7" customHeight="1" x14ac:dyDescent="0.2">
      <c r="A558" s="4"/>
      <c r="B558" s="4"/>
      <c r="C558" s="2" t="s">
        <v>30</v>
      </c>
      <c r="D558" s="10">
        <v>425.26666666666699</v>
      </c>
      <c r="E558" s="3">
        <v>404383</v>
      </c>
    </row>
    <row r="559" spans="1:5" ht="16.7" customHeight="1" x14ac:dyDescent="0.2">
      <c r="A559" s="4"/>
      <c r="B559" s="4"/>
      <c r="C559" s="2" t="s">
        <v>31</v>
      </c>
      <c r="D559" s="10">
        <v>394.83333333333297</v>
      </c>
      <c r="E559" s="3">
        <v>414392</v>
      </c>
    </row>
    <row r="560" spans="1:5" ht="16.7" customHeight="1" x14ac:dyDescent="0.2">
      <c r="A560" s="4"/>
      <c r="B560" s="4"/>
      <c r="C560" s="2" t="s">
        <v>32</v>
      </c>
      <c r="D560" s="10">
        <v>329.26666666666699</v>
      </c>
      <c r="E560" s="3">
        <v>377393</v>
      </c>
    </row>
    <row r="561" spans="1:5" ht="16.7" customHeight="1" x14ac:dyDescent="0.2">
      <c r="A561" s="4"/>
      <c r="B561" s="4"/>
      <c r="C561" s="2" t="s">
        <v>33</v>
      </c>
      <c r="D561" s="10">
        <v>258</v>
      </c>
      <c r="E561" s="3">
        <v>322073</v>
      </c>
    </row>
    <row r="562" spans="1:5" ht="16.7" customHeight="1" x14ac:dyDescent="0.2">
      <c r="A562" s="4"/>
      <c r="B562" s="4"/>
      <c r="C562" s="2" t="s">
        <v>34</v>
      </c>
      <c r="D562" s="10">
        <v>183</v>
      </c>
      <c r="E562" s="3">
        <v>247365</v>
      </c>
    </row>
    <row r="563" spans="1:5" ht="16.7" customHeight="1" x14ac:dyDescent="0.2">
      <c r="A563" s="4"/>
      <c r="B563" s="4"/>
      <c r="C563" s="2" t="s">
        <v>35</v>
      </c>
      <c r="D563" s="10">
        <v>157.1</v>
      </c>
      <c r="E563" s="3">
        <v>226660</v>
      </c>
    </row>
    <row r="564" spans="1:5" ht="16.7" customHeight="1" x14ac:dyDescent="0.2">
      <c r="A564" s="4"/>
      <c r="B564" s="4"/>
      <c r="C564" s="2" t="s">
        <v>36</v>
      </c>
      <c r="D564" s="10">
        <v>136.933333333333</v>
      </c>
      <c r="E564" s="3">
        <v>212312</v>
      </c>
    </row>
    <row r="565" spans="1:5" ht="16.7" customHeight="1" x14ac:dyDescent="0.2">
      <c r="A565" s="4"/>
      <c r="B565" s="4"/>
      <c r="C565" s="2" t="s">
        <v>37</v>
      </c>
      <c r="D565" s="10">
        <v>96.8333333333333</v>
      </c>
      <c r="E565" s="3">
        <v>159870</v>
      </c>
    </row>
    <row r="566" spans="1:5" ht="16.7" customHeight="1" x14ac:dyDescent="0.2">
      <c r="A566" s="4"/>
      <c r="B566" s="4"/>
      <c r="C566" s="2" t="s">
        <v>38</v>
      </c>
      <c r="D566" s="10">
        <v>75.033333333333303</v>
      </c>
      <c r="E566" s="3">
        <v>131056</v>
      </c>
    </row>
    <row r="567" spans="1:5" ht="16.7" customHeight="1" x14ac:dyDescent="0.2">
      <c r="A567" s="4"/>
      <c r="B567" s="4"/>
      <c r="C567" s="2" t="s">
        <v>39</v>
      </c>
      <c r="D567" s="10">
        <v>42.033333333333303</v>
      </c>
      <c r="E567" s="3">
        <v>77363</v>
      </c>
    </row>
    <row r="568" spans="1:5" ht="16.7" customHeight="1" x14ac:dyDescent="0.2">
      <c r="A568" s="4"/>
      <c r="B568" s="4"/>
      <c r="C568" s="2" t="s">
        <v>40</v>
      </c>
      <c r="D568" s="10">
        <v>48</v>
      </c>
      <c r="E568" s="3">
        <v>93548</v>
      </c>
    </row>
    <row r="569" spans="1:5" ht="16.7" customHeight="1" x14ac:dyDescent="0.2">
      <c r="A569" s="4"/>
      <c r="B569" s="4"/>
      <c r="C569" s="2" t="s">
        <v>41</v>
      </c>
      <c r="D569" s="10">
        <v>31</v>
      </c>
      <c r="E569" s="3">
        <v>63284</v>
      </c>
    </row>
    <row r="570" spans="1:5" ht="16.7" customHeight="1" x14ac:dyDescent="0.2">
      <c r="A570" s="4"/>
      <c r="B570" s="4"/>
      <c r="C570" s="2" t="s">
        <v>42</v>
      </c>
      <c r="D570" s="10">
        <v>23.733333333333299</v>
      </c>
      <c r="E570" s="3">
        <v>51651</v>
      </c>
    </row>
    <row r="571" spans="1:5" ht="16.7" customHeight="1" x14ac:dyDescent="0.2">
      <c r="A571" s="4"/>
      <c r="B571" s="4"/>
      <c r="C571" s="2" t="s">
        <v>43</v>
      </c>
      <c r="D571" s="10">
        <v>22</v>
      </c>
      <c r="E571" s="3">
        <v>49450</v>
      </c>
    </row>
    <row r="572" spans="1:5" ht="16.7" customHeight="1" x14ac:dyDescent="0.2">
      <c r="A572" s="4"/>
      <c r="B572" s="4"/>
      <c r="C572" s="2" t="s">
        <v>44</v>
      </c>
      <c r="D572" s="10">
        <v>12</v>
      </c>
      <c r="E572" s="3">
        <v>28198</v>
      </c>
    </row>
    <row r="573" spans="1:5" ht="16.7" customHeight="1" x14ac:dyDescent="0.2">
      <c r="A573" s="4"/>
      <c r="B573" s="4"/>
      <c r="C573" s="2" t="s">
        <v>45</v>
      </c>
      <c r="D573" s="10">
        <v>12</v>
      </c>
      <c r="E573" s="3">
        <v>29357</v>
      </c>
    </row>
    <row r="574" spans="1:5" ht="16.7" customHeight="1" x14ac:dyDescent="0.2">
      <c r="A574" s="4"/>
      <c r="B574" s="4"/>
      <c r="C574" s="2" t="s">
        <v>46</v>
      </c>
      <c r="D574" s="10">
        <v>9</v>
      </c>
      <c r="E574" s="3">
        <v>22981</v>
      </c>
    </row>
    <row r="575" spans="1:5" ht="16.7" customHeight="1" x14ac:dyDescent="0.2">
      <c r="A575" s="4"/>
      <c r="B575" s="4"/>
      <c r="C575" s="2" t="s">
        <v>47</v>
      </c>
      <c r="D575" s="10">
        <v>4</v>
      </c>
      <c r="E575" s="3">
        <v>10622</v>
      </c>
    </row>
    <row r="576" spans="1:5" ht="16.7" customHeight="1" x14ac:dyDescent="0.2">
      <c r="A576" s="4"/>
      <c r="B576" s="4"/>
      <c r="C576" s="2" t="s">
        <v>48</v>
      </c>
      <c r="D576" s="10">
        <v>5</v>
      </c>
      <c r="E576" s="3">
        <v>13689</v>
      </c>
    </row>
    <row r="577" spans="1:5" ht="16.7" customHeight="1" x14ac:dyDescent="0.2">
      <c r="A577" s="4"/>
      <c r="B577" s="4"/>
      <c r="C577" s="2" t="s">
        <v>49</v>
      </c>
      <c r="D577" s="10">
        <v>5</v>
      </c>
      <c r="E577" s="3">
        <v>14204</v>
      </c>
    </row>
    <row r="578" spans="1:5" ht="16.7" customHeight="1" x14ac:dyDescent="0.2">
      <c r="A578" s="5"/>
      <c r="B578" s="5"/>
      <c r="C578" s="2" t="s">
        <v>50</v>
      </c>
      <c r="D578" s="10">
        <v>3</v>
      </c>
      <c r="E578" s="3">
        <v>8904</v>
      </c>
    </row>
    <row r="579" spans="1:5" ht="16.7" customHeight="1" x14ac:dyDescent="0.2">
      <c r="A579" s="4"/>
      <c r="B579" s="4"/>
      <c r="C579" s="2" t="s">
        <v>51</v>
      </c>
      <c r="D579" s="10">
        <v>10</v>
      </c>
      <c r="E579" s="3">
        <v>32144</v>
      </c>
    </row>
    <row r="580" spans="1:5" ht="16.7" customHeight="1" x14ac:dyDescent="0.2">
      <c r="A580" s="4"/>
      <c r="B580" s="4"/>
      <c r="C580" s="2" t="s">
        <v>52</v>
      </c>
      <c r="D580" s="10">
        <v>3</v>
      </c>
      <c r="E580" s="3">
        <v>13973</v>
      </c>
    </row>
    <row r="581" spans="1:5" ht="16.7" customHeight="1" x14ac:dyDescent="0.2">
      <c r="A581" s="4"/>
      <c r="B581" s="2" t="s">
        <v>11</v>
      </c>
      <c r="C581" s="2" t="s">
        <v>19</v>
      </c>
      <c r="D581" s="10">
        <v>7.2</v>
      </c>
      <c r="E581" s="3">
        <v>283</v>
      </c>
    </row>
    <row r="582" spans="1:5" ht="16.7" customHeight="1" x14ac:dyDescent="0.2">
      <c r="A582" s="4"/>
      <c r="B582" s="4"/>
      <c r="C582" s="2" t="s">
        <v>20</v>
      </c>
      <c r="D582" s="10">
        <v>17.6666666666667</v>
      </c>
      <c r="E582" s="3">
        <v>1879</v>
      </c>
    </row>
    <row r="583" spans="1:5" ht="16.7" customHeight="1" x14ac:dyDescent="0.2">
      <c r="A583" s="4"/>
      <c r="B583" s="4"/>
      <c r="C583" s="2" t="s">
        <v>21</v>
      </c>
      <c r="D583" s="10">
        <v>28.7</v>
      </c>
      <c r="E583" s="3">
        <v>4195</v>
      </c>
    </row>
    <row r="584" spans="1:5" ht="16.7" customHeight="1" x14ac:dyDescent="0.2">
      <c r="A584" s="4"/>
      <c r="B584" s="4"/>
      <c r="C584" s="2" t="s">
        <v>22</v>
      </c>
      <c r="D584" s="10">
        <v>55.9</v>
      </c>
      <c r="E584" s="3">
        <v>10185</v>
      </c>
    </row>
    <row r="585" spans="1:5" ht="16.7" customHeight="1" x14ac:dyDescent="0.2">
      <c r="A585" s="4"/>
      <c r="B585" s="4"/>
      <c r="C585" s="2" t="s">
        <v>23</v>
      </c>
      <c r="D585" s="10">
        <v>145.96666666666701</v>
      </c>
      <c r="E585" s="3">
        <v>38674</v>
      </c>
    </row>
    <row r="586" spans="1:5" ht="16.7" customHeight="1" x14ac:dyDescent="0.2">
      <c r="A586" s="4"/>
      <c r="B586" s="4"/>
      <c r="C586" s="2" t="s">
        <v>24</v>
      </c>
      <c r="D586" s="10">
        <v>247.03333333333299</v>
      </c>
      <c r="E586" s="3">
        <v>87415</v>
      </c>
    </row>
    <row r="587" spans="1:5" ht="16.7" customHeight="1" x14ac:dyDescent="0.2">
      <c r="A587" s="4"/>
      <c r="B587" s="4"/>
      <c r="C587" s="2" t="s">
        <v>25</v>
      </c>
      <c r="D587" s="10">
        <v>361.2</v>
      </c>
      <c r="E587" s="3">
        <v>164894</v>
      </c>
    </row>
    <row r="588" spans="1:5" ht="16.7" customHeight="1" x14ac:dyDescent="0.2">
      <c r="A588" s="4"/>
      <c r="B588" s="4"/>
      <c r="C588" s="2" t="s">
        <v>26</v>
      </c>
      <c r="D588" s="10">
        <v>419.8</v>
      </c>
      <c r="E588" s="3">
        <v>232483</v>
      </c>
    </row>
    <row r="589" spans="1:5" ht="16.7" customHeight="1" x14ac:dyDescent="0.2">
      <c r="A589" s="4"/>
      <c r="B589" s="4"/>
      <c r="C589" s="2" t="s">
        <v>27</v>
      </c>
      <c r="D589" s="10">
        <v>546.66666666666697</v>
      </c>
      <c r="E589" s="3">
        <v>356658</v>
      </c>
    </row>
    <row r="590" spans="1:5" ht="16.7" customHeight="1" x14ac:dyDescent="0.2">
      <c r="A590" s="4"/>
      <c r="B590" s="4"/>
      <c r="C590" s="2" t="s">
        <v>28</v>
      </c>
      <c r="D590" s="10">
        <v>487.6</v>
      </c>
      <c r="E590" s="3">
        <v>365225</v>
      </c>
    </row>
    <row r="591" spans="1:5" ht="16.7" customHeight="1" x14ac:dyDescent="0.2">
      <c r="A591" s="4"/>
      <c r="B591" s="4"/>
      <c r="C591" s="2" t="s">
        <v>29</v>
      </c>
      <c r="D591" s="10">
        <v>455.066666666667</v>
      </c>
      <c r="E591" s="3">
        <v>385498</v>
      </c>
    </row>
    <row r="592" spans="1:5" ht="16.7" customHeight="1" x14ac:dyDescent="0.2">
      <c r="A592" s="4"/>
      <c r="B592" s="4"/>
      <c r="C592" s="2" t="s">
        <v>30</v>
      </c>
      <c r="D592" s="10">
        <v>343.933333333333</v>
      </c>
      <c r="E592" s="3">
        <v>326773</v>
      </c>
    </row>
    <row r="593" spans="1:5" ht="16.7" customHeight="1" x14ac:dyDescent="0.2">
      <c r="A593" s="4"/>
      <c r="B593" s="4"/>
      <c r="C593" s="2" t="s">
        <v>31</v>
      </c>
      <c r="D593" s="10">
        <v>302.23333333333301</v>
      </c>
      <c r="E593" s="3">
        <v>317987</v>
      </c>
    </row>
    <row r="594" spans="1:5" ht="16.7" customHeight="1" x14ac:dyDescent="0.2">
      <c r="A594" s="4"/>
      <c r="B594" s="4"/>
      <c r="C594" s="2" t="s">
        <v>32</v>
      </c>
      <c r="D594" s="10">
        <v>248.86666666666699</v>
      </c>
      <c r="E594" s="3">
        <v>284986</v>
      </c>
    </row>
    <row r="595" spans="1:5" ht="16.7" customHeight="1" x14ac:dyDescent="0.2">
      <c r="A595" s="4"/>
      <c r="B595" s="4"/>
      <c r="C595" s="2" t="s">
        <v>33</v>
      </c>
      <c r="D595" s="10">
        <v>181.9</v>
      </c>
      <c r="E595" s="3">
        <v>227517</v>
      </c>
    </row>
    <row r="596" spans="1:5" ht="16.7" customHeight="1" x14ac:dyDescent="0.2">
      <c r="A596" s="4"/>
      <c r="B596" s="4"/>
      <c r="C596" s="2" t="s">
        <v>34</v>
      </c>
      <c r="D596" s="10">
        <v>125</v>
      </c>
      <c r="E596" s="3">
        <v>168745</v>
      </c>
    </row>
    <row r="597" spans="1:5" ht="16.7" customHeight="1" x14ac:dyDescent="0.2">
      <c r="A597" s="4"/>
      <c r="B597" s="4"/>
      <c r="C597" s="2" t="s">
        <v>35</v>
      </c>
      <c r="D597" s="10">
        <v>102.933333333333</v>
      </c>
      <c r="E597" s="3">
        <v>149399</v>
      </c>
    </row>
    <row r="598" spans="1:5" ht="16.7" customHeight="1" x14ac:dyDescent="0.2">
      <c r="A598" s="4"/>
      <c r="B598" s="4"/>
      <c r="C598" s="2" t="s">
        <v>36</v>
      </c>
      <c r="D598" s="10">
        <v>69</v>
      </c>
      <c r="E598" s="3">
        <v>106525</v>
      </c>
    </row>
    <row r="599" spans="1:5" ht="16.7" customHeight="1" x14ac:dyDescent="0.2">
      <c r="A599" s="4"/>
      <c r="B599" s="4"/>
      <c r="C599" s="2" t="s">
        <v>37</v>
      </c>
      <c r="D599" s="10">
        <v>66</v>
      </c>
      <c r="E599" s="3">
        <v>108972</v>
      </c>
    </row>
    <row r="600" spans="1:5" ht="16.7" customHeight="1" x14ac:dyDescent="0.2">
      <c r="A600" s="4"/>
      <c r="B600" s="4"/>
      <c r="C600" s="2" t="s">
        <v>38</v>
      </c>
      <c r="D600" s="10">
        <v>34</v>
      </c>
      <c r="E600" s="3">
        <v>59361</v>
      </c>
    </row>
    <row r="601" spans="1:5" ht="16.7" customHeight="1" x14ac:dyDescent="0.2">
      <c r="A601" s="4"/>
      <c r="B601" s="4"/>
      <c r="C601" s="2" t="s">
        <v>39</v>
      </c>
      <c r="D601" s="10">
        <v>32.700000000000003</v>
      </c>
      <c r="E601" s="3">
        <v>60907</v>
      </c>
    </row>
    <row r="602" spans="1:5" ht="16.7" customHeight="1" x14ac:dyDescent="0.2">
      <c r="A602" s="4"/>
      <c r="B602" s="4"/>
      <c r="C602" s="2" t="s">
        <v>40</v>
      </c>
      <c r="D602" s="10">
        <v>33</v>
      </c>
      <c r="E602" s="3">
        <v>64397</v>
      </c>
    </row>
    <row r="603" spans="1:5" ht="16.7" customHeight="1" x14ac:dyDescent="0.2">
      <c r="A603" s="5"/>
      <c r="B603" s="5"/>
      <c r="C603" s="2" t="s">
        <v>41</v>
      </c>
      <c r="D603" s="10">
        <v>20</v>
      </c>
      <c r="E603" s="3">
        <v>40820</v>
      </c>
    </row>
    <row r="604" spans="1:5" ht="16.7" customHeight="1" x14ac:dyDescent="0.2">
      <c r="A604" s="4"/>
      <c r="B604" s="4"/>
      <c r="C604" s="2" t="s">
        <v>42</v>
      </c>
      <c r="D604" s="10">
        <v>21</v>
      </c>
      <c r="E604" s="3">
        <v>45109</v>
      </c>
    </row>
    <row r="605" spans="1:5" ht="16.7" customHeight="1" x14ac:dyDescent="0.2">
      <c r="A605" s="4"/>
      <c r="B605" s="4"/>
      <c r="C605" s="2" t="s">
        <v>43</v>
      </c>
      <c r="D605" s="10">
        <v>12</v>
      </c>
      <c r="E605" s="3">
        <v>26903</v>
      </c>
    </row>
    <row r="606" spans="1:5" ht="16.7" customHeight="1" x14ac:dyDescent="0.2">
      <c r="A606" s="4"/>
      <c r="B606" s="4"/>
      <c r="C606" s="2" t="s">
        <v>44</v>
      </c>
      <c r="D606" s="10">
        <v>6</v>
      </c>
      <c r="E606" s="3">
        <v>14168</v>
      </c>
    </row>
    <row r="607" spans="1:5" ht="16.7" customHeight="1" x14ac:dyDescent="0.2">
      <c r="A607" s="4"/>
      <c r="B607" s="4"/>
      <c r="C607" s="2" t="s">
        <v>45</v>
      </c>
      <c r="D607" s="10">
        <v>7</v>
      </c>
      <c r="E607" s="3">
        <v>17087</v>
      </c>
    </row>
    <row r="608" spans="1:5" ht="16.7" customHeight="1" x14ac:dyDescent="0.2">
      <c r="A608" s="4"/>
      <c r="B608" s="4"/>
      <c r="C608" s="2" t="s">
        <v>46</v>
      </c>
      <c r="D608" s="10">
        <v>3</v>
      </c>
      <c r="E608" s="3">
        <v>7658</v>
      </c>
    </row>
    <row r="609" spans="1:5" ht="16.7" customHeight="1" x14ac:dyDescent="0.2">
      <c r="A609" s="4"/>
      <c r="B609" s="4"/>
      <c r="C609" s="2" t="s">
        <v>47</v>
      </c>
      <c r="D609" s="10">
        <v>3</v>
      </c>
      <c r="E609" s="3">
        <v>8069</v>
      </c>
    </row>
    <row r="610" spans="1:5" ht="16.7" customHeight="1" x14ac:dyDescent="0.2">
      <c r="A610" s="4"/>
      <c r="B610" s="4"/>
      <c r="C610" s="2" t="s">
        <v>48</v>
      </c>
      <c r="D610" s="10">
        <v>7</v>
      </c>
      <c r="E610" s="3">
        <v>19119</v>
      </c>
    </row>
    <row r="611" spans="1:5" ht="16.7" customHeight="1" x14ac:dyDescent="0.2">
      <c r="A611" s="4"/>
      <c r="B611" s="4"/>
      <c r="C611" s="2" t="s">
        <v>49</v>
      </c>
      <c r="D611" s="11">
        <v>1</v>
      </c>
      <c r="E611" s="6">
        <v>2860</v>
      </c>
    </row>
    <row r="612" spans="1:5" ht="16.7" customHeight="1" x14ac:dyDescent="0.2">
      <c r="A612" s="4"/>
      <c r="B612" s="4"/>
      <c r="C612" s="2" t="s">
        <v>50</v>
      </c>
      <c r="D612" s="11">
        <v>1</v>
      </c>
      <c r="E612" s="6">
        <v>2947</v>
      </c>
    </row>
    <row r="613" spans="1:5" ht="16.7" customHeight="1" x14ac:dyDescent="0.2">
      <c r="A613" s="4"/>
      <c r="B613" s="4"/>
      <c r="C613" s="2" t="s">
        <v>51</v>
      </c>
      <c r="D613" s="10">
        <v>5</v>
      </c>
      <c r="E613" s="3">
        <v>16135</v>
      </c>
    </row>
    <row r="614" spans="1:5" ht="16.7" customHeight="1" x14ac:dyDescent="0.2">
      <c r="A614" s="4"/>
      <c r="B614" s="8"/>
      <c r="C614" s="2" t="s">
        <v>52</v>
      </c>
      <c r="D614" s="11">
        <v>0.73333333333333295</v>
      </c>
      <c r="E614" s="6">
        <v>4922</v>
      </c>
    </row>
    <row r="615" spans="1:5" ht="16.7" customHeight="1" x14ac:dyDescent="0.2">
      <c r="A615" s="4"/>
      <c r="B615" s="2" t="s">
        <v>12</v>
      </c>
      <c r="C615" s="2" t="s">
        <v>19</v>
      </c>
      <c r="D615" s="10">
        <v>6.5333333333333297</v>
      </c>
      <c r="E615" s="3">
        <v>425</v>
      </c>
    </row>
    <row r="616" spans="1:5" ht="16.7" customHeight="1" x14ac:dyDescent="0.2">
      <c r="A616" s="4"/>
      <c r="B616" s="4"/>
      <c r="C616" s="2" t="s">
        <v>20</v>
      </c>
      <c r="D616" s="10">
        <v>14.0666666666667</v>
      </c>
      <c r="E616" s="3">
        <v>1744</v>
      </c>
    </row>
    <row r="617" spans="1:5" ht="16.7" customHeight="1" x14ac:dyDescent="0.2">
      <c r="A617" s="4"/>
      <c r="B617" s="4"/>
      <c r="C617" s="2" t="s">
        <v>21</v>
      </c>
      <c r="D617" s="10">
        <v>22.6666666666667</v>
      </c>
      <c r="E617" s="3">
        <v>3552</v>
      </c>
    </row>
    <row r="618" spans="1:5" ht="16.7" customHeight="1" x14ac:dyDescent="0.2">
      <c r="A618" s="4"/>
      <c r="B618" s="4"/>
      <c r="C618" s="2" t="s">
        <v>22</v>
      </c>
      <c r="D618" s="10">
        <v>43.066666666666698</v>
      </c>
      <c r="E618" s="3">
        <v>8417</v>
      </c>
    </row>
    <row r="619" spans="1:5" ht="16.7" customHeight="1" x14ac:dyDescent="0.2">
      <c r="A619" s="4"/>
      <c r="B619" s="4"/>
      <c r="C619" s="2" t="s">
        <v>23</v>
      </c>
      <c r="D619" s="10">
        <v>122.4</v>
      </c>
      <c r="E619" s="3">
        <v>32824</v>
      </c>
    </row>
    <row r="620" spans="1:5" ht="16.7" customHeight="1" x14ac:dyDescent="0.2">
      <c r="A620" s="4"/>
      <c r="B620" s="4"/>
      <c r="C620" s="2" t="s">
        <v>24</v>
      </c>
      <c r="D620" s="10">
        <v>194.03333333333299</v>
      </c>
      <c r="E620" s="3">
        <v>69245</v>
      </c>
    </row>
    <row r="621" spans="1:5" ht="16.7" customHeight="1" x14ac:dyDescent="0.2">
      <c r="A621" s="4"/>
      <c r="B621" s="4"/>
      <c r="C621" s="2" t="s">
        <v>25</v>
      </c>
      <c r="D621" s="10">
        <v>245.6</v>
      </c>
      <c r="E621" s="3">
        <v>113058</v>
      </c>
    </row>
    <row r="622" spans="1:5" ht="16.7" customHeight="1" x14ac:dyDescent="0.2">
      <c r="A622" s="4"/>
      <c r="B622" s="4"/>
      <c r="C622" s="2" t="s">
        <v>26</v>
      </c>
      <c r="D622" s="10">
        <v>348.76666666666699</v>
      </c>
      <c r="E622" s="3">
        <v>193934</v>
      </c>
    </row>
    <row r="623" spans="1:5" ht="16.7" customHeight="1" x14ac:dyDescent="0.2">
      <c r="A623" s="4"/>
      <c r="B623" s="4"/>
      <c r="C623" s="2" t="s">
        <v>27</v>
      </c>
      <c r="D623" s="10">
        <v>368.76666666666699</v>
      </c>
      <c r="E623" s="3">
        <v>240399</v>
      </c>
    </row>
    <row r="624" spans="1:5" ht="16.7" customHeight="1" x14ac:dyDescent="0.2">
      <c r="A624" s="4"/>
      <c r="B624" s="4"/>
      <c r="C624" s="2" t="s">
        <v>28</v>
      </c>
      <c r="D624" s="10">
        <v>372.96666666666698</v>
      </c>
      <c r="E624" s="3">
        <v>280648</v>
      </c>
    </row>
    <row r="625" spans="1:5" ht="16.7" customHeight="1" x14ac:dyDescent="0.2">
      <c r="A625" s="4"/>
      <c r="B625" s="4"/>
      <c r="C625" s="2" t="s">
        <v>29</v>
      </c>
      <c r="D625" s="10">
        <v>369.5</v>
      </c>
      <c r="E625" s="3">
        <v>316304</v>
      </c>
    </row>
    <row r="626" spans="1:5" ht="16.7" customHeight="1" x14ac:dyDescent="0.2">
      <c r="A626" s="4"/>
      <c r="B626" s="4"/>
      <c r="C626" s="2" t="s">
        <v>30</v>
      </c>
      <c r="D626" s="10">
        <v>345.36666666666702</v>
      </c>
      <c r="E626" s="3">
        <v>328503</v>
      </c>
    </row>
    <row r="627" spans="1:5" ht="16.7" customHeight="1" x14ac:dyDescent="0.2">
      <c r="A627" s="4"/>
      <c r="B627" s="4"/>
      <c r="C627" s="2" t="s">
        <v>31</v>
      </c>
      <c r="D627" s="10">
        <v>271.066666666667</v>
      </c>
      <c r="E627" s="3">
        <v>283211</v>
      </c>
    </row>
    <row r="628" spans="1:5" ht="16.7" customHeight="1" x14ac:dyDescent="0.2">
      <c r="A628" s="5"/>
      <c r="B628" s="5"/>
      <c r="C628" s="2" t="s">
        <v>32</v>
      </c>
      <c r="D628" s="10">
        <v>245.933333333333</v>
      </c>
      <c r="E628" s="3">
        <v>283239</v>
      </c>
    </row>
    <row r="629" spans="1:5" ht="16.7" customHeight="1" x14ac:dyDescent="0.2">
      <c r="A629" s="4"/>
      <c r="B629" s="4"/>
      <c r="C629" s="2" t="s">
        <v>33</v>
      </c>
      <c r="D629" s="10">
        <v>220.1</v>
      </c>
      <c r="E629" s="3">
        <v>275145</v>
      </c>
    </row>
    <row r="630" spans="1:5" ht="16.7" customHeight="1" x14ac:dyDescent="0.2">
      <c r="A630" s="4"/>
      <c r="B630" s="4"/>
      <c r="C630" s="2" t="s">
        <v>34</v>
      </c>
      <c r="D630" s="10">
        <v>151</v>
      </c>
      <c r="E630" s="3">
        <v>204226</v>
      </c>
    </row>
    <row r="631" spans="1:5" ht="16.7" customHeight="1" x14ac:dyDescent="0.2">
      <c r="A631" s="4"/>
      <c r="B631" s="4"/>
      <c r="C631" s="2" t="s">
        <v>35</v>
      </c>
      <c r="D631" s="10">
        <v>145</v>
      </c>
      <c r="E631" s="3">
        <v>209557</v>
      </c>
    </row>
    <row r="632" spans="1:5" ht="16.7" customHeight="1" x14ac:dyDescent="0.2">
      <c r="A632" s="4"/>
      <c r="B632" s="4"/>
      <c r="C632" s="2" t="s">
        <v>36</v>
      </c>
      <c r="D632" s="10">
        <v>104</v>
      </c>
      <c r="E632" s="3">
        <v>161084</v>
      </c>
    </row>
    <row r="633" spans="1:5" ht="16.7" customHeight="1" x14ac:dyDescent="0.2">
      <c r="A633" s="4"/>
      <c r="B633" s="4"/>
      <c r="C633" s="2" t="s">
        <v>37</v>
      </c>
      <c r="D633" s="10">
        <v>83</v>
      </c>
      <c r="E633" s="3">
        <v>137046</v>
      </c>
    </row>
    <row r="634" spans="1:5" ht="16.7" customHeight="1" x14ac:dyDescent="0.2">
      <c r="A634" s="4"/>
      <c r="B634" s="4"/>
      <c r="C634" s="2" t="s">
        <v>38</v>
      </c>
      <c r="D634" s="10">
        <v>67</v>
      </c>
      <c r="E634" s="3">
        <v>117334</v>
      </c>
    </row>
    <row r="635" spans="1:5" ht="16.7" customHeight="1" x14ac:dyDescent="0.2">
      <c r="A635" s="4"/>
      <c r="B635" s="4"/>
      <c r="C635" s="2" t="s">
        <v>39</v>
      </c>
      <c r="D635" s="10">
        <v>49.866666666666703</v>
      </c>
      <c r="E635" s="3">
        <v>92482</v>
      </c>
    </row>
    <row r="636" spans="1:5" ht="16.7" customHeight="1" x14ac:dyDescent="0.2">
      <c r="A636" s="4"/>
      <c r="B636" s="4"/>
      <c r="C636" s="2" t="s">
        <v>40</v>
      </c>
      <c r="D636" s="10">
        <v>51</v>
      </c>
      <c r="E636" s="3">
        <v>99491</v>
      </c>
    </row>
    <row r="637" spans="1:5" ht="16.7" customHeight="1" x14ac:dyDescent="0.2">
      <c r="A637" s="4"/>
      <c r="B637" s="4"/>
      <c r="C637" s="2" t="s">
        <v>41</v>
      </c>
      <c r="D637" s="10">
        <v>41</v>
      </c>
      <c r="E637" s="3">
        <v>84139</v>
      </c>
    </row>
    <row r="638" spans="1:5" ht="16.7" customHeight="1" x14ac:dyDescent="0.2">
      <c r="A638" s="4"/>
      <c r="B638" s="4"/>
      <c r="C638" s="2" t="s">
        <v>42</v>
      </c>
      <c r="D638" s="10">
        <v>31.1</v>
      </c>
      <c r="E638" s="3">
        <v>66361</v>
      </c>
    </row>
    <row r="639" spans="1:5" ht="16.7" customHeight="1" x14ac:dyDescent="0.2">
      <c r="A639" s="4"/>
      <c r="B639" s="4"/>
      <c r="C639" s="2" t="s">
        <v>43</v>
      </c>
      <c r="D639" s="10">
        <v>22</v>
      </c>
      <c r="E639" s="3">
        <v>49532</v>
      </c>
    </row>
    <row r="640" spans="1:5" ht="16.7" customHeight="1" x14ac:dyDescent="0.2">
      <c r="A640" s="4"/>
      <c r="B640" s="4"/>
      <c r="C640" s="2" t="s">
        <v>44</v>
      </c>
      <c r="D640" s="10">
        <v>24</v>
      </c>
      <c r="E640" s="3">
        <v>56499</v>
      </c>
    </row>
    <row r="641" spans="1:5" ht="16.7" customHeight="1" x14ac:dyDescent="0.2">
      <c r="A641" s="4"/>
      <c r="B641" s="4"/>
      <c r="C641" s="2" t="s">
        <v>45</v>
      </c>
      <c r="D641" s="10">
        <v>17</v>
      </c>
      <c r="E641" s="3">
        <v>41795</v>
      </c>
    </row>
    <row r="642" spans="1:5" ht="16.7" customHeight="1" x14ac:dyDescent="0.2">
      <c r="A642" s="4"/>
      <c r="B642" s="4"/>
      <c r="C642" s="2" t="s">
        <v>46</v>
      </c>
      <c r="D642" s="10">
        <v>5</v>
      </c>
      <c r="E642" s="3">
        <v>12800</v>
      </c>
    </row>
    <row r="643" spans="1:5" ht="16.7" customHeight="1" x14ac:dyDescent="0.2">
      <c r="A643" s="4"/>
      <c r="B643" s="4"/>
      <c r="C643" s="2" t="s">
        <v>47</v>
      </c>
      <c r="D643" s="10">
        <v>4</v>
      </c>
      <c r="E643" s="3">
        <v>10555</v>
      </c>
    </row>
    <row r="644" spans="1:5" ht="16.7" customHeight="1" x14ac:dyDescent="0.2">
      <c r="A644" s="4"/>
      <c r="B644" s="4"/>
      <c r="C644" s="2" t="s">
        <v>48</v>
      </c>
      <c r="D644" s="10">
        <v>12</v>
      </c>
      <c r="E644" s="3">
        <v>33098</v>
      </c>
    </row>
    <row r="645" spans="1:5" ht="16.7" customHeight="1" x14ac:dyDescent="0.2">
      <c r="A645" s="4"/>
      <c r="B645" s="4"/>
      <c r="C645" s="2" t="s">
        <v>49</v>
      </c>
      <c r="D645" s="10">
        <v>4</v>
      </c>
      <c r="E645" s="3">
        <v>11362</v>
      </c>
    </row>
    <row r="646" spans="1:5" ht="16.7" customHeight="1" x14ac:dyDescent="0.2">
      <c r="A646" s="4"/>
      <c r="B646" s="4"/>
      <c r="C646" s="2" t="s">
        <v>50</v>
      </c>
      <c r="D646" s="10">
        <v>3</v>
      </c>
      <c r="E646" s="3">
        <v>8837</v>
      </c>
    </row>
    <row r="647" spans="1:5" ht="16.7" customHeight="1" x14ac:dyDescent="0.2">
      <c r="A647" s="4"/>
      <c r="B647" s="4"/>
      <c r="C647" s="2" t="s">
        <v>51</v>
      </c>
      <c r="D647" s="10">
        <v>8</v>
      </c>
      <c r="E647" s="3">
        <v>25121</v>
      </c>
    </row>
    <row r="648" spans="1:5" ht="16.7" customHeight="1" x14ac:dyDescent="0.2">
      <c r="A648" s="4"/>
      <c r="B648" s="4"/>
      <c r="C648" s="2" t="s">
        <v>52</v>
      </c>
      <c r="D648" s="10">
        <v>5</v>
      </c>
      <c r="E648" s="3">
        <v>18628</v>
      </c>
    </row>
    <row r="649" spans="1:5" ht="16.7" customHeight="1" x14ac:dyDescent="0.2">
      <c r="A649" s="4"/>
      <c r="B649" s="2" t="s">
        <v>13</v>
      </c>
      <c r="C649" s="2" t="s">
        <v>19</v>
      </c>
      <c r="D649" s="10">
        <v>8.06666666666667</v>
      </c>
      <c r="E649" s="3">
        <v>369</v>
      </c>
    </row>
    <row r="650" spans="1:5" ht="16.7" customHeight="1" x14ac:dyDescent="0.2">
      <c r="A650" s="4"/>
      <c r="B650" s="4"/>
      <c r="C650" s="2" t="s">
        <v>20</v>
      </c>
      <c r="D650" s="10">
        <v>9.4666666666666703</v>
      </c>
      <c r="E650" s="3">
        <v>1047</v>
      </c>
    </row>
    <row r="651" spans="1:5" ht="16.7" customHeight="1" x14ac:dyDescent="0.2">
      <c r="A651" s="4"/>
      <c r="B651" s="4"/>
      <c r="C651" s="2" t="s">
        <v>21</v>
      </c>
      <c r="D651" s="10">
        <v>22.533333333333299</v>
      </c>
      <c r="E651" s="3">
        <v>3025</v>
      </c>
    </row>
    <row r="652" spans="1:5" ht="16.7" customHeight="1" x14ac:dyDescent="0.2">
      <c r="A652" s="4"/>
      <c r="B652" s="4"/>
      <c r="C652" s="2" t="s">
        <v>22</v>
      </c>
      <c r="D652" s="10">
        <v>21.933333333333302</v>
      </c>
      <c r="E652" s="3">
        <v>4396</v>
      </c>
    </row>
    <row r="653" spans="1:5" ht="16.7" customHeight="1" x14ac:dyDescent="0.2">
      <c r="A653" s="5"/>
      <c r="B653" s="5"/>
      <c r="C653" s="2" t="s">
        <v>23</v>
      </c>
      <c r="D653" s="10">
        <v>109.533333333333</v>
      </c>
      <c r="E653" s="3">
        <v>28689</v>
      </c>
    </row>
    <row r="654" spans="1:5" ht="16.7" customHeight="1" x14ac:dyDescent="0.2">
      <c r="A654" s="4"/>
      <c r="B654" s="4"/>
      <c r="C654" s="2" t="s">
        <v>24</v>
      </c>
      <c r="D654" s="10">
        <v>154.96666666666701</v>
      </c>
      <c r="E654" s="3">
        <v>55426</v>
      </c>
    </row>
    <row r="655" spans="1:5" ht="16.7" customHeight="1" x14ac:dyDescent="0.2">
      <c r="A655" s="4"/>
      <c r="B655" s="4"/>
      <c r="C655" s="2" t="s">
        <v>25</v>
      </c>
      <c r="D655" s="10">
        <v>191.166666666667</v>
      </c>
      <c r="E655" s="3">
        <v>88421</v>
      </c>
    </row>
    <row r="656" spans="1:5" ht="16.7" customHeight="1" x14ac:dyDescent="0.2">
      <c r="A656" s="4"/>
      <c r="B656" s="4"/>
      <c r="C656" s="2" t="s">
        <v>26</v>
      </c>
      <c r="D656" s="10">
        <v>270.3</v>
      </c>
      <c r="E656" s="3">
        <v>150768</v>
      </c>
    </row>
    <row r="657" spans="1:5" ht="16.7" customHeight="1" x14ac:dyDescent="0.2">
      <c r="A657" s="4"/>
      <c r="B657" s="4"/>
      <c r="C657" s="2" t="s">
        <v>27</v>
      </c>
      <c r="D657" s="10">
        <v>289.8</v>
      </c>
      <c r="E657" s="3">
        <v>188711</v>
      </c>
    </row>
    <row r="658" spans="1:5" ht="16.7" customHeight="1" x14ac:dyDescent="0.2">
      <c r="A658" s="4"/>
      <c r="B658" s="4"/>
      <c r="C658" s="2" t="s">
        <v>28</v>
      </c>
      <c r="D658" s="10">
        <v>349.53333333333302</v>
      </c>
      <c r="E658" s="3">
        <v>263255</v>
      </c>
    </row>
    <row r="659" spans="1:5" ht="16.7" customHeight="1" x14ac:dyDescent="0.2">
      <c r="A659" s="4"/>
      <c r="B659" s="4"/>
      <c r="C659" s="2" t="s">
        <v>29</v>
      </c>
      <c r="D659" s="10">
        <v>344.13333333333298</v>
      </c>
      <c r="E659" s="3">
        <v>293496</v>
      </c>
    </row>
    <row r="660" spans="1:5" ht="16.7" customHeight="1" x14ac:dyDescent="0.2">
      <c r="A660" s="4"/>
      <c r="B660" s="4"/>
      <c r="C660" s="2" t="s">
        <v>30</v>
      </c>
      <c r="D660" s="10">
        <v>307.10000000000002</v>
      </c>
      <c r="E660" s="3">
        <v>290895</v>
      </c>
    </row>
    <row r="661" spans="1:5" ht="16.7" customHeight="1" x14ac:dyDescent="0.2">
      <c r="A661" s="4"/>
      <c r="B661" s="4"/>
      <c r="C661" s="2" t="s">
        <v>31</v>
      </c>
      <c r="D661" s="10">
        <v>312.433333333333</v>
      </c>
      <c r="E661" s="3">
        <v>327864</v>
      </c>
    </row>
    <row r="662" spans="1:5" ht="16.7" customHeight="1" x14ac:dyDescent="0.2">
      <c r="A662" s="4"/>
      <c r="B662" s="4"/>
      <c r="C662" s="2" t="s">
        <v>32</v>
      </c>
      <c r="D662" s="10">
        <v>251.566666666667</v>
      </c>
      <c r="E662" s="3">
        <v>289879</v>
      </c>
    </row>
    <row r="663" spans="1:5" ht="16.7" customHeight="1" x14ac:dyDescent="0.2">
      <c r="A663" s="4"/>
      <c r="B663" s="4"/>
      <c r="C663" s="2" t="s">
        <v>33</v>
      </c>
      <c r="D663" s="10">
        <v>220.46666666666701</v>
      </c>
      <c r="E663" s="3">
        <v>276400</v>
      </c>
    </row>
    <row r="664" spans="1:5" ht="16.7" customHeight="1" x14ac:dyDescent="0.2">
      <c r="A664" s="4"/>
      <c r="B664" s="4"/>
      <c r="C664" s="2" t="s">
        <v>34</v>
      </c>
      <c r="D664" s="10">
        <v>199.13333333333301</v>
      </c>
      <c r="E664" s="3">
        <v>268777</v>
      </c>
    </row>
    <row r="665" spans="1:5" ht="16.7" customHeight="1" x14ac:dyDescent="0.2">
      <c r="A665" s="4"/>
      <c r="B665" s="4"/>
      <c r="C665" s="2" t="s">
        <v>35</v>
      </c>
      <c r="D665" s="10">
        <v>162</v>
      </c>
      <c r="E665" s="3">
        <v>234995</v>
      </c>
    </row>
    <row r="666" spans="1:5" ht="16.7" customHeight="1" x14ac:dyDescent="0.2">
      <c r="A666" s="4"/>
      <c r="B666" s="4"/>
      <c r="C666" s="2" t="s">
        <v>36</v>
      </c>
      <c r="D666" s="10">
        <v>148.03333333333299</v>
      </c>
      <c r="E666" s="3">
        <v>229718</v>
      </c>
    </row>
    <row r="667" spans="1:5" ht="16.7" customHeight="1" x14ac:dyDescent="0.2">
      <c r="A667" s="4"/>
      <c r="B667" s="4"/>
      <c r="C667" s="2" t="s">
        <v>37</v>
      </c>
      <c r="D667" s="10">
        <v>103</v>
      </c>
      <c r="E667" s="3">
        <v>169939</v>
      </c>
    </row>
    <row r="668" spans="1:5" ht="16.7" customHeight="1" x14ac:dyDescent="0.2">
      <c r="A668" s="4"/>
      <c r="B668" s="4"/>
      <c r="C668" s="2" t="s">
        <v>38</v>
      </c>
      <c r="D668" s="10">
        <v>85.066666666666706</v>
      </c>
      <c r="E668" s="3">
        <v>148591</v>
      </c>
    </row>
    <row r="669" spans="1:5" ht="16.7" customHeight="1" x14ac:dyDescent="0.2">
      <c r="A669" s="4"/>
      <c r="B669" s="4"/>
      <c r="C669" s="2" t="s">
        <v>39</v>
      </c>
      <c r="D669" s="10">
        <v>65</v>
      </c>
      <c r="E669" s="3">
        <v>120390</v>
      </c>
    </row>
    <row r="670" spans="1:5" ht="16.7" customHeight="1" x14ac:dyDescent="0.2">
      <c r="A670" s="4"/>
      <c r="B670" s="4"/>
      <c r="C670" s="2" t="s">
        <v>40</v>
      </c>
      <c r="D670" s="10">
        <v>71</v>
      </c>
      <c r="E670" s="3">
        <v>138155</v>
      </c>
    </row>
    <row r="671" spans="1:5" ht="16.7" customHeight="1" x14ac:dyDescent="0.2">
      <c r="A671" s="4"/>
      <c r="B671" s="4"/>
      <c r="C671" s="2" t="s">
        <v>41</v>
      </c>
      <c r="D671" s="10">
        <v>45.033333333333303</v>
      </c>
      <c r="E671" s="3">
        <v>92271</v>
      </c>
    </row>
    <row r="672" spans="1:5" ht="16.7" customHeight="1" x14ac:dyDescent="0.2">
      <c r="A672" s="4"/>
      <c r="B672" s="4"/>
      <c r="C672" s="2" t="s">
        <v>42</v>
      </c>
      <c r="D672" s="10">
        <v>35.966666666666697</v>
      </c>
      <c r="E672" s="3">
        <v>77108</v>
      </c>
    </row>
    <row r="673" spans="1:5" ht="16.7" customHeight="1" x14ac:dyDescent="0.2">
      <c r="A673" s="4"/>
      <c r="B673" s="4"/>
      <c r="C673" s="2" t="s">
        <v>43</v>
      </c>
      <c r="D673" s="10">
        <v>23</v>
      </c>
      <c r="E673" s="3">
        <v>51898</v>
      </c>
    </row>
    <row r="674" spans="1:5" ht="16.7" customHeight="1" x14ac:dyDescent="0.2">
      <c r="A674" s="4"/>
      <c r="B674" s="4"/>
      <c r="C674" s="2" t="s">
        <v>44</v>
      </c>
      <c r="D674" s="10">
        <v>24</v>
      </c>
      <c r="E674" s="3">
        <v>56370</v>
      </c>
    </row>
    <row r="675" spans="1:5" ht="16.7" customHeight="1" x14ac:dyDescent="0.2">
      <c r="A675" s="4"/>
      <c r="B675" s="4"/>
      <c r="C675" s="2" t="s">
        <v>45</v>
      </c>
      <c r="D675" s="10">
        <v>14</v>
      </c>
      <c r="E675" s="3">
        <v>34286</v>
      </c>
    </row>
    <row r="676" spans="1:5" ht="16.7" customHeight="1" x14ac:dyDescent="0.2">
      <c r="A676" s="4"/>
      <c r="B676" s="4"/>
      <c r="C676" s="2" t="s">
        <v>46</v>
      </c>
      <c r="D676" s="10">
        <v>22</v>
      </c>
      <c r="E676" s="3">
        <v>56152</v>
      </c>
    </row>
    <row r="677" spans="1:5" ht="16.7" customHeight="1" x14ac:dyDescent="0.2">
      <c r="A677" s="4"/>
      <c r="B677" s="4"/>
      <c r="C677" s="2" t="s">
        <v>47</v>
      </c>
      <c r="D677" s="10">
        <v>15</v>
      </c>
      <c r="E677" s="3">
        <v>39545</v>
      </c>
    </row>
    <row r="678" spans="1:5" ht="16.7" customHeight="1" x14ac:dyDescent="0.2">
      <c r="A678" s="5"/>
      <c r="B678" s="5"/>
      <c r="C678" s="2" t="s">
        <v>48</v>
      </c>
      <c r="D678" s="10">
        <v>5</v>
      </c>
      <c r="E678" s="3">
        <v>13625</v>
      </c>
    </row>
    <row r="679" spans="1:5" ht="16.7" customHeight="1" x14ac:dyDescent="0.2">
      <c r="A679" s="4"/>
      <c r="B679" s="4"/>
      <c r="C679" s="2" t="s">
        <v>49</v>
      </c>
      <c r="D679" s="10">
        <v>18</v>
      </c>
      <c r="E679" s="3">
        <v>51375</v>
      </c>
    </row>
    <row r="680" spans="1:5" ht="16.7" customHeight="1" x14ac:dyDescent="0.2">
      <c r="A680" s="4"/>
      <c r="B680" s="4"/>
      <c r="C680" s="2" t="s">
        <v>50</v>
      </c>
      <c r="D680" s="10">
        <v>5</v>
      </c>
      <c r="E680" s="3">
        <v>14807</v>
      </c>
    </row>
    <row r="681" spans="1:5" ht="16.7" customHeight="1" x14ac:dyDescent="0.2">
      <c r="A681" s="4"/>
      <c r="B681" s="4"/>
      <c r="C681" s="2" t="s">
        <v>51</v>
      </c>
      <c r="D681" s="10">
        <v>20</v>
      </c>
      <c r="E681" s="3">
        <v>63894</v>
      </c>
    </row>
    <row r="682" spans="1:5" ht="16.7" customHeight="1" x14ac:dyDescent="0.2">
      <c r="A682" s="4"/>
      <c r="B682" s="4"/>
      <c r="C682" s="2" t="s">
        <v>52</v>
      </c>
      <c r="D682" s="10">
        <v>9</v>
      </c>
      <c r="E682" s="3">
        <v>34412</v>
      </c>
    </row>
    <row r="683" spans="1:5" ht="16.7" customHeight="1" x14ac:dyDescent="0.2">
      <c r="A683" s="4"/>
      <c r="B683" s="2" t="s">
        <v>14</v>
      </c>
      <c r="C683" s="2" t="s">
        <v>19</v>
      </c>
      <c r="D683" s="10">
        <v>6.4</v>
      </c>
      <c r="E683" s="3">
        <v>462</v>
      </c>
    </row>
    <row r="684" spans="1:5" ht="16.7" customHeight="1" x14ac:dyDescent="0.2">
      <c r="A684" s="4"/>
      <c r="B684" s="4"/>
      <c r="C684" s="2" t="s">
        <v>20</v>
      </c>
      <c r="D684" s="10">
        <v>18.8333333333333</v>
      </c>
      <c r="E684" s="3">
        <v>1997</v>
      </c>
    </row>
    <row r="685" spans="1:5" ht="16.7" customHeight="1" x14ac:dyDescent="0.2">
      <c r="A685" s="4"/>
      <c r="B685" s="4"/>
      <c r="C685" s="2" t="s">
        <v>21</v>
      </c>
      <c r="D685" s="10">
        <v>23.633333333333301</v>
      </c>
      <c r="E685" s="3">
        <v>3455</v>
      </c>
    </row>
    <row r="686" spans="1:5" ht="16.7" customHeight="1" x14ac:dyDescent="0.2">
      <c r="A686" s="4"/>
      <c r="B686" s="4"/>
      <c r="C686" s="2" t="s">
        <v>22</v>
      </c>
      <c r="D686" s="10">
        <v>34.299999999999997</v>
      </c>
      <c r="E686" s="3">
        <v>6501</v>
      </c>
    </row>
    <row r="687" spans="1:5" ht="16.7" customHeight="1" x14ac:dyDescent="0.2">
      <c r="A687" s="4"/>
      <c r="B687" s="4"/>
      <c r="C687" s="2" t="s">
        <v>23</v>
      </c>
      <c r="D687" s="10">
        <v>125</v>
      </c>
      <c r="E687" s="3">
        <v>33351</v>
      </c>
    </row>
    <row r="688" spans="1:5" ht="16.7" customHeight="1" x14ac:dyDescent="0.2">
      <c r="A688" s="4"/>
      <c r="B688" s="4"/>
      <c r="C688" s="2" t="s">
        <v>24</v>
      </c>
      <c r="D688" s="10">
        <v>166.63333333333301</v>
      </c>
      <c r="E688" s="3">
        <v>59310</v>
      </c>
    </row>
    <row r="689" spans="1:5" ht="16.7" customHeight="1" x14ac:dyDescent="0.2">
      <c r="A689" s="4"/>
      <c r="B689" s="4"/>
      <c r="C689" s="2" t="s">
        <v>25</v>
      </c>
      <c r="D689" s="10">
        <v>227.066666666667</v>
      </c>
      <c r="E689" s="3">
        <v>103354</v>
      </c>
    </row>
    <row r="690" spans="1:5" ht="16.7" customHeight="1" x14ac:dyDescent="0.2">
      <c r="A690" s="4"/>
      <c r="B690" s="4"/>
      <c r="C690" s="2" t="s">
        <v>26</v>
      </c>
      <c r="D690" s="10">
        <v>343.13333333333298</v>
      </c>
      <c r="E690" s="3">
        <v>189755</v>
      </c>
    </row>
    <row r="691" spans="1:5" ht="16.7" customHeight="1" x14ac:dyDescent="0.2">
      <c r="A691" s="4"/>
      <c r="B691" s="4"/>
      <c r="C691" s="2" t="s">
        <v>27</v>
      </c>
      <c r="D691" s="10">
        <v>349.73333333333301</v>
      </c>
      <c r="E691" s="3">
        <v>228017</v>
      </c>
    </row>
    <row r="692" spans="1:5" ht="16.7" customHeight="1" x14ac:dyDescent="0.2">
      <c r="A692" s="4"/>
      <c r="B692" s="4"/>
      <c r="C692" s="2" t="s">
        <v>28</v>
      </c>
      <c r="D692" s="10">
        <v>408.46666666666698</v>
      </c>
      <c r="E692" s="3">
        <v>307641</v>
      </c>
    </row>
    <row r="693" spans="1:5" ht="16.7" customHeight="1" x14ac:dyDescent="0.2">
      <c r="A693" s="4"/>
      <c r="B693" s="4"/>
      <c r="C693" s="2" t="s">
        <v>29</v>
      </c>
      <c r="D693" s="10">
        <v>332.8</v>
      </c>
      <c r="E693" s="3">
        <v>282775</v>
      </c>
    </row>
    <row r="694" spans="1:5" ht="16.7" customHeight="1" x14ac:dyDescent="0.2">
      <c r="A694" s="4"/>
      <c r="B694" s="4"/>
      <c r="C694" s="2" t="s">
        <v>30</v>
      </c>
      <c r="D694" s="10">
        <v>321.066666666667</v>
      </c>
      <c r="E694" s="3">
        <v>303711</v>
      </c>
    </row>
    <row r="695" spans="1:5" ht="16.7" customHeight="1" x14ac:dyDescent="0.2">
      <c r="A695" s="4"/>
      <c r="B695" s="4"/>
      <c r="C695" s="2" t="s">
        <v>31</v>
      </c>
      <c r="D695" s="10">
        <v>269.066666666667</v>
      </c>
      <c r="E695" s="3">
        <v>282578</v>
      </c>
    </row>
    <row r="696" spans="1:5" ht="16.7" customHeight="1" x14ac:dyDescent="0.2">
      <c r="A696" s="4"/>
      <c r="B696" s="4"/>
      <c r="C696" s="2" t="s">
        <v>32</v>
      </c>
      <c r="D696" s="10">
        <v>222.86666666666699</v>
      </c>
      <c r="E696" s="3">
        <v>256905</v>
      </c>
    </row>
    <row r="697" spans="1:5" ht="16.7" customHeight="1" x14ac:dyDescent="0.2">
      <c r="A697" s="4"/>
      <c r="B697" s="4"/>
      <c r="C697" s="2" t="s">
        <v>33</v>
      </c>
      <c r="D697" s="10">
        <v>210.666666666667</v>
      </c>
      <c r="E697" s="3">
        <v>263769</v>
      </c>
    </row>
    <row r="698" spans="1:5" ht="16.7" customHeight="1" x14ac:dyDescent="0.2">
      <c r="A698" s="4"/>
      <c r="B698" s="4"/>
      <c r="C698" s="2" t="s">
        <v>34</v>
      </c>
      <c r="D698" s="10">
        <v>181</v>
      </c>
      <c r="E698" s="3">
        <v>243621</v>
      </c>
    </row>
    <row r="699" spans="1:5" ht="16.7" customHeight="1" x14ac:dyDescent="0.2">
      <c r="A699" s="4"/>
      <c r="B699" s="4"/>
      <c r="C699" s="2" t="s">
        <v>35</v>
      </c>
      <c r="D699" s="10">
        <v>124.933333333333</v>
      </c>
      <c r="E699" s="3">
        <v>181005</v>
      </c>
    </row>
    <row r="700" spans="1:5" ht="16.7" customHeight="1" x14ac:dyDescent="0.2">
      <c r="A700" s="4"/>
      <c r="B700" s="4"/>
      <c r="C700" s="2" t="s">
        <v>36</v>
      </c>
      <c r="D700" s="10">
        <v>99</v>
      </c>
      <c r="E700" s="3">
        <v>153587</v>
      </c>
    </row>
    <row r="701" spans="1:5" ht="16.7" customHeight="1" x14ac:dyDescent="0.2">
      <c r="A701" s="4"/>
      <c r="B701" s="4"/>
      <c r="C701" s="2" t="s">
        <v>37</v>
      </c>
      <c r="D701" s="10">
        <v>78.7</v>
      </c>
      <c r="E701" s="3">
        <v>130110</v>
      </c>
    </row>
    <row r="702" spans="1:5" ht="16.7" customHeight="1" x14ac:dyDescent="0.2">
      <c r="A702" s="4"/>
      <c r="B702" s="4"/>
      <c r="C702" s="2" t="s">
        <v>38</v>
      </c>
      <c r="D702" s="10">
        <v>69.966666666666697</v>
      </c>
      <c r="E702" s="3">
        <v>123024</v>
      </c>
    </row>
    <row r="703" spans="1:5" ht="16.7" customHeight="1" x14ac:dyDescent="0.2">
      <c r="A703" s="5"/>
      <c r="B703" s="5"/>
      <c r="C703" s="2" t="s">
        <v>39</v>
      </c>
      <c r="D703" s="10">
        <v>54.033333333333303</v>
      </c>
      <c r="E703" s="3">
        <v>100002</v>
      </c>
    </row>
    <row r="704" spans="1:5" ht="16.7" customHeight="1" x14ac:dyDescent="0.2">
      <c r="A704" s="4"/>
      <c r="B704" s="4"/>
      <c r="C704" s="2" t="s">
        <v>40</v>
      </c>
      <c r="D704" s="10">
        <v>35</v>
      </c>
      <c r="E704" s="3">
        <v>68328</v>
      </c>
    </row>
    <row r="705" spans="1:5" ht="16.7" customHeight="1" x14ac:dyDescent="0.2">
      <c r="A705" s="4"/>
      <c r="B705" s="4"/>
      <c r="C705" s="2" t="s">
        <v>41</v>
      </c>
      <c r="D705" s="10">
        <v>24</v>
      </c>
      <c r="E705" s="3">
        <v>49184</v>
      </c>
    </row>
    <row r="706" spans="1:5" ht="16.7" customHeight="1" x14ac:dyDescent="0.2">
      <c r="A706" s="4"/>
      <c r="B706" s="4"/>
      <c r="C706" s="2" t="s">
        <v>42</v>
      </c>
      <c r="D706" s="10">
        <v>26</v>
      </c>
      <c r="E706" s="3">
        <v>56158</v>
      </c>
    </row>
    <row r="707" spans="1:5" ht="16.7" customHeight="1" x14ac:dyDescent="0.2">
      <c r="A707" s="4"/>
      <c r="B707" s="4"/>
      <c r="C707" s="2" t="s">
        <v>43</v>
      </c>
      <c r="D707" s="10">
        <v>15</v>
      </c>
      <c r="E707" s="3">
        <v>33557</v>
      </c>
    </row>
    <row r="708" spans="1:5" ht="16.7" customHeight="1" x14ac:dyDescent="0.2">
      <c r="A708" s="4"/>
      <c r="B708" s="4"/>
      <c r="C708" s="2" t="s">
        <v>44</v>
      </c>
      <c r="D708" s="10">
        <v>14.633333333333301</v>
      </c>
      <c r="E708" s="3">
        <v>35346</v>
      </c>
    </row>
    <row r="709" spans="1:5" ht="16.7" customHeight="1" x14ac:dyDescent="0.2">
      <c r="A709" s="4"/>
      <c r="B709" s="4"/>
      <c r="C709" s="2" t="s">
        <v>45</v>
      </c>
      <c r="D709" s="10">
        <v>13</v>
      </c>
      <c r="E709" s="3">
        <v>31854</v>
      </c>
    </row>
    <row r="710" spans="1:5" ht="16.7" customHeight="1" x14ac:dyDescent="0.2">
      <c r="A710" s="4"/>
      <c r="B710" s="4"/>
      <c r="C710" s="2" t="s">
        <v>46</v>
      </c>
      <c r="D710" s="10">
        <v>17</v>
      </c>
      <c r="E710" s="3">
        <v>43317</v>
      </c>
    </row>
    <row r="711" spans="1:5" ht="16.7" customHeight="1" x14ac:dyDescent="0.2">
      <c r="A711" s="4"/>
      <c r="B711" s="4"/>
      <c r="C711" s="2" t="s">
        <v>47</v>
      </c>
      <c r="D711" s="10">
        <v>7</v>
      </c>
      <c r="E711" s="3">
        <v>18522</v>
      </c>
    </row>
    <row r="712" spans="1:5" ht="16.7" customHeight="1" x14ac:dyDescent="0.2">
      <c r="A712" s="4"/>
      <c r="B712" s="4"/>
      <c r="C712" s="2" t="s">
        <v>48</v>
      </c>
      <c r="D712" s="10">
        <v>4</v>
      </c>
      <c r="E712" s="3">
        <v>11028</v>
      </c>
    </row>
    <row r="713" spans="1:5" ht="16.7" customHeight="1" x14ac:dyDescent="0.2">
      <c r="A713" s="4"/>
      <c r="B713" s="4"/>
      <c r="C713" s="2" t="s">
        <v>49</v>
      </c>
      <c r="D713" s="10">
        <v>5</v>
      </c>
      <c r="E713" s="3">
        <v>14257</v>
      </c>
    </row>
    <row r="714" spans="1:5" ht="16.7" customHeight="1" x14ac:dyDescent="0.2">
      <c r="A714" s="4"/>
      <c r="B714" s="4"/>
      <c r="C714" s="2" t="s">
        <v>50</v>
      </c>
      <c r="D714" s="10">
        <v>4</v>
      </c>
      <c r="E714" s="3">
        <v>11733</v>
      </c>
    </row>
    <row r="715" spans="1:5" ht="16.7" customHeight="1" x14ac:dyDescent="0.2">
      <c r="A715" s="4"/>
      <c r="B715" s="4"/>
      <c r="C715" s="2" t="s">
        <v>51</v>
      </c>
      <c r="D715" s="10">
        <v>12</v>
      </c>
      <c r="E715" s="3">
        <v>38225</v>
      </c>
    </row>
    <row r="716" spans="1:5" ht="16.7" customHeight="1" x14ac:dyDescent="0.2">
      <c r="A716" s="4"/>
      <c r="B716" s="2" t="s">
        <v>15</v>
      </c>
      <c r="C716" s="2" t="s">
        <v>19</v>
      </c>
      <c r="D716" s="10">
        <v>8.9666666666666703</v>
      </c>
      <c r="E716" s="3">
        <v>458</v>
      </c>
    </row>
    <row r="717" spans="1:5" ht="16.7" customHeight="1" x14ac:dyDescent="0.2">
      <c r="A717" s="4"/>
      <c r="B717" s="4"/>
      <c r="C717" s="2" t="s">
        <v>20</v>
      </c>
      <c r="D717" s="10">
        <v>16.600000000000001</v>
      </c>
      <c r="E717" s="3">
        <v>1605</v>
      </c>
    </row>
    <row r="718" spans="1:5" ht="16.7" customHeight="1" x14ac:dyDescent="0.2">
      <c r="A718" s="4"/>
      <c r="B718" s="4"/>
      <c r="C718" s="2" t="s">
        <v>21</v>
      </c>
      <c r="D718" s="10">
        <v>22.633333333333301</v>
      </c>
      <c r="E718" s="3">
        <v>3703</v>
      </c>
    </row>
    <row r="719" spans="1:5" ht="16.7" customHeight="1" x14ac:dyDescent="0.2">
      <c r="A719" s="4"/>
      <c r="B719" s="4"/>
      <c r="C719" s="2" t="s">
        <v>22</v>
      </c>
      <c r="D719" s="10">
        <v>45.8333333333333</v>
      </c>
      <c r="E719" s="3">
        <v>8672</v>
      </c>
    </row>
    <row r="720" spans="1:5" ht="16.7" customHeight="1" x14ac:dyDescent="0.2">
      <c r="A720" s="4"/>
      <c r="B720" s="4"/>
      <c r="C720" s="2" t="s">
        <v>23</v>
      </c>
      <c r="D720" s="10">
        <v>117.26666666666701</v>
      </c>
      <c r="E720" s="3">
        <v>31142</v>
      </c>
    </row>
    <row r="721" spans="1:5" ht="16.7" customHeight="1" x14ac:dyDescent="0.2">
      <c r="A721" s="4"/>
      <c r="B721" s="4"/>
      <c r="C721" s="2" t="s">
        <v>24</v>
      </c>
      <c r="D721" s="10">
        <v>185.833333333333</v>
      </c>
      <c r="E721" s="3">
        <v>66700</v>
      </c>
    </row>
    <row r="722" spans="1:5" ht="16.7" customHeight="1" x14ac:dyDescent="0.2">
      <c r="A722" s="4"/>
      <c r="B722" s="4"/>
      <c r="C722" s="2" t="s">
        <v>25</v>
      </c>
      <c r="D722" s="10">
        <v>281.96666666666698</v>
      </c>
      <c r="E722" s="3">
        <v>127849</v>
      </c>
    </row>
    <row r="723" spans="1:5" ht="16.7" customHeight="1" x14ac:dyDescent="0.2">
      <c r="A723" s="4"/>
      <c r="B723" s="4"/>
      <c r="C723" s="2" t="s">
        <v>26</v>
      </c>
      <c r="D723" s="10">
        <v>351</v>
      </c>
      <c r="E723" s="3">
        <v>194480</v>
      </c>
    </row>
    <row r="724" spans="1:5" ht="16.7" customHeight="1" x14ac:dyDescent="0.2">
      <c r="A724" s="4"/>
      <c r="B724" s="4"/>
      <c r="C724" s="2" t="s">
        <v>27</v>
      </c>
      <c r="D724" s="10">
        <v>427.53333333333302</v>
      </c>
      <c r="E724" s="3">
        <v>279767</v>
      </c>
    </row>
    <row r="725" spans="1:5" ht="16.7" customHeight="1" x14ac:dyDescent="0.2">
      <c r="A725" s="4"/>
      <c r="B725" s="4"/>
      <c r="C725" s="2" t="s">
        <v>28</v>
      </c>
      <c r="D725" s="10">
        <v>431.33333333333297</v>
      </c>
      <c r="E725" s="3">
        <v>326022</v>
      </c>
    </row>
    <row r="726" spans="1:5" ht="16.7" customHeight="1" x14ac:dyDescent="0.2">
      <c r="A726" s="4"/>
      <c r="B726" s="4"/>
      <c r="C726" s="2" t="s">
        <v>29</v>
      </c>
      <c r="D726" s="10">
        <v>387.76666666666699</v>
      </c>
      <c r="E726" s="3">
        <v>330601</v>
      </c>
    </row>
    <row r="727" spans="1:5" ht="16.7" customHeight="1" x14ac:dyDescent="0.2">
      <c r="A727" s="4"/>
      <c r="B727" s="4"/>
      <c r="C727" s="2" t="s">
        <v>30</v>
      </c>
      <c r="D727" s="10">
        <v>363</v>
      </c>
      <c r="E727" s="3">
        <v>344118</v>
      </c>
    </row>
    <row r="728" spans="1:5" ht="16.7" customHeight="1" x14ac:dyDescent="0.2">
      <c r="A728" s="5"/>
      <c r="B728" s="5"/>
      <c r="C728" s="2" t="s">
        <v>31</v>
      </c>
      <c r="D728" s="10">
        <v>340.6</v>
      </c>
      <c r="E728" s="3">
        <v>357699</v>
      </c>
    </row>
    <row r="729" spans="1:5" ht="16.7" customHeight="1" x14ac:dyDescent="0.2">
      <c r="A729" s="4"/>
      <c r="B729" s="4"/>
      <c r="C729" s="2" t="s">
        <v>32</v>
      </c>
      <c r="D729" s="10">
        <v>259.96666666666698</v>
      </c>
      <c r="E729" s="3">
        <v>299177</v>
      </c>
    </row>
    <row r="730" spans="1:5" ht="16.7" customHeight="1" x14ac:dyDescent="0.2">
      <c r="A730" s="4"/>
      <c r="B730" s="4"/>
      <c r="C730" s="2" t="s">
        <v>33</v>
      </c>
      <c r="D730" s="10">
        <v>216.96666666666701</v>
      </c>
      <c r="E730" s="3">
        <v>270896</v>
      </c>
    </row>
    <row r="731" spans="1:5" ht="16.7" customHeight="1" x14ac:dyDescent="0.2">
      <c r="A731" s="4"/>
      <c r="B731" s="4"/>
      <c r="C731" s="2" t="s">
        <v>34</v>
      </c>
      <c r="D731" s="10">
        <v>156.933333333333</v>
      </c>
      <c r="E731" s="3">
        <v>212615</v>
      </c>
    </row>
    <row r="732" spans="1:5" ht="16.7" customHeight="1" x14ac:dyDescent="0.2">
      <c r="A732" s="4"/>
      <c r="B732" s="4"/>
      <c r="C732" s="2" t="s">
        <v>35</v>
      </c>
      <c r="D732" s="10">
        <v>116.8</v>
      </c>
      <c r="E732" s="3">
        <v>169358</v>
      </c>
    </row>
    <row r="733" spans="1:5" ht="16.7" customHeight="1" x14ac:dyDescent="0.2">
      <c r="A733" s="4"/>
      <c r="B733" s="4"/>
      <c r="C733" s="2" t="s">
        <v>36</v>
      </c>
      <c r="D733" s="10">
        <v>90</v>
      </c>
      <c r="E733" s="3">
        <v>139171</v>
      </c>
    </row>
    <row r="734" spans="1:5" ht="16.7" customHeight="1" x14ac:dyDescent="0.2">
      <c r="A734" s="4"/>
      <c r="B734" s="4"/>
      <c r="C734" s="2" t="s">
        <v>37</v>
      </c>
      <c r="D734" s="10">
        <v>68</v>
      </c>
      <c r="E734" s="3">
        <v>112400</v>
      </c>
    </row>
    <row r="735" spans="1:5" ht="16.7" customHeight="1" x14ac:dyDescent="0.2">
      <c r="A735" s="4"/>
      <c r="B735" s="4"/>
      <c r="C735" s="2" t="s">
        <v>38</v>
      </c>
      <c r="D735" s="10">
        <v>55</v>
      </c>
      <c r="E735" s="3">
        <v>96462</v>
      </c>
    </row>
    <row r="736" spans="1:5" ht="16.7" customHeight="1" x14ac:dyDescent="0.2">
      <c r="A736" s="4"/>
      <c r="B736" s="4"/>
      <c r="C736" s="2" t="s">
        <v>39</v>
      </c>
      <c r="D736" s="10">
        <v>31</v>
      </c>
      <c r="E736" s="3">
        <v>57227</v>
      </c>
    </row>
    <row r="737" spans="1:5" ht="16.7" customHeight="1" x14ac:dyDescent="0.2">
      <c r="A737" s="4"/>
      <c r="B737" s="4"/>
      <c r="C737" s="2" t="s">
        <v>40</v>
      </c>
      <c r="D737" s="10">
        <v>36</v>
      </c>
      <c r="E737" s="3">
        <v>70153</v>
      </c>
    </row>
    <row r="738" spans="1:5" ht="16.7" customHeight="1" x14ac:dyDescent="0.2">
      <c r="A738" s="4"/>
      <c r="B738" s="4"/>
      <c r="C738" s="2" t="s">
        <v>41</v>
      </c>
      <c r="D738" s="10">
        <v>13</v>
      </c>
      <c r="E738" s="3">
        <v>26572</v>
      </c>
    </row>
    <row r="739" spans="1:5" ht="16.7" customHeight="1" x14ac:dyDescent="0.2">
      <c r="A739" s="4"/>
      <c r="B739" s="4"/>
      <c r="C739" s="2" t="s">
        <v>42</v>
      </c>
      <c r="D739" s="10">
        <v>17</v>
      </c>
      <c r="E739" s="3">
        <v>36411</v>
      </c>
    </row>
    <row r="740" spans="1:5" ht="16.7" customHeight="1" x14ac:dyDescent="0.2">
      <c r="A740" s="4"/>
      <c r="B740" s="4"/>
      <c r="C740" s="2" t="s">
        <v>43</v>
      </c>
      <c r="D740" s="10">
        <v>13</v>
      </c>
      <c r="E740" s="3">
        <v>29279</v>
      </c>
    </row>
    <row r="741" spans="1:5" ht="16.7" customHeight="1" x14ac:dyDescent="0.2">
      <c r="A741" s="4"/>
      <c r="B741" s="4"/>
      <c r="C741" s="2" t="s">
        <v>44</v>
      </c>
      <c r="D741" s="10">
        <v>16</v>
      </c>
      <c r="E741" s="3">
        <v>37340</v>
      </c>
    </row>
    <row r="742" spans="1:5" ht="16.7" customHeight="1" x14ac:dyDescent="0.2">
      <c r="A742" s="4"/>
      <c r="B742" s="4"/>
      <c r="C742" s="2" t="s">
        <v>45</v>
      </c>
      <c r="D742" s="10">
        <v>9</v>
      </c>
      <c r="E742" s="3">
        <v>21922</v>
      </c>
    </row>
    <row r="743" spans="1:5" ht="16.7" customHeight="1" x14ac:dyDescent="0.2">
      <c r="A743" s="4"/>
      <c r="B743" s="4"/>
      <c r="C743" s="2" t="s">
        <v>46</v>
      </c>
      <c r="D743" s="10">
        <v>6</v>
      </c>
      <c r="E743" s="3">
        <v>15314</v>
      </c>
    </row>
    <row r="744" spans="1:5" ht="16.7" customHeight="1" x14ac:dyDescent="0.2">
      <c r="A744" s="4"/>
      <c r="B744" s="4"/>
      <c r="C744" s="2" t="s">
        <v>47</v>
      </c>
      <c r="D744" s="10">
        <v>4</v>
      </c>
      <c r="E744" s="3">
        <v>10598</v>
      </c>
    </row>
    <row r="745" spans="1:5" ht="16.7" customHeight="1" x14ac:dyDescent="0.2">
      <c r="A745" s="4"/>
      <c r="B745" s="4"/>
      <c r="C745" s="2" t="s">
        <v>48</v>
      </c>
      <c r="D745" s="10">
        <v>5.1333333333333302</v>
      </c>
      <c r="E745" s="3">
        <v>13698</v>
      </c>
    </row>
    <row r="746" spans="1:5" ht="16.7" customHeight="1" x14ac:dyDescent="0.2">
      <c r="A746" s="4"/>
      <c r="B746" s="4"/>
      <c r="C746" s="2" t="s">
        <v>49</v>
      </c>
      <c r="D746" s="11">
        <v>1</v>
      </c>
      <c r="E746" s="6">
        <v>2867</v>
      </c>
    </row>
    <row r="747" spans="1:5" ht="16.7" customHeight="1" x14ac:dyDescent="0.2">
      <c r="A747" s="4"/>
      <c r="B747" s="4"/>
      <c r="C747" s="2" t="s">
        <v>50</v>
      </c>
      <c r="D747" s="11">
        <v>1</v>
      </c>
      <c r="E747" s="6">
        <v>2962</v>
      </c>
    </row>
    <row r="748" spans="1:5" ht="16.7" customHeight="1" x14ac:dyDescent="0.2">
      <c r="A748" s="4"/>
      <c r="B748" s="4"/>
      <c r="C748" s="2" t="s">
        <v>51</v>
      </c>
      <c r="D748" s="10">
        <v>5</v>
      </c>
      <c r="E748" s="3">
        <v>16541</v>
      </c>
    </row>
    <row r="749" spans="1:5" ht="16.7" customHeight="1" x14ac:dyDescent="0.2">
      <c r="A749" s="4"/>
      <c r="B749" s="2" t="s">
        <v>16</v>
      </c>
      <c r="C749" s="2" t="s">
        <v>19</v>
      </c>
      <c r="D749" s="10">
        <v>7.4666666666666703</v>
      </c>
      <c r="E749" s="3">
        <v>335</v>
      </c>
    </row>
    <row r="750" spans="1:5" ht="16.7" customHeight="1" x14ac:dyDescent="0.2">
      <c r="A750" s="4"/>
      <c r="B750" s="4"/>
      <c r="C750" s="2" t="s">
        <v>20</v>
      </c>
      <c r="D750" s="10">
        <v>7.7666666666666702</v>
      </c>
      <c r="E750" s="3">
        <v>846</v>
      </c>
    </row>
    <row r="751" spans="1:5" ht="16.7" customHeight="1" x14ac:dyDescent="0.2">
      <c r="A751" s="4"/>
      <c r="B751" s="4"/>
      <c r="C751" s="2" t="s">
        <v>21</v>
      </c>
      <c r="D751" s="10">
        <v>25.2</v>
      </c>
      <c r="E751" s="3">
        <v>3522</v>
      </c>
    </row>
    <row r="752" spans="1:5" ht="16.7" customHeight="1" x14ac:dyDescent="0.2">
      <c r="A752" s="4"/>
      <c r="B752" s="4"/>
      <c r="C752" s="2" t="s">
        <v>22</v>
      </c>
      <c r="D752" s="10">
        <v>31.6666666666667</v>
      </c>
      <c r="E752" s="3">
        <v>5865</v>
      </c>
    </row>
    <row r="753" spans="1:5" ht="16.7" customHeight="1" x14ac:dyDescent="0.2">
      <c r="A753" s="5"/>
      <c r="B753" s="5"/>
      <c r="C753" s="2" t="s">
        <v>23</v>
      </c>
      <c r="D753" s="10">
        <v>86.1666666666667</v>
      </c>
      <c r="E753" s="3">
        <v>23364</v>
      </c>
    </row>
    <row r="754" spans="1:5" ht="16.7" customHeight="1" x14ac:dyDescent="0.2">
      <c r="A754" s="4"/>
      <c r="B754" s="4"/>
      <c r="C754" s="2" t="s">
        <v>24</v>
      </c>
      <c r="D754" s="10">
        <v>113.366666666667</v>
      </c>
      <c r="E754" s="3">
        <v>41262</v>
      </c>
    </row>
    <row r="755" spans="1:5" ht="16.7" customHeight="1" x14ac:dyDescent="0.2">
      <c r="A755" s="4"/>
      <c r="B755" s="4"/>
      <c r="C755" s="2" t="s">
        <v>25</v>
      </c>
      <c r="D755" s="10">
        <v>179.5</v>
      </c>
      <c r="E755" s="3">
        <v>81633</v>
      </c>
    </row>
    <row r="756" spans="1:5" ht="16.7" customHeight="1" x14ac:dyDescent="0.2">
      <c r="A756" s="4"/>
      <c r="B756" s="4"/>
      <c r="C756" s="2" t="s">
        <v>26</v>
      </c>
      <c r="D756" s="10">
        <v>196.63333333333301</v>
      </c>
      <c r="E756" s="3">
        <v>108984</v>
      </c>
    </row>
    <row r="757" spans="1:5" ht="16.7" customHeight="1" x14ac:dyDescent="0.2">
      <c r="A757" s="4"/>
      <c r="B757" s="4"/>
      <c r="C757" s="2" t="s">
        <v>27</v>
      </c>
      <c r="D757" s="10">
        <v>270</v>
      </c>
      <c r="E757" s="3">
        <v>175821</v>
      </c>
    </row>
    <row r="758" spans="1:5" ht="16.7" customHeight="1" x14ac:dyDescent="0.2">
      <c r="A758" s="4"/>
      <c r="B758" s="4"/>
      <c r="C758" s="2" t="s">
        <v>28</v>
      </c>
      <c r="D758" s="10">
        <v>277.7</v>
      </c>
      <c r="E758" s="3">
        <v>209140</v>
      </c>
    </row>
    <row r="759" spans="1:5" ht="16.7" customHeight="1" x14ac:dyDescent="0.2">
      <c r="A759" s="4"/>
      <c r="B759" s="4"/>
      <c r="C759" s="2" t="s">
        <v>29</v>
      </c>
      <c r="D759" s="10">
        <v>314.03333333333302</v>
      </c>
      <c r="E759" s="3">
        <v>268199</v>
      </c>
    </row>
    <row r="760" spans="1:5" ht="16.7" customHeight="1" x14ac:dyDescent="0.2">
      <c r="A760" s="4"/>
      <c r="B760" s="4"/>
      <c r="C760" s="2" t="s">
        <v>30</v>
      </c>
      <c r="D760" s="10">
        <v>278.10000000000002</v>
      </c>
      <c r="E760" s="3">
        <v>265264</v>
      </c>
    </row>
    <row r="761" spans="1:5" ht="16.7" customHeight="1" x14ac:dyDescent="0.2">
      <c r="A761" s="4"/>
      <c r="B761" s="4"/>
      <c r="C761" s="2" t="s">
        <v>31</v>
      </c>
      <c r="D761" s="10">
        <v>288.433333333333</v>
      </c>
      <c r="E761" s="3">
        <v>304573</v>
      </c>
    </row>
    <row r="762" spans="1:5" ht="16.7" customHeight="1" x14ac:dyDescent="0.2">
      <c r="A762" s="4"/>
      <c r="B762" s="4"/>
      <c r="C762" s="2" t="s">
        <v>32</v>
      </c>
      <c r="D762" s="10">
        <v>301.66666666666703</v>
      </c>
      <c r="E762" s="3">
        <v>347609</v>
      </c>
    </row>
    <row r="763" spans="1:5" ht="16.7" customHeight="1" x14ac:dyDescent="0.2">
      <c r="A763" s="4"/>
      <c r="B763" s="4"/>
      <c r="C763" s="2" t="s">
        <v>33</v>
      </c>
      <c r="D763" s="10">
        <v>291.26666666666699</v>
      </c>
      <c r="E763" s="3">
        <v>365035</v>
      </c>
    </row>
    <row r="764" spans="1:5" ht="16.7" customHeight="1" x14ac:dyDescent="0.2">
      <c r="A764" s="4"/>
      <c r="B764" s="4"/>
      <c r="C764" s="2" t="s">
        <v>34</v>
      </c>
      <c r="D764" s="10">
        <v>228.666666666667</v>
      </c>
      <c r="E764" s="3">
        <v>308671</v>
      </c>
    </row>
    <row r="765" spans="1:5" ht="16.7" customHeight="1" x14ac:dyDescent="0.2">
      <c r="A765" s="4"/>
      <c r="B765" s="4"/>
      <c r="C765" s="2" t="s">
        <v>35</v>
      </c>
      <c r="D765" s="10">
        <v>186.03333333333299</v>
      </c>
      <c r="E765" s="3">
        <v>269401</v>
      </c>
    </row>
    <row r="766" spans="1:5" ht="16.7" customHeight="1" x14ac:dyDescent="0.2">
      <c r="A766" s="4"/>
      <c r="B766" s="4"/>
      <c r="C766" s="2" t="s">
        <v>36</v>
      </c>
      <c r="D766" s="10">
        <v>193.8</v>
      </c>
      <c r="E766" s="3">
        <v>300133</v>
      </c>
    </row>
    <row r="767" spans="1:5" ht="16.7" customHeight="1" x14ac:dyDescent="0.2">
      <c r="A767" s="4"/>
      <c r="B767" s="4"/>
      <c r="C767" s="2" t="s">
        <v>37</v>
      </c>
      <c r="D767" s="10">
        <v>180</v>
      </c>
      <c r="E767" s="3">
        <v>296243</v>
      </c>
    </row>
    <row r="768" spans="1:5" ht="16.7" customHeight="1" x14ac:dyDescent="0.2">
      <c r="A768" s="4"/>
      <c r="B768" s="4"/>
      <c r="C768" s="2" t="s">
        <v>38</v>
      </c>
      <c r="D768" s="10">
        <v>141</v>
      </c>
      <c r="E768" s="3">
        <v>246303</v>
      </c>
    </row>
    <row r="769" spans="1:5" ht="16.7" customHeight="1" x14ac:dyDescent="0.2">
      <c r="A769" s="4"/>
      <c r="B769" s="4"/>
      <c r="C769" s="2" t="s">
        <v>39</v>
      </c>
      <c r="D769" s="10">
        <v>110.633333333333</v>
      </c>
      <c r="E769" s="3">
        <v>204911</v>
      </c>
    </row>
    <row r="770" spans="1:5" ht="16.7" customHeight="1" x14ac:dyDescent="0.2">
      <c r="A770" s="4"/>
      <c r="B770" s="4"/>
      <c r="C770" s="2" t="s">
        <v>40</v>
      </c>
      <c r="D770" s="10">
        <v>95</v>
      </c>
      <c r="E770" s="3">
        <v>184701</v>
      </c>
    </row>
    <row r="771" spans="1:5" ht="16.7" customHeight="1" x14ac:dyDescent="0.2">
      <c r="A771" s="4"/>
      <c r="B771" s="4"/>
      <c r="C771" s="2" t="s">
        <v>41</v>
      </c>
      <c r="D771" s="10">
        <v>85.066666666666706</v>
      </c>
      <c r="E771" s="3">
        <v>174339</v>
      </c>
    </row>
    <row r="772" spans="1:5" ht="16.7" customHeight="1" x14ac:dyDescent="0.2">
      <c r="A772" s="4"/>
      <c r="B772" s="4"/>
      <c r="C772" s="2" t="s">
        <v>42</v>
      </c>
      <c r="D772" s="10">
        <v>74.233333333333306</v>
      </c>
      <c r="E772" s="3">
        <v>158997</v>
      </c>
    </row>
    <row r="773" spans="1:5" ht="16.7" customHeight="1" x14ac:dyDescent="0.2">
      <c r="A773" s="4"/>
      <c r="B773" s="4"/>
      <c r="C773" s="2" t="s">
        <v>43</v>
      </c>
      <c r="D773" s="10">
        <v>66</v>
      </c>
      <c r="E773" s="3">
        <v>148515</v>
      </c>
    </row>
    <row r="774" spans="1:5" ht="16.7" customHeight="1" x14ac:dyDescent="0.2">
      <c r="A774" s="4"/>
      <c r="B774" s="4"/>
      <c r="C774" s="2" t="s">
        <v>44</v>
      </c>
      <c r="D774" s="10">
        <v>47</v>
      </c>
      <c r="E774" s="3">
        <v>110611</v>
      </c>
    </row>
    <row r="775" spans="1:5" ht="16.7" customHeight="1" x14ac:dyDescent="0.2">
      <c r="A775" s="4"/>
      <c r="B775" s="4"/>
      <c r="C775" s="2" t="s">
        <v>45</v>
      </c>
      <c r="D775" s="10">
        <v>43</v>
      </c>
      <c r="E775" s="3">
        <v>105036</v>
      </c>
    </row>
    <row r="776" spans="1:5" ht="16.7" customHeight="1" x14ac:dyDescent="0.2">
      <c r="A776" s="4"/>
      <c r="B776" s="4"/>
      <c r="C776" s="2" t="s">
        <v>46</v>
      </c>
      <c r="D776" s="10">
        <v>38.033333333333303</v>
      </c>
      <c r="E776" s="3">
        <v>96876</v>
      </c>
    </row>
    <row r="777" spans="1:5" ht="16.7" customHeight="1" x14ac:dyDescent="0.2">
      <c r="A777" s="4"/>
      <c r="B777" s="4"/>
      <c r="C777" s="2" t="s">
        <v>47</v>
      </c>
      <c r="D777" s="10">
        <v>22</v>
      </c>
      <c r="E777" s="3">
        <v>58291</v>
      </c>
    </row>
    <row r="778" spans="1:5" ht="16.7" customHeight="1" x14ac:dyDescent="0.2">
      <c r="A778" s="5"/>
      <c r="B778" s="5"/>
      <c r="C778" s="2" t="s">
        <v>48</v>
      </c>
      <c r="D778" s="10">
        <v>24</v>
      </c>
      <c r="E778" s="3">
        <v>65931</v>
      </c>
    </row>
    <row r="779" spans="1:5" ht="16.7" customHeight="1" x14ac:dyDescent="0.2">
      <c r="A779" s="4"/>
      <c r="B779" s="4"/>
      <c r="C779" s="2" t="s">
        <v>49</v>
      </c>
      <c r="D779" s="10">
        <v>15</v>
      </c>
      <c r="E779" s="3">
        <v>42667</v>
      </c>
    </row>
    <row r="780" spans="1:5" ht="16.7" customHeight="1" x14ac:dyDescent="0.2">
      <c r="A780" s="4"/>
      <c r="B780" s="4"/>
      <c r="C780" s="2" t="s">
        <v>50</v>
      </c>
      <c r="D780" s="10">
        <v>12</v>
      </c>
      <c r="E780" s="3">
        <v>35482</v>
      </c>
    </row>
    <row r="781" spans="1:5" ht="16.7" customHeight="1" x14ac:dyDescent="0.2">
      <c r="A781" s="4"/>
      <c r="B781" s="4"/>
      <c r="C781" s="2" t="s">
        <v>51</v>
      </c>
      <c r="D781" s="10">
        <v>30</v>
      </c>
      <c r="E781" s="3">
        <v>96143</v>
      </c>
    </row>
    <row r="782" spans="1:5" ht="16.7" customHeight="1" x14ac:dyDescent="0.2">
      <c r="A782" s="4"/>
      <c r="B782" s="4"/>
      <c r="C782" s="2" t="s">
        <v>52</v>
      </c>
      <c r="D782" s="10">
        <v>26.033333333333299</v>
      </c>
      <c r="E782" s="3">
        <v>105059</v>
      </c>
    </row>
    <row r="783" spans="1:5" ht="16.7" customHeight="1" x14ac:dyDescent="0.2">
      <c r="A783" s="4"/>
      <c r="B783" s="2" t="s">
        <v>17</v>
      </c>
      <c r="C783" s="2" t="s">
        <v>19</v>
      </c>
      <c r="D783" s="10">
        <v>3.5668817204301102</v>
      </c>
      <c r="E783" s="3">
        <v>110</v>
      </c>
    </row>
    <row r="784" spans="1:5" ht="16.7" customHeight="1" x14ac:dyDescent="0.2">
      <c r="A784" s="4"/>
      <c r="B784" s="4"/>
      <c r="C784" s="2" t="s">
        <v>20</v>
      </c>
      <c r="D784" s="10">
        <v>4.66650537634409</v>
      </c>
      <c r="E784" s="3">
        <v>758</v>
      </c>
    </row>
    <row r="785" spans="1:5" ht="16.7" customHeight="1" x14ac:dyDescent="0.2">
      <c r="A785" s="4"/>
      <c r="B785" s="4"/>
      <c r="C785" s="2" t="s">
        <v>21</v>
      </c>
      <c r="D785" s="10">
        <v>8.3694086021505392</v>
      </c>
      <c r="E785" s="3">
        <v>1275</v>
      </c>
    </row>
    <row r="786" spans="1:5" ht="16.7" customHeight="1" x14ac:dyDescent="0.2">
      <c r="A786" s="4"/>
      <c r="B786" s="4"/>
      <c r="C786" s="2" t="s">
        <v>22</v>
      </c>
      <c r="D786" s="10">
        <v>11.534731182795699</v>
      </c>
      <c r="E786" s="3">
        <v>2198</v>
      </c>
    </row>
    <row r="787" spans="1:5" ht="16.7" customHeight="1" x14ac:dyDescent="0.2">
      <c r="A787" s="4"/>
      <c r="B787" s="4"/>
      <c r="C787" s="2" t="s">
        <v>23</v>
      </c>
      <c r="D787" s="10">
        <v>29.674086021505399</v>
      </c>
      <c r="E787" s="3">
        <v>9203</v>
      </c>
    </row>
    <row r="788" spans="1:5" ht="16.7" customHeight="1" x14ac:dyDescent="0.2">
      <c r="A788" s="4"/>
      <c r="B788" s="4"/>
      <c r="C788" s="2" t="s">
        <v>24</v>
      </c>
      <c r="D788" s="10">
        <v>42.274301075268802</v>
      </c>
      <c r="E788" s="3">
        <v>15156</v>
      </c>
    </row>
    <row r="789" spans="1:5" ht="16.7" customHeight="1" x14ac:dyDescent="0.2">
      <c r="A789" s="4"/>
      <c r="B789" s="4"/>
      <c r="C789" s="2" t="s">
        <v>25</v>
      </c>
      <c r="D789" s="10">
        <v>55.233709677419398</v>
      </c>
      <c r="E789" s="3">
        <v>25680</v>
      </c>
    </row>
    <row r="790" spans="1:5" ht="16.7" customHeight="1" x14ac:dyDescent="0.2">
      <c r="A790" s="4"/>
      <c r="B790" s="4"/>
      <c r="C790" s="2" t="s">
        <v>26</v>
      </c>
      <c r="D790" s="10">
        <v>86.701881720430094</v>
      </c>
      <c r="E790" s="3">
        <v>49142</v>
      </c>
    </row>
    <row r="791" spans="1:5" ht="16.7" customHeight="1" x14ac:dyDescent="0.2">
      <c r="A791" s="4"/>
      <c r="B791" s="4"/>
      <c r="C791" s="2" t="s">
        <v>27</v>
      </c>
      <c r="D791" s="10">
        <v>99.007150537634402</v>
      </c>
      <c r="E791" s="3">
        <v>65555</v>
      </c>
    </row>
    <row r="792" spans="1:5" ht="16.7" customHeight="1" x14ac:dyDescent="0.2">
      <c r="A792" s="4"/>
      <c r="B792" s="4"/>
      <c r="C792" s="2" t="s">
        <v>28</v>
      </c>
      <c r="D792" s="10">
        <v>91.906344086021505</v>
      </c>
      <c r="E792" s="3">
        <v>70344</v>
      </c>
    </row>
    <row r="793" spans="1:5" ht="16.7" customHeight="1" x14ac:dyDescent="0.2">
      <c r="A793" s="4"/>
      <c r="B793" s="4"/>
      <c r="C793" s="2" t="s">
        <v>29</v>
      </c>
      <c r="D793" s="10">
        <v>91.908010752688199</v>
      </c>
      <c r="E793" s="3">
        <v>79410</v>
      </c>
    </row>
    <row r="794" spans="1:5" ht="16.7" customHeight="1" x14ac:dyDescent="0.2">
      <c r="A794" s="4"/>
      <c r="B794" s="4"/>
      <c r="C794" s="2" t="s">
        <v>30</v>
      </c>
      <c r="D794" s="10">
        <v>127.510322580645</v>
      </c>
      <c r="E794" s="3">
        <v>121778</v>
      </c>
    </row>
    <row r="795" spans="1:5" ht="16.7" customHeight="1" x14ac:dyDescent="0.2">
      <c r="A795" s="4"/>
      <c r="B795" s="4"/>
      <c r="C795" s="2" t="s">
        <v>31</v>
      </c>
      <c r="D795" s="10">
        <v>138.509086021505</v>
      </c>
      <c r="E795" s="3">
        <v>145806</v>
      </c>
    </row>
    <row r="796" spans="1:5" ht="16.7" customHeight="1" x14ac:dyDescent="0.2">
      <c r="A796" s="4"/>
      <c r="B796" s="4"/>
      <c r="C796" s="2" t="s">
        <v>32</v>
      </c>
      <c r="D796" s="10">
        <v>131.708279569892</v>
      </c>
      <c r="E796" s="3">
        <v>152075</v>
      </c>
    </row>
    <row r="797" spans="1:5" ht="16.7" customHeight="1" x14ac:dyDescent="0.2">
      <c r="A797" s="4"/>
      <c r="B797" s="4"/>
      <c r="C797" s="2" t="s">
        <v>33</v>
      </c>
      <c r="D797" s="10">
        <v>141.81822580645201</v>
      </c>
      <c r="E797" s="3">
        <v>177876</v>
      </c>
    </row>
    <row r="798" spans="1:5" ht="16.7" customHeight="1" x14ac:dyDescent="0.2">
      <c r="A798" s="4"/>
      <c r="B798" s="4"/>
      <c r="C798" s="2" t="s">
        <v>34</v>
      </c>
      <c r="D798" s="10">
        <v>137.91026881720401</v>
      </c>
      <c r="E798" s="3">
        <v>186592</v>
      </c>
    </row>
    <row r="799" spans="1:5" ht="16.7" customHeight="1" x14ac:dyDescent="0.2">
      <c r="A799" s="4"/>
      <c r="B799" s="4"/>
      <c r="C799" s="2" t="s">
        <v>35</v>
      </c>
      <c r="D799" s="10">
        <v>147.31026881720399</v>
      </c>
      <c r="E799" s="3">
        <v>215267</v>
      </c>
    </row>
    <row r="800" spans="1:5" ht="16.7" customHeight="1" x14ac:dyDescent="0.2">
      <c r="A800" s="4"/>
      <c r="B800" s="4"/>
      <c r="C800" s="2" t="s">
        <v>36</v>
      </c>
      <c r="D800" s="10">
        <v>143.01704301075301</v>
      </c>
      <c r="E800" s="3">
        <v>221579</v>
      </c>
    </row>
    <row r="801" spans="1:6" ht="16.7" customHeight="1" x14ac:dyDescent="0.2">
      <c r="A801" s="4"/>
      <c r="B801" s="4"/>
      <c r="C801" s="2" t="s">
        <v>37</v>
      </c>
      <c r="D801" s="10">
        <v>173.77607526881701</v>
      </c>
      <c r="E801" s="3">
        <v>287136</v>
      </c>
    </row>
    <row r="802" spans="1:6" ht="16.7" customHeight="1" x14ac:dyDescent="0.2">
      <c r="A802" s="4"/>
      <c r="B802" s="4"/>
      <c r="C802" s="2" t="s">
        <v>38</v>
      </c>
      <c r="D802" s="10">
        <v>142.064569892473</v>
      </c>
      <c r="E802" s="3">
        <v>248808</v>
      </c>
    </row>
    <row r="803" spans="1:6" ht="16.7" customHeight="1" x14ac:dyDescent="0.2">
      <c r="A803" s="5"/>
      <c r="B803" s="5"/>
      <c r="C803" s="2" t="s">
        <v>39</v>
      </c>
      <c r="D803" s="10">
        <v>162.13935483871001</v>
      </c>
      <c r="E803" s="3">
        <v>299732</v>
      </c>
    </row>
    <row r="804" spans="1:6" ht="16.7" customHeight="1" x14ac:dyDescent="0.2">
      <c r="A804" s="4"/>
      <c r="B804" s="4"/>
      <c r="C804" s="2" t="s">
        <v>40</v>
      </c>
      <c r="D804" s="10">
        <v>174.007150537634</v>
      </c>
      <c r="E804" s="3">
        <v>338912</v>
      </c>
    </row>
    <row r="805" spans="1:6" ht="16.7" customHeight="1" x14ac:dyDescent="0.2">
      <c r="A805" s="4"/>
      <c r="B805" s="4"/>
      <c r="C805" s="2" t="s">
        <v>41</v>
      </c>
      <c r="D805" s="10">
        <v>152.93381720430099</v>
      </c>
      <c r="E805" s="3">
        <v>314184</v>
      </c>
    </row>
    <row r="806" spans="1:6" ht="16.7" customHeight="1" x14ac:dyDescent="0.2">
      <c r="A806" s="4"/>
      <c r="B806" s="4"/>
      <c r="C806" s="2" t="s">
        <v>42</v>
      </c>
      <c r="D806" s="10">
        <v>144.82962365591399</v>
      </c>
      <c r="E806" s="3">
        <v>311806</v>
      </c>
    </row>
    <row r="807" spans="1:6" ht="16.7" customHeight="1" x14ac:dyDescent="0.2">
      <c r="A807" s="4"/>
      <c r="B807" s="4"/>
      <c r="C807" s="2" t="s">
        <v>43</v>
      </c>
      <c r="D807" s="10">
        <v>146.267849462366</v>
      </c>
      <c r="E807" s="3">
        <v>328500</v>
      </c>
    </row>
    <row r="808" spans="1:6" ht="16.7" customHeight="1" x14ac:dyDescent="0.2">
      <c r="A808" s="4"/>
      <c r="B808" s="4"/>
      <c r="C808" s="2" t="s">
        <v>44</v>
      </c>
      <c r="D808" s="10">
        <v>156.01134408602201</v>
      </c>
      <c r="E808" s="3">
        <v>367253</v>
      </c>
    </row>
    <row r="809" spans="1:6" ht="16.7" customHeight="1" x14ac:dyDescent="0.2">
      <c r="A809" s="4"/>
      <c r="B809" s="4"/>
      <c r="C809" s="2" t="s">
        <v>45</v>
      </c>
      <c r="D809" s="10">
        <v>151.011720430108</v>
      </c>
      <c r="E809" s="3">
        <v>370012</v>
      </c>
    </row>
    <row r="810" spans="1:6" ht="16.7" customHeight="1" x14ac:dyDescent="0.2">
      <c r="A810" s="4"/>
      <c r="B810" s="4"/>
      <c r="C810" s="2" t="s">
        <v>46</v>
      </c>
      <c r="D810" s="10">
        <v>130.937043010753</v>
      </c>
      <c r="E810" s="3">
        <v>334073</v>
      </c>
    </row>
    <row r="811" spans="1:6" ht="16.7" customHeight="1" x14ac:dyDescent="0.2">
      <c r="A811" s="4"/>
      <c r="B811" s="4"/>
      <c r="C811" s="2" t="s">
        <v>47</v>
      </c>
      <c r="D811" s="10">
        <v>131.34489247311799</v>
      </c>
      <c r="E811" s="3">
        <v>347238</v>
      </c>
    </row>
    <row r="812" spans="1:6" ht="16.7" customHeight="1" x14ac:dyDescent="0.2">
      <c r="A812" s="4"/>
      <c r="B812" s="4"/>
      <c r="C812" s="2" t="s">
        <v>48</v>
      </c>
      <c r="D812" s="10">
        <v>117.126774193548</v>
      </c>
      <c r="E812" s="3">
        <v>321895</v>
      </c>
    </row>
    <row r="813" spans="1:6" ht="16.7" customHeight="1" x14ac:dyDescent="0.2">
      <c r="A813" s="4"/>
      <c r="B813" s="4"/>
      <c r="C813" s="2" t="s">
        <v>49</v>
      </c>
      <c r="D813" s="10">
        <v>111.01284946236601</v>
      </c>
      <c r="E813" s="3">
        <v>316064</v>
      </c>
    </row>
    <row r="814" spans="1:6" ht="16.7" customHeight="1" x14ac:dyDescent="0.2">
      <c r="A814" s="4"/>
      <c r="B814" s="4"/>
      <c r="C814" s="2" t="s">
        <v>50</v>
      </c>
      <c r="D814" s="10">
        <v>92.002043010752701</v>
      </c>
      <c r="E814" s="3">
        <v>271413</v>
      </c>
    </row>
    <row r="815" spans="1:6" ht="16.7" customHeight="1" x14ac:dyDescent="0.2">
      <c r="A815" s="4"/>
      <c r="B815" s="4"/>
      <c r="C815" s="2" t="s">
        <v>51</v>
      </c>
      <c r="D815" s="10">
        <v>390.78602150537603</v>
      </c>
      <c r="E815" s="3">
        <v>1260697</v>
      </c>
    </row>
    <row r="816" spans="1:6" ht="16.7" customHeight="1" x14ac:dyDescent="0.2">
      <c r="A816" s="8"/>
      <c r="B816" s="8"/>
      <c r="C816" s="7" t="s">
        <v>52</v>
      </c>
      <c r="D816" s="11">
        <v>506.14102150537599</v>
      </c>
      <c r="E816" s="6">
        <v>2172550</v>
      </c>
      <c r="F816">
        <f>SUM(D411:D816)</f>
        <v>50454.485322580629</v>
      </c>
    </row>
    <row r="817" spans="4:4" x14ac:dyDescent="0.2">
      <c r="D817" s="12">
        <f>SUM(D3:D816)</f>
        <v>1253261.7898387103</v>
      </c>
    </row>
  </sheetData>
  <mergeCells count="4">
    <mergeCell ref="H1:J1"/>
    <mergeCell ref="L1:N1"/>
    <mergeCell ref="P1:R1"/>
    <mergeCell ref="T2:U2"/>
  </mergeCells>
  <pageMargins left="0.75" right="0.75" top="1" bottom="1" header="0.5" footer="0.5"/>
  <pageSetup scale="76" fitToHeight="0" orientation="landscape" r:id="rId1"/>
  <headerFooter alignWithMargins="0">
    <oddHeader>&amp;LWA UE-140762
WUTC 48&amp;R&amp;"Arial,Bold"Attachment WUTC 48-1</oddHeader>
    <oddFooter>&amp;L&amp;F&amp;CPage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view="pageBreakPreview" zoomScale="60" zoomScaleNormal="100" workbookViewId="0">
      <selection activeCell="O35" sqref="O35"/>
    </sheetView>
  </sheetViews>
  <sheetFormatPr defaultRowHeight="12.75" x14ac:dyDescent="0.2"/>
  <cols>
    <col min="1" max="1" width="18.28515625" customWidth="1"/>
    <col min="2" max="2" width="16.5703125" bestFit="1" customWidth="1"/>
    <col min="3" max="3" width="19.5703125" customWidth="1"/>
    <col min="4" max="4" width="18" customWidth="1"/>
    <col min="5" max="5" width="17.7109375" customWidth="1"/>
    <col min="6" max="6" width="19.7109375" customWidth="1"/>
    <col min="7" max="7" width="12" hidden="1" customWidth="1"/>
    <col min="8" max="8" width="13" hidden="1" customWidth="1"/>
    <col min="9" max="9" width="11.28515625" hidden="1" customWidth="1"/>
    <col min="10" max="10" width="10.28515625" hidden="1" customWidth="1"/>
  </cols>
  <sheetData>
    <row r="1" spans="1:6" x14ac:dyDescent="0.2">
      <c r="A1" s="24" t="s">
        <v>95</v>
      </c>
    </row>
    <row r="4" spans="1:6" x14ac:dyDescent="0.2">
      <c r="A4" s="36" t="s">
        <v>66</v>
      </c>
      <c r="B4" s="40" t="s">
        <v>67</v>
      </c>
      <c r="C4" s="40" t="s">
        <v>68</v>
      </c>
      <c r="D4" s="40" t="s">
        <v>68</v>
      </c>
      <c r="E4" s="40" t="s">
        <v>68</v>
      </c>
    </row>
    <row r="5" spans="1:6" x14ac:dyDescent="0.2">
      <c r="A5" s="37" t="s">
        <v>69</v>
      </c>
      <c r="B5" s="41" t="s">
        <v>70</v>
      </c>
      <c r="C5" s="41" t="s">
        <v>71</v>
      </c>
      <c r="D5" s="41" t="s">
        <v>72</v>
      </c>
      <c r="E5" s="41" t="s">
        <v>73</v>
      </c>
    </row>
    <row r="6" spans="1:6" x14ac:dyDescent="0.2">
      <c r="A6" s="30" t="s">
        <v>74</v>
      </c>
      <c r="B6" s="30" t="s">
        <v>75</v>
      </c>
      <c r="C6" s="30" t="s">
        <v>75</v>
      </c>
      <c r="D6" s="30" t="s">
        <v>75</v>
      </c>
      <c r="E6" s="30" t="s">
        <v>75</v>
      </c>
    </row>
    <row r="7" spans="1:6" x14ac:dyDescent="0.2">
      <c r="A7" s="27" t="s">
        <v>76</v>
      </c>
      <c r="B7" s="31">
        <v>-5397.4881542342318</v>
      </c>
      <c r="C7" s="33">
        <f>$B7*'Billing Determinants'!$J$3</f>
        <v>-2911.9513489869596</v>
      </c>
      <c r="D7" s="33">
        <f>B7*'Billing Determinants'!$J$13</f>
        <v>-1576.4458361066395</v>
      </c>
      <c r="E7" s="33">
        <f>B7*'Billing Determinants'!$J$22</f>
        <v>-909.09096914063218</v>
      </c>
      <c r="F7" s="22"/>
    </row>
    <row r="8" spans="1:6" x14ac:dyDescent="0.2">
      <c r="A8" s="27" t="s">
        <v>77</v>
      </c>
      <c r="B8" s="31">
        <v>9167.1935367512833</v>
      </c>
      <c r="C8" s="33">
        <f>$B8*'Billing Determinants'!$J$3</f>
        <v>4945.7119354354018</v>
      </c>
      <c r="D8" s="33">
        <f>B8*'Billing Determinants'!$J$13</f>
        <v>2677.4647144817263</v>
      </c>
      <c r="E8" s="33">
        <f>B8*'Billing Determinants'!$J$22</f>
        <v>1544.0168868341543</v>
      </c>
      <c r="F8" s="22"/>
    </row>
    <row r="9" spans="1:6" x14ac:dyDescent="0.2">
      <c r="A9" s="27" t="s">
        <v>78</v>
      </c>
      <c r="B9" s="31">
        <v>7538.8508105996798</v>
      </c>
      <c r="C9" s="33">
        <f>$B9*'Billing Determinants'!$J$3</f>
        <v>4067.2190768062405</v>
      </c>
      <c r="D9" s="33">
        <f>B9*'Billing Determinants'!$J$13</f>
        <v>2201.8742107059156</v>
      </c>
      <c r="E9" s="33">
        <f>B9*'Billing Determinants'!$J$22</f>
        <v>1269.7575230875229</v>
      </c>
      <c r="F9" s="22"/>
    </row>
    <row r="10" spans="1:6" x14ac:dyDescent="0.2">
      <c r="A10" s="27" t="s">
        <v>79</v>
      </c>
      <c r="B10" s="31">
        <v>5971.6064586533248</v>
      </c>
      <c r="C10" s="33">
        <f>$B10*'Billing Determinants'!$J$3</f>
        <v>3221.6888645236604</v>
      </c>
      <c r="D10" s="33">
        <f>B10*'Billing Determinants'!$J$13</f>
        <v>1744.1287257344889</v>
      </c>
      <c r="E10" s="33">
        <f>B10*'Billing Determinants'!$J$22</f>
        <v>1005.788868395175</v>
      </c>
      <c r="F10" s="22"/>
    </row>
    <row r="11" spans="1:6" x14ac:dyDescent="0.2">
      <c r="A11" s="27" t="s">
        <v>58</v>
      </c>
      <c r="B11" s="31">
        <v>-1196.6019823602678</v>
      </c>
      <c r="C11" s="33">
        <f>$B11*'Billing Determinants'!$J$3</f>
        <v>-645.56820824163674</v>
      </c>
      <c r="D11" s="33">
        <f>B11*'Billing Determinants'!$J$13</f>
        <v>-349.49186708060955</v>
      </c>
      <c r="E11" s="33">
        <f>B11*'Billing Determinants'!$J$22</f>
        <v>-201.54190703802146</v>
      </c>
      <c r="F11" s="22"/>
    </row>
    <row r="12" spans="1:6" x14ac:dyDescent="0.2">
      <c r="A12" s="27" t="s">
        <v>80</v>
      </c>
      <c r="B12" s="31">
        <v>-2488.0656115152647</v>
      </c>
      <c r="C12" s="33">
        <f>$B12*'Billing Determinants'!$J$3</f>
        <v>-1342.3143889878238</v>
      </c>
      <c r="D12" s="33">
        <f>B12*'Billing Determinants'!$J$13</f>
        <v>-726.69000119182931</v>
      </c>
      <c r="E12" s="33">
        <f>B12*'Billing Determinants'!$J$22</f>
        <v>-419.06122133561132</v>
      </c>
      <c r="F12" s="22"/>
    </row>
    <row r="13" spans="1:6" x14ac:dyDescent="0.2">
      <c r="A13" s="27" t="s">
        <v>81</v>
      </c>
      <c r="B13" s="31">
        <v>-25948.581443855015</v>
      </c>
      <c r="C13" s="33">
        <f>$B13*'Billing Determinants'!$J$3</f>
        <v>-13999.290888754496</v>
      </c>
      <c r="D13" s="33">
        <f>B13*'Billing Determinants'!$J$13</f>
        <v>-7578.8092536986514</v>
      </c>
      <c r="E13" s="33">
        <f>B13*'Billing Determinants'!$J$22</f>
        <v>-4370.4813014018664</v>
      </c>
      <c r="F13" s="22"/>
    </row>
    <row r="14" spans="1:6" x14ac:dyDescent="0.2">
      <c r="A14" s="27" t="s">
        <v>82</v>
      </c>
      <c r="B14" s="31">
        <v>-10737.817938392021</v>
      </c>
      <c r="C14" s="33">
        <f>$B14*'Billing Determinants'!$J$3</f>
        <v>-5793.0656885921717</v>
      </c>
      <c r="D14" s="33">
        <f>B14*'Billing Determinants'!$J$13</f>
        <v>-3136.1974114885079</v>
      </c>
      <c r="E14" s="33">
        <f>B14*'Billing Determinants'!$J$22</f>
        <v>-1808.5548383113407</v>
      </c>
      <c r="F14" s="22"/>
    </row>
    <row r="15" spans="1:6" x14ac:dyDescent="0.2">
      <c r="A15" s="27" t="s">
        <v>83</v>
      </c>
      <c r="B15" s="31">
        <v>-5673.2278529194682</v>
      </c>
      <c r="C15" s="33">
        <f>$B15*'Billing Determinants'!$J$3</f>
        <v>-3060.7132479687739</v>
      </c>
      <c r="D15" s="33">
        <f>B15*'Billing Determinants'!$J$13</f>
        <v>-1656.9812050449918</v>
      </c>
      <c r="E15" s="33">
        <f>B15*'Billing Determinants'!$J$22</f>
        <v>-955.53339990570203</v>
      </c>
      <c r="F15" s="22"/>
    </row>
    <row r="16" spans="1:6" x14ac:dyDescent="0.2">
      <c r="A16" s="27" t="s">
        <v>84</v>
      </c>
      <c r="B16" s="31">
        <v>3592.3542839751781</v>
      </c>
      <c r="C16" s="33">
        <f>$B16*'Billing Determinants'!$J$3</f>
        <v>1938.0794555434691</v>
      </c>
      <c r="D16" s="33">
        <f>B16*'Billing Determinants'!$J$13</f>
        <v>1049.21989469303</v>
      </c>
      <c r="E16" s="33">
        <f>B16*'Billing Determinants'!$J$22</f>
        <v>605.05493373867876</v>
      </c>
      <c r="F16" s="22"/>
    </row>
    <row r="17" spans="1:6" x14ac:dyDescent="0.2">
      <c r="A17" s="27" t="s">
        <v>85</v>
      </c>
      <c r="B17" s="31">
        <v>-553.49088774519305</v>
      </c>
      <c r="C17" s="33">
        <f>$B17*'Billing Determinants'!$J$3</f>
        <v>-298.60899943934572</v>
      </c>
      <c r="D17" s="33">
        <f>B17*'Billing Determinants'!$J$13</f>
        <v>-161.65823441861164</v>
      </c>
      <c r="E17" s="33">
        <f>B17*'Billing Determinants'!$J$22</f>
        <v>-93.223653887235656</v>
      </c>
      <c r="F17" s="22"/>
    </row>
    <row r="18" spans="1:6" x14ac:dyDescent="0.2">
      <c r="A18" s="27" t="s">
        <v>86</v>
      </c>
      <c r="B18" s="31">
        <v>-17956.886679281517</v>
      </c>
      <c r="C18" s="33">
        <f>$B18*'Billing Determinants'!$J$3</f>
        <v>-9687.7619542934153</v>
      </c>
      <c r="D18" s="33">
        <f>B18*'Billing Determinants'!$J$13</f>
        <v>-5244.6727859485836</v>
      </c>
      <c r="E18" s="33">
        <f>B18*'Billing Determinants'!$J$22</f>
        <v>-3024.4519390395167</v>
      </c>
      <c r="F18" s="22"/>
    </row>
    <row r="19" spans="1:6" x14ac:dyDescent="0.2">
      <c r="A19" s="34" t="s">
        <v>53</v>
      </c>
      <c r="B19" s="35">
        <f>SUM(B7:B18)</f>
        <v>-43682.155460323513</v>
      </c>
      <c r="C19" s="43">
        <f t="shared" ref="C19:E19" si="0">SUM(C7:C18)</f>
        <v>-23566.575392955849</v>
      </c>
      <c r="D19" s="43">
        <f t="shared" si="0"/>
        <v>-12758.259049363263</v>
      </c>
      <c r="E19" s="43">
        <f t="shared" si="0"/>
        <v>-7357.3210180043952</v>
      </c>
      <c r="F19" s="22"/>
    </row>
    <row r="20" spans="1:6" x14ac:dyDescent="0.2">
      <c r="C20" s="21"/>
      <c r="D20" s="21"/>
      <c r="E20" s="21"/>
      <c r="F20" s="21"/>
    </row>
    <row r="21" spans="1:6" x14ac:dyDescent="0.2">
      <c r="A21" s="36" t="s">
        <v>88</v>
      </c>
      <c r="B21" s="40" t="s">
        <v>67</v>
      </c>
      <c r="C21" s="73" t="s">
        <v>68</v>
      </c>
      <c r="D21" s="73" t="s">
        <v>68</v>
      </c>
      <c r="E21" s="73" t="s">
        <v>68</v>
      </c>
      <c r="F21" s="21"/>
    </row>
    <row r="22" spans="1:6" x14ac:dyDescent="0.2">
      <c r="A22" s="39" t="s">
        <v>69</v>
      </c>
      <c r="B22" s="42" t="s">
        <v>70</v>
      </c>
      <c r="C22" s="74" t="s">
        <v>71</v>
      </c>
      <c r="D22" s="74" t="s">
        <v>72</v>
      </c>
      <c r="E22" s="74" t="s">
        <v>73</v>
      </c>
      <c r="F22" s="21"/>
    </row>
    <row r="23" spans="1:6" x14ac:dyDescent="0.2">
      <c r="A23" s="38" t="s">
        <v>74</v>
      </c>
      <c r="B23" s="38" t="s">
        <v>75</v>
      </c>
      <c r="C23" s="75" t="s">
        <v>75</v>
      </c>
      <c r="D23" s="75" t="s">
        <v>75</v>
      </c>
      <c r="E23" s="75" t="s">
        <v>75</v>
      </c>
      <c r="F23" s="21"/>
    </row>
    <row r="24" spans="1:6" x14ac:dyDescent="0.2">
      <c r="A24" s="27" t="s">
        <v>76</v>
      </c>
      <c r="B24" s="31">
        <v>-226.06517566012437</v>
      </c>
      <c r="C24" s="31">
        <f>B24*'Billing Determinants'!$N$3</f>
        <v>-124.76863677012862</v>
      </c>
      <c r="D24" s="31">
        <f>B24*'Billing Determinants'!$N$13</f>
        <v>-67.310925169119656</v>
      </c>
      <c r="E24" s="31">
        <f>B24*'Billing Determinants'!$N$22</f>
        <v>-33.985613720876074</v>
      </c>
      <c r="F24" s="21"/>
    </row>
    <row r="25" spans="1:6" x14ac:dyDescent="0.2">
      <c r="A25" s="27" t="s">
        <v>77</v>
      </c>
      <c r="B25" s="31">
        <v>413.1904267713669</v>
      </c>
      <c r="C25" s="31">
        <f>B25*'Billing Determinants'!$N$3</f>
        <v>228.04576655467849</v>
      </c>
      <c r="D25" s="31">
        <f>B25*'Billing Determinants'!$N$13</f>
        <v>123.02748451100729</v>
      </c>
      <c r="E25" s="31">
        <f>B25*'Billing Determinants'!$N$22</f>
        <v>62.117175705681099</v>
      </c>
      <c r="F25" s="21"/>
    </row>
    <row r="26" spans="1:6" x14ac:dyDescent="0.2">
      <c r="A26" s="27" t="s">
        <v>78</v>
      </c>
      <c r="B26" s="31">
        <v>365.54017014233125</v>
      </c>
      <c r="C26" s="31">
        <f>B26*'Billing Determinants'!$N$3</f>
        <v>201.74690144203547</v>
      </c>
      <c r="D26" s="31">
        <f>B26*'Billing Determinants'!$N$13</f>
        <v>108.83961657035428</v>
      </c>
      <c r="E26" s="31">
        <f>B26*'Billing Determinants'!$N$22</f>
        <v>54.953652129941474</v>
      </c>
      <c r="F26" s="21"/>
    </row>
    <row r="27" spans="1:6" x14ac:dyDescent="0.2">
      <c r="A27" s="27" t="s">
        <v>79</v>
      </c>
      <c r="B27" s="31">
        <v>297.5804454900848</v>
      </c>
      <c r="C27" s="31">
        <f>B27*'Billing Determinants'!$N$3</f>
        <v>164.23894748418158</v>
      </c>
      <c r="D27" s="31">
        <f>B27*'Billing Determinants'!$N$13</f>
        <v>88.60460280839952</v>
      </c>
      <c r="E27" s="31">
        <f>B27*'Billing Determinants'!$N$22</f>
        <v>44.736895197503664</v>
      </c>
      <c r="F27" s="21"/>
    </row>
    <row r="28" spans="1:6" x14ac:dyDescent="0.2">
      <c r="A28" s="27" t="s">
        <v>58</v>
      </c>
      <c r="B28" s="31">
        <v>-56.615119696793762</v>
      </c>
      <c r="C28" s="31">
        <f>B28*'Billing Determinants'!$N$3</f>
        <v>-31.246702569380293</v>
      </c>
      <c r="D28" s="31">
        <f>B28*'Billing Determinants'!$N$13</f>
        <v>-16.857156677156564</v>
      </c>
      <c r="E28" s="31">
        <f>B28*'Billing Determinants'!$N$22</f>
        <v>-8.5112604502569003</v>
      </c>
      <c r="F28" s="21"/>
    </row>
    <row r="29" spans="1:6" x14ac:dyDescent="0.2">
      <c r="A29" s="27" t="s">
        <v>80</v>
      </c>
      <c r="B29" s="31">
        <v>-100.9076809435157</v>
      </c>
      <c r="C29" s="31">
        <f>B29*'Billing Determinants'!$N$3</f>
        <v>-55.692407086556457</v>
      </c>
      <c r="D29" s="31">
        <f>B29*'Billing Determinants'!$N$13</f>
        <v>-30.045270533795271</v>
      </c>
      <c r="E29" s="31">
        <f>B29*'Billing Determinants'!$N$22</f>
        <v>-15.170003323163966</v>
      </c>
      <c r="F29" s="21"/>
    </row>
    <row r="30" spans="1:6" x14ac:dyDescent="0.2">
      <c r="A30" s="27" t="s">
        <v>81</v>
      </c>
      <c r="B30" s="31">
        <v>-893.40037236528315</v>
      </c>
      <c r="C30" s="31">
        <f>B30*'Billing Determinants'!$N$3</f>
        <v>-493.08057388515135</v>
      </c>
      <c r="D30" s="31">
        <f>B30*'Billing Determinants'!$N$13</f>
        <v>-266.0100364186722</v>
      </c>
      <c r="E30" s="31">
        <f>B30*'Billing Determinants'!$N$22</f>
        <v>-134.30976206145954</v>
      </c>
      <c r="F30" s="21"/>
    </row>
    <row r="31" spans="1:6" x14ac:dyDescent="0.2">
      <c r="A31" s="27" t="s">
        <v>82</v>
      </c>
      <c r="B31" s="31">
        <v>-351.58307429483887</v>
      </c>
      <c r="C31" s="31">
        <f>B31*'Billing Determinants'!$N$3</f>
        <v>-194.04377858343227</v>
      </c>
      <c r="D31" s="31">
        <f>B31*'Billing Determinants'!$N$13</f>
        <v>-104.68389010153619</v>
      </c>
      <c r="E31" s="31">
        <f>B31*'Billing Determinants'!$N$22</f>
        <v>-52.855405609870367</v>
      </c>
      <c r="F31" s="21"/>
    </row>
    <row r="32" spans="1:6" x14ac:dyDescent="0.2">
      <c r="A32" s="27" t="s">
        <v>83</v>
      </c>
      <c r="B32" s="31">
        <v>-187.272744079424</v>
      </c>
      <c r="C32" s="31">
        <f>B32*'Billing Determinants'!$N$3</f>
        <v>-103.35853328475481</v>
      </c>
      <c r="D32" s="31">
        <f>B32*'Billing Determinants'!$N$13</f>
        <v>-55.760475385635829</v>
      </c>
      <c r="E32" s="31">
        <f>B32*'Billing Determinants'!$N$22</f>
        <v>-28.153735409033342</v>
      </c>
      <c r="F32" s="21"/>
    </row>
    <row r="33" spans="1:10" x14ac:dyDescent="0.2">
      <c r="A33" s="27" t="s">
        <v>84</v>
      </c>
      <c r="B33" s="31">
        <v>140.88673580784479</v>
      </c>
      <c r="C33" s="31">
        <f>B33*'Billing Determinants'!$N$3</f>
        <v>77.75742510719968</v>
      </c>
      <c r="D33" s="31">
        <f>B33*'Billing Determinants'!$N$13</f>
        <v>41.949037500321708</v>
      </c>
      <c r="E33" s="31">
        <f>B33*'Billing Determinants'!$N$22</f>
        <v>21.180273200323391</v>
      </c>
      <c r="F33" s="21"/>
    </row>
    <row r="34" spans="1:10" x14ac:dyDescent="0.2">
      <c r="A34" s="27" t="s">
        <v>85</v>
      </c>
      <c r="B34" s="31">
        <v>-25.294527439383593</v>
      </c>
      <c r="C34" s="31">
        <f>B34*'Billing Determinants'!$N$3</f>
        <v>-13.960415164082185</v>
      </c>
      <c r="D34" s="31">
        <f>B34*'Billing Determinants'!$N$13</f>
        <v>-7.5314476840092714</v>
      </c>
      <c r="E34" s="31">
        <f>B34*'Billing Determinants'!$N$22</f>
        <v>-3.8026645912921344</v>
      </c>
      <c r="F34" s="21"/>
    </row>
    <row r="35" spans="1:10" x14ac:dyDescent="0.2">
      <c r="A35" s="28" t="s">
        <v>86</v>
      </c>
      <c r="B35" s="32">
        <v>-853.66156615325485</v>
      </c>
      <c r="C35" s="31">
        <f>B35*'Billing Determinants'!$N$3</f>
        <v>-471.1481525669675</v>
      </c>
      <c r="D35" s="31">
        <f>B35*'Billing Determinants'!$N$13</f>
        <v>-254.17780350868401</v>
      </c>
      <c r="E35" s="31">
        <f>B35*'Billing Determinants'!$N$22</f>
        <v>-128.33561007760329</v>
      </c>
      <c r="F35" s="21"/>
    </row>
    <row r="36" spans="1:10" x14ac:dyDescent="0.2">
      <c r="A36" s="34" t="s">
        <v>53</v>
      </c>
      <c r="B36" s="35">
        <f>SUM(B24:B35)</f>
        <v>-1477.6024824209908</v>
      </c>
      <c r="C36" s="43">
        <f t="shared" ref="C36:E36" si="1">SUM(C24:C35)</f>
        <v>-815.51015932235828</v>
      </c>
      <c r="D36" s="43">
        <f t="shared" si="1"/>
        <v>-439.95626408852615</v>
      </c>
      <c r="E36" s="43">
        <f t="shared" si="1"/>
        <v>-222.13605901010601</v>
      </c>
      <c r="F36" s="21"/>
    </row>
    <row r="37" spans="1:10" x14ac:dyDescent="0.2">
      <c r="B37" s="22"/>
      <c r="C37" s="21"/>
      <c r="D37" s="21"/>
      <c r="E37" s="21"/>
      <c r="F37" s="21"/>
    </row>
    <row r="38" spans="1:10" x14ac:dyDescent="0.2">
      <c r="A38" s="36" t="s">
        <v>93</v>
      </c>
      <c r="B38" s="25" t="s">
        <v>67</v>
      </c>
      <c r="C38" s="76" t="s">
        <v>68</v>
      </c>
      <c r="D38" s="76" t="s">
        <v>68</v>
      </c>
      <c r="E38" s="76" t="s">
        <v>68</v>
      </c>
      <c r="F38" s="21"/>
    </row>
    <row r="39" spans="1:10" x14ac:dyDescent="0.2">
      <c r="A39" s="39" t="s">
        <v>69</v>
      </c>
      <c r="B39" s="26" t="s">
        <v>70</v>
      </c>
      <c r="C39" s="77" t="s">
        <v>71</v>
      </c>
      <c r="D39" s="77" t="s">
        <v>72</v>
      </c>
      <c r="E39" s="77" t="s">
        <v>73</v>
      </c>
      <c r="F39" s="21"/>
    </row>
    <row r="40" spans="1:10" x14ac:dyDescent="0.2">
      <c r="A40" s="38" t="s">
        <v>74</v>
      </c>
      <c r="B40" s="38" t="s">
        <v>75</v>
      </c>
      <c r="C40" s="75" t="s">
        <v>75</v>
      </c>
      <c r="D40" s="75" t="s">
        <v>75</v>
      </c>
      <c r="E40" s="75" t="s">
        <v>75</v>
      </c>
      <c r="F40" s="21"/>
      <c r="H40">
        <v>18</v>
      </c>
      <c r="I40" t="s">
        <v>90</v>
      </c>
    </row>
    <row r="41" spans="1:10" x14ac:dyDescent="0.2">
      <c r="A41" s="27" t="s">
        <v>76</v>
      </c>
      <c r="B41" s="31">
        <v>-8.0547808664139833</v>
      </c>
      <c r="C41" s="31">
        <f>$B41*$G$42</f>
        <v>-4.3455542774303435</v>
      </c>
      <c r="D41" s="31">
        <f>$B41*$G$43</f>
        <v>-2.3528014910795245</v>
      </c>
      <c r="E41" s="31">
        <f>$B41*$G$44</f>
        <v>-1.3564250979041148</v>
      </c>
      <c r="F41" s="21"/>
      <c r="G41" s="21">
        <v>2638.3249999999998</v>
      </c>
      <c r="H41" s="21">
        <v>2200609</v>
      </c>
      <c r="I41" s="21">
        <v>437716</v>
      </c>
      <c r="J41" s="22">
        <f>H41+I41</f>
        <v>2638325</v>
      </c>
    </row>
    <row r="42" spans="1:10" x14ac:dyDescent="0.2">
      <c r="A42" s="27" t="s">
        <v>77</v>
      </c>
      <c r="B42" s="31">
        <v>13.407272842300491</v>
      </c>
      <c r="C42" s="31">
        <f t="shared" ref="C42:C53" si="2">$B42*$G$42</f>
        <v>7.2332236984211145</v>
      </c>
      <c r="D42" s="31">
        <f t="shared" ref="D42:D53" si="3">$B42*$G$43</f>
        <v>3.9162643972359739</v>
      </c>
      <c r="E42" s="31">
        <f t="shared" ref="E42:E53" si="4">$B42*$G$44</f>
        <v>2.2577847466434027</v>
      </c>
      <c r="F42" s="21"/>
      <c r="G42" s="23">
        <v>0.53949999999999998</v>
      </c>
      <c r="H42" s="21">
        <f>$H$41*G42</f>
        <v>1187228.5555</v>
      </c>
      <c r="I42" s="21">
        <f>$I$41*G42</f>
        <v>236147.78199999998</v>
      </c>
      <c r="J42" s="22">
        <f t="shared" ref="J42:J44" si="5">H42+I42</f>
        <v>1423376.3374999999</v>
      </c>
    </row>
    <row r="43" spans="1:10" x14ac:dyDescent="0.2">
      <c r="A43" s="27" t="s">
        <v>78</v>
      </c>
      <c r="B43" s="31">
        <v>11.677610627468605</v>
      </c>
      <c r="C43" s="31">
        <f t="shared" si="2"/>
        <v>6.3000709335193124</v>
      </c>
      <c r="D43" s="31">
        <f t="shared" si="3"/>
        <v>3.4110300642835796</v>
      </c>
      <c r="E43" s="31">
        <f t="shared" si="4"/>
        <v>1.966509629665713</v>
      </c>
      <c r="F43" s="21"/>
      <c r="G43" s="23">
        <v>0.29210000000000003</v>
      </c>
      <c r="H43" s="21">
        <f t="shared" ref="H43:H44" si="6">$H$41*G43</f>
        <v>642797.88890000002</v>
      </c>
      <c r="I43" s="21">
        <f t="shared" ref="I43:I44" si="7">$I$41*G43</f>
        <v>127856.84360000001</v>
      </c>
      <c r="J43" s="22">
        <f t="shared" si="5"/>
        <v>770654.73250000004</v>
      </c>
    </row>
    <row r="44" spans="1:10" x14ac:dyDescent="0.2">
      <c r="A44" s="27" t="s">
        <v>79</v>
      </c>
      <c r="B44" s="31">
        <v>10.267186646120198</v>
      </c>
      <c r="C44" s="31">
        <f t="shared" si="2"/>
        <v>5.5391471955818465</v>
      </c>
      <c r="D44" s="31">
        <f t="shared" si="3"/>
        <v>2.9990452193317099</v>
      </c>
      <c r="E44" s="31">
        <f t="shared" si="4"/>
        <v>1.7289942312066413</v>
      </c>
      <c r="F44" s="21"/>
      <c r="G44" s="23">
        <v>0.16839999999999999</v>
      </c>
      <c r="H44" s="21">
        <f t="shared" si="6"/>
        <v>370582.55559999996</v>
      </c>
      <c r="I44" s="21">
        <f t="shared" si="7"/>
        <v>73711.374400000001</v>
      </c>
      <c r="J44" s="22">
        <f t="shared" si="5"/>
        <v>444293.92999999993</v>
      </c>
    </row>
    <row r="45" spans="1:10" x14ac:dyDescent="0.2">
      <c r="A45" s="27" t="s">
        <v>58</v>
      </c>
      <c r="B45" s="31">
        <v>-2.3577174312284495</v>
      </c>
      <c r="C45" s="31">
        <f t="shared" si="2"/>
        <v>-1.2719885541477485</v>
      </c>
      <c r="D45" s="31">
        <f t="shared" si="3"/>
        <v>-0.6886892616618302</v>
      </c>
      <c r="E45" s="31">
        <f t="shared" si="4"/>
        <v>-0.39703961541887089</v>
      </c>
      <c r="F45" s="21"/>
      <c r="H45" s="21">
        <f>SUM(H42:H44)</f>
        <v>2200609</v>
      </c>
      <c r="I45" s="22">
        <f>SUM(I42:I44)</f>
        <v>437716</v>
      </c>
    </row>
    <row r="46" spans="1:10" x14ac:dyDescent="0.2">
      <c r="A46" s="27" t="s">
        <v>80</v>
      </c>
      <c r="B46" s="31">
        <v>-5.2470562015797144</v>
      </c>
      <c r="C46" s="31">
        <f t="shared" si="2"/>
        <v>-2.8307868207522557</v>
      </c>
      <c r="D46" s="31">
        <f t="shared" si="3"/>
        <v>-1.5326651164814347</v>
      </c>
      <c r="E46" s="31">
        <f t="shared" si="4"/>
        <v>-0.8836042643460239</v>
      </c>
      <c r="F46" s="21"/>
    </row>
    <row r="47" spans="1:10" x14ac:dyDescent="0.2">
      <c r="A47" s="27" t="s">
        <v>81</v>
      </c>
      <c r="B47" s="31">
        <v>-54.368183779701994</v>
      </c>
      <c r="C47" s="31">
        <f t="shared" si="2"/>
        <v>-29.331635149149225</v>
      </c>
      <c r="D47" s="31">
        <f t="shared" si="3"/>
        <v>-15.880946482050954</v>
      </c>
      <c r="E47" s="31">
        <f t="shared" si="4"/>
        <v>-9.1556021485018153</v>
      </c>
      <c r="F47" s="21"/>
    </row>
    <row r="48" spans="1:10" x14ac:dyDescent="0.2">
      <c r="A48" s="27" t="s">
        <v>82</v>
      </c>
      <c r="B48" s="31">
        <v>-21.768987313139277</v>
      </c>
      <c r="C48" s="31">
        <f t="shared" si="2"/>
        <v>-11.74436865543864</v>
      </c>
      <c r="D48" s="31">
        <f t="shared" si="3"/>
        <v>-6.3587211941679831</v>
      </c>
      <c r="E48" s="31">
        <f t="shared" si="4"/>
        <v>-3.6658974635326542</v>
      </c>
      <c r="F48" s="21"/>
    </row>
    <row r="49" spans="1:6" x14ac:dyDescent="0.2">
      <c r="A49" s="27" t="s">
        <v>83</v>
      </c>
      <c r="B49" s="31">
        <v>-11.349403001108056</v>
      </c>
      <c r="C49" s="31">
        <f t="shared" si="2"/>
        <v>-6.1230029190977966</v>
      </c>
      <c r="D49" s="31">
        <f t="shared" si="3"/>
        <v>-3.3151606166236638</v>
      </c>
      <c r="E49" s="31">
        <f t="shared" si="4"/>
        <v>-1.9112394653865967</v>
      </c>
      <c r="F49" s="21"/>
    </row>
    <row r="50" spans="1:6" x14ac:dyDescent="0.2">
      <c r="A50" s="27" t="s">
        <v>84</v>
      </c>
      <c r="B50" s="31">
        <v>6.8989802169767644</v>
      </c>
      <c r="C50" s="31">
        <f t="shared" si="2"/>
        <v>3.7219998270589643</v>
      </c>
      <c r="D50" s="31">
        <f t="shared" si="3"/>
        <v>2.015192121378913</v>
      </c>
      <c r="E50" s="31">
        <f t="shared" si="4"/>
        <v>1.1617882685388872</v>
      </c>
      <c r="F50" s="21"/>
    </row>
    <row r="51" spans="1:6" x14ac:dyDescent="0.2">
      <c r="A51" s="27" t="s">
        <v>85</v>
      </c>
      <c r="B51" s="31">
        <v>-0.97458481542348285</v>
      </c>
      <c r="C51" s="31">
        <f t="shared" si="2"/>
        <v>-0.52578850792096898</v>
      </c>
      <c r="D51" s="31">
        <f t="shared" si="3"/>
        <v>-0.28467622458519937</v>
      </c>
      <c r="E51" s="31">
        <f t="shared" si="4"/>
        <v>-0.1641200829173145</v>
      </c>
      <c r="F51" s="21"/>
    </row>
    <row r="52" spans="1:6" x14ac:dyDescent="0.2">
      <c r="A52" s="28" t="s">
        <v>86</v>
      </c>
      <c r="B52" s="32">
        <v>-26.811754565228853</v>
      </c>
      <c r="C52" s="32">
        <f t="shared" si="2"/>
        <v>-14.464941587940965</v>
      </c>
      <c r="D52" s="32">
        <f t="shared" si="3"/>
        <v>-7.8317135085033485</v>
      </c>
      <c r="E52" s="31">
        <f t="shared" si="4"/>
        <v>-4.5150994687845385</v>
      </c>
      <c r="F52" s="21"/>
    </row>
    <row r="53" spans="1:6" x14ac:dyDescent="0.2">
      <c r="A53" s="43" t="s">
        <v>53</v>
      </c>
      <c r="B53" s="43">
        <v>-88.681417640957747</v>
      </c>
      <c r="C53" s="43">
        <f t="shared" si="2"/>
        <v>-47.8436248172967</v>
      </c>
      <c r="D53" s="43">
        <f t="shared" si="3"/>
        <v>-25.90384209292376</v>
      </c>
      <c r="E53" s="43">
        <f t="shared" si="4"/>
        <v>-14.933950730737283</v>
      </c>
      <c r="F53" s="21"/>
    </row>
    <row r="54" spans="1:6" x14ac:dyDescent="0.2">
      <c r="C54" s="21"/>
      <c r="D54" s="21"/>
      <c r="E54" s="21"/>
      <c r="F54" s="21"/>
    </row>
    <row r="55" spans="1:6" ht="25.5" x14ac:dyDescent="0.2">
      <c r="A55" s="44" t="s">
        <v>91</v>
      </c>
      <c r="B55" s="35">
        <f>B19+B36+B53</f>
        <v>-45248.439360385462</v>
      </c>
      <c r="C55" s="43">
        <f>C19+C36+C53</f>
        <v>-24429.929177095506</v>
      </c>
      <c r="D55" s="43">
        <f>D19+D36+D53</f>
        <v>-13224.119155544715</v>
      </c>
      <c r="E55" s="43">
        <f>E19+E36+E53</f>
        <v>-7594.3910277452387</v>
      </c>
      <c r="F55" s="21"/>
    </row>
    <row r="56" spans="1:6" x14ac:dyDescent="0.2">
      <c r="C56" s="21"/>
      <c r="D56" s="21"/>
      <c r="E56" s="21"/>
      <c r="F56" s="21"/>
    </row>
    <row r="57" spans="1:6" x14ac:dyDescent="0.2">
      <c r="A57" s="45" t="s">
        <v>92</v>
      </c>
      <c r="B57" s="38" t="s">
        <v>53</v>
      </c>
      <c r="C57" s="75" t="s">
        <v>71</v>
      </c>
      <c r="D57" s="75" t="s">
        <v>72</v>
      </c>
      <c r="E57" s="75" t="s">
        <v>73</v>
      </c>
      <c r="F57" s="75" t="s">
        <v>96</v>
      </c>
    </row>
    <row r="58" spans="1:6" x14ac:dyDescent="0.2">
      <c r="A58" s="27" t="s">
        <v>66</v>
      </c>
      <c r="B58" s="31">
        <f>'Billing Determinants'!I37+'Weather Adjustment'!B19*1000</f>
        <v>1510052108.5396764</v>
      </c>
      <c r="C58" s="31">
        <f>'Billing Determinants'!J12+'Weather Adjustment'!C19*1000</f>
        <v>814674928.19844186</v>
      </c>
      <c r="D58" s="31">
        <f>'Billing Determinants'!J21+'Weather Adjustment'!D19*1000</f>
        <v>441041330.85386264</v>
      </c>
      <c r="E58" s="31">
        <f>'Billing Determinants'!J36+'Weather Adjustment'!E19*1000</f>
        <v>254335849.48737177</v>
      </c>
      <c r="F58" s="31">
        <f>SUM(C58:E58)</f>
        <v>1510052108.5396762</v>
      </c>
    </row>
    <row r="59" spans="1:6" x14ac:dyDescent="0.2">
      <c r="A59" s="27" t="s">
        <v>88</v>
      </c>
      <c r="B59" s="31">
        <f>'Billing Determinants'!M37+'Weather Adjustment'!B36*1000</f>
        <v>64641962.517579012</v>
      </c>
      <c r="C59" s="31">
        <f>'Billing Determinants'!N12+'Weather Adjustment'!C36*1000</f>
        <v>35676833.098742157</v>
      </c>
      <c r="D59" s="31">
        <f>'Billing Determinants'!N21+'Weather Adjustment'!D36*1000</f>
        <v>19247149.805803947</v>
      </c>
      <c r="E59" s="31">
        <f>'Billing Determinants'!N36+'Weather Adjustment'!E36*1000</f>
        <v>9717979.6130329017</v>
      </c>
      <c r="F59" s="31">
        <f t="shared" ref="F59:F61" si="8">SUM(C59:E59)</f>
        <v>64641962.517579004</v>
      </c>
    </row>
    <row r="60" spans="1:6" x14ac:dyDescent="0.2">
      <c r="A60" s="27" t="s">
        <v>87</v>
      </c>
      <c r="B60" s="33">
        <f>H41+(B53*1000)</f>
        <v>2111927.582359042</v>
      </c>
      <c r="C60" s="31">
        <f>H42+C53*1000</f>
        <v>1139384.9306827034</v>
      </c>
      <c r="D60" s="31">
        <f>H43+D53*1000</f>
        <v>616894.04680707632</v>
      </c>
      <c r="E60" s="31">
        <f>H44+E53*1000</f>
        <v>355648.60486926266</v>
      </c>
      <c r="F60" s="31">
        <f t="shared" si="8"/>
        <v>2111927.5823590425</v>
      </c>
    </row>
    <row r="61" spans="1:6" x14ac:dyDescent="0.2">
      <c r="A61" s="27" t="s">
        <v>94</v>
      </c>
      <c r="B61" s="33">
        <f>I41+B53*1000</f>
        <v>349034.58235904225</v>
      </c>
      <c r="C61" s="31">
        <f>I42+C53*1000</f>
        <v>188304.15718270326</v>
      </c>
      <c r="D61" s="31">
        <f>I43+D53*1000</f>
        <v>101953.00150707625</v>
      </c>
      <c r="E61" s="31">
        <f>I44+E53*1000</f>
        <v>58777.423669262716</v>
      </c>
      <c r="F61" s="31">
        <f t="shared" si="8"/>
        <v>349034.58235904225</v>
      </c>
    </row>
    <row r="62" spans="1:6" x14ac:dyDescent="0.2">
      <c r="A62" s="34" t="s">
        <v>89</v>
      </c>
      <c r="B62" s="35">
        <f>SUM(B58:B61)</f>
        <v>1577155033.2219737</v>
      </c>
      <c r="C62" s="43">
        <f t="shared" ref="C62:F62" si="9">SUM(C58:C61)</f>
        <v>851679450.38504934</v>
      </c>
      <c r="D62" s="43">
        <f t="shared" si="9"/>
        <v>461007327.70798075</v>
      </c>
      <c r="E62" s="43">
        <f t="shared" si="9"/>
        <v>264468255.1289432</v>
      </c>
      <c r="F62" s="43">
        <f t="shared" si="9"/>
        <v>1577155033.2219734</v>
      </c>
    </row>
  </sheetData>
  <pageMargins left="0.7" right="0.7" top="0.75" bottom="0.75" header="0.3" footer="0.3"/>
  <pageSetup orientation="landscape" r:id="rId1"/>
  <rowBreaks count="1" manualBreakCount="1">
    <brk id="3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2014-10-10T20:48:53+00:00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D58057-D173-4291-B7CF-F490C76A383F}"/>
</file>

<file path=customXml/itemProps2.xml><?xml version="1.0" encoding="utf-8"?>
<ds:datastoreItem xmlns:ds="http://schemas.openxmlformats.org/officeDocument/2006/customXml" ds:itemID="{877968BB-D53C-4AF1-AAB5-CCFA349622B4}"/>
</file>

<file path=customXml/itemProps3.xml><?xml version="1.0" encoding="utf-8"?>
<ds:datastoreItem xmlns:ds="http://schemas.openxmlformats.org/officeDocument/2006/customXml" ds:itemID="{4BDA118A-EFD6-41A9-9C34-09325B5E7955}"/>
</file>

<file path=customXml/itemProps4.xml><?xml version="1.0" encoding="utf-8"?>
<ds:datastoreItem xmlns:ds="http://schemas.openxmlformats.org/officeDocument/2006/customXml" ds:itemID="{F85C4DDF-80E3-4FCB-8154-C2EEC02FA9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Billing Determinants</vt:lpstr>
      <vt:lpstr>Weather Adjustment</vt:lpstr>
      <vt:lpstr>'Billing Determinants'!Print_Titles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Bill Frequency Study and Billing Determinants</dc:title>
  <dc:creator/>
  <cp:lastModifiedBy/>
  <dcterms:created xsi:type="dcterms:W3CDTF">2014-08-12T17:16:30Z</dcterms:created>
  <dcterms:modified xsi:type="dcterms:W3CDTF">2014-10-09T23:06:15Z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