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ke_young_utc_wa_gov/Documents/Rate Cases/TS-220513 Pilots/"/>
    </mc:Choice>
  </mc:AlternateContent>
  <xr:revisionPtr revIDLastSave="0" documentId="8_{A0236A9C-E7C6-457A-A733-87ACAA1785D7}" xr6:coauthVersionLast="47" xr6:coauthVersionMax="47" xr10:uidLastSave="{00000000-0000-0000-0000-000000000000}"/>
  <bookViews>
    <workbookView xWindow="-23148" yWindow="-108" windowWidth="23256" windowHeight="14016" xr2:uid="{42A78BB7-BD96-4F98-BC0F-4FC6626B99BF}"/>
  </bookViews>
  <sheets>
    <sheet name="Staff Revenue Reconciliation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15" i="1"/>
  <c r="D15" i="1" s="1"/>
  <c r="C14" i="1"/>
  <c r="E11" i="1"/>
  <c r="D11" i="1"/>
  <c r="C11" i="1"/>
  <c r="C16" i="1" s="1"/>
  <c r="D16" i="1" s="1"/>
  <c r="E16" i="1" s="1"/>
  <c r="C10" i="1"/>
  <c r="D10" i="1" s="1"/>
  <c r="E10" i="1" s="1"/>
  <c r="C9" i="1"/>
  <c r="D9" i="1" s="1"/>
  <c r="E9" i="1" s="1"/>
  <c r="E8" i="1"/>
  <c r="D8" i="1"/>
  <c r="C8" i="1"/>
  <c r="E7" i="1"/>
  <c r="D7" i="1"/>
  <c r="C7" i="1"/>
  <c r="C26" i="1" l="1"/>
  <c r="E15" i="1" s="1"/>
  <c r="C17" i="1"/>
  <c r="E12" i="1"/>
  <c r="G15" i="1"/>
  <c r="C12" i="1"/>
  <c r="C19" i="1" s="1"/>
  <c r="D12" i="1"/>
  <c r="D14" i="1"/>
  <c r="E14" i="1" s="1"/>
  <c r="E17" i="1" s="1"/>
  <c r="D17" i="1" l="1"/>
  <c r="D19" i="1" s="1"/>
  <c r="E19" i="1"/>
</calcChain>
</file>

<file path=xl/sharedStrings.xml><?xml version="1.0" encoding="utf-8"?>
<sst xmlns="http://schemas.openxmlformats.org/spreadsheetml/2006/main" count="23" uniqueCount="21">
  <si>
    <t>Staff</t>
  </si>
  <si>
    <t>Revenue Reconciliation &amp; Proposed Revenue</t>
  </si>
  <si>
    <t>For the year ended December 31, 2021</t>
  </si>
  <si>
    <t>Current Rates</t>
  </si>
  <si>
    <t>PSP Proposed Rates</t>
  </si>
  <si>
    <t>Staff Proposed Rates</t>
  </si>
  <si>
    <t>Pilotage Fees</t>
  </si>
  <si>
    <t>Boat Fees</t>
  </si>
  <si>
    <t>Finance Charges</t>
  </si>
  <si>
    <t>Interest Income</t>
  </si>
  <si>
    <t>BPC pass through</t>
  </si>
  <si>
    <t>Total Revenue Requirement</t>
  </si>
  <si>
    <t>Total Expenses</t>
  </si>
  <si>
    <t>Target DNI @ 56 pilots</t>
  </si>
  <si>
    <t>DNI increase over 2019 case</t>
  </si>
  <si>
    <t>Revenue Requirement Variance</t>
  </si>
  <si>
    <t>DNI Calculation</t>
  </si>
  <si>
    <t>Number of Pilots for calculations</t>
  </si>
  <si>
    <t>Previous case-year 2</t>
  </si>
  <si>
    <t>Medical premiums</t>
  </si>
  <si>
    <t>Total 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</si>
</sst>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&quot;$&quot;* #,##0_);_(&quot;$&quot;* \(#,##0\);_(&quot;$&quot;* &quot;-&quot;??_);_(@_)"/>
    <numFmt numFmtId="167" formatCode="0.0%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0" xfId="1" applyNumberFormat="1" applyFont="1" applyFill="1"/>
    <xf numFmtId="166" fontId="0" fillId="0" borderId="5" xfId="2" applyNumberFormat="1" applyFont="1" applyBorder="1"/>
    <xf numFmtId="164" fontId="0" fillId="0" borderId="5" xfId="1" applyNumberFormat="1" applyFont="1" applyBorder="1"/>
    <xf numFmtId="166" fontId="0" fillId="0" borderId="6" xfId="2" applyNumberFormat="1" applyFont="1" applyBorder="1"/>
    <xf numFmtId="164" fontId="0" fillId="0" borderId="0" xfId="0" applyNumberFormat="1"/>
    <xf numFmtId="0" fontId="0" fillId="0" borderId="4" xfId="0" applyBorder="1" applyAlignment="1">
      <alignment horizontal="left"/>
    </xf>
    <xf numFmtId="166" fontId="0" fillId="0" borderId="5" xfId="2" applyNumberFormat="1" applyFont="1" applyFill="1" applyBorder="1"/>
    <xf numFmtId="0" fontId="5" fillId="0" borderId="4" xfId="0" applyFont="1" applyBorder="1"/>
    <xf numFmtId="166" fontId="5" fillId="0" borderId="7" xfId="2" applyNumberFormat="1" applyFont="1" applyBorder="1"/>
    <xf numFmtId="166" fontId="5" fillId="0" borderId="8" xfId="2" applyNumberFormat="1" applyFont="1" applyBorder="1"/>
    <xf numFmtId="166" fontId="0" fillId="0" borderId="5" xfId="0" applyNumberFormat="1" applyBorder="1"/>
    <xf numFmtId="167" fontId="0" fillId="0" borderId="0" xfId="3" applyNumberFormat="1" applyFont="1"/>
    <xf numFmtId="0" fontId="5" fillId="0" borderId="4" xfId="0" applyFont="1" applyBorder="1" applyAlignment="1">
      <alignment horizontal="left"/>
    </xf>
    <xf numFmtId="166" fontId="5" fillId="0" borderId="9" xfId="0" applyNumberFormat="1" applyFont="1" applyBorder="1"/>
    <xf numFmtId="166" fontId="5" fillId="0" borderId="10" xfId="2" applyNumberFormat="1" applyFont="1" applyBorder="1"/>
    <xf numFmtId="0" fontId="0" fillId="0" borderId="11" xfId="0" applyBorder="1" applyAlignment="1">
      <alignment horizontal="left"/>
    </xf>
    <xf numFmtId="166" fontId="0" fillId="0" borderId="12" xfId="0" applyNumberFormat="1" applyBorder="1"/>
    <xf numFmtId="166" fontId="0" fillId="0" borderId="13" xfId="0" applyNumberFormat="1" applyBorder="1"/>
    <xf numFmtId="0" fontId="0" fillId="0" borderId="5" xfId="0" applyBorder="1" applyAlignment="1">
      <alignment horizontal="center"/>
    </xf>
    <xf numFmtId="44" fontId="0" fillId="0" borderId="5" xfId="2" applyFont="1" applyBorder="1"/>
    <xf numFmtId="0" fontId="0" fillId="0" borderId="14" xfId="0" applyBorder="1" applyAlignment="1">
      <alignment horizontal="left"/>
    </xf>
    <xf numFmtId="44" fontId="5" fillId="0" borderId="9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.utc.wa.gov/sites/tp-220513/Staff%20Work%20Papers/Staff%20%20of%20220513-PSP-Exh-WTB05-Burton-Supp-T-9-9-22.xlsx" TargetMode="External"/><Relationship Id="rId1" Type="http://schemas.openxmlformats.org/officeDocument/2006/relationships/externalLinkPath" Target="https://home.utc.wa.gov/sites/tp-220513/Staff%20Work%20Papers/Staff%20%20of%20220513-PSP-Exh-WTB05-Burton-Supp-T-9-9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enue Reconciliation"/>
      <sheetName val="Staff Rev Rec old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>
        <row r="116">
          <cell r="S116">
            <v>21036498.839999996</v>
          </cell>
        </row>
      </sheetData>
      <sheetData sheetId="1">
        <row r="15">
          <cell r="C15">
            <v>-1885344.9600000009</v>
          </cell>
        </row>
      </sheetData>
      <sheetData sheetId="2">
        <row r="15">
          <cell r="K15">
            <v>1002.8799999999999</v>
          </cell>
        </row>
        <row r="74">
          <cell r="M74">
            <v>16086844.051653316</v>
          </cell>
        </row>
      </sheetData>
      <sheetData sheetId="3"/>
      <sheetData sheetId="4"/>
      <sheetData sheetId="5">
        <row r="12">
          <cell r="AA12">
            <v>1981164</v>
          </cell>
          <cell r="AJ12">
            <v>34429626.3831992</v>
          </cell>
          <cell r="AL12">
            <v>1457011</v>
          </cell>
        </row>
      </sheetData>
      <sheetData sheetId="6">
        <row r="13">
          <cell r="AA13">
            <v>1981164</v>
          </cell>
          <cell r="AJ13">
            <v>38918217.615300007</v>
          </cell>
          <cell r="AL13">
            <v>1457011</v>
          </cell>
        </row>
      </sheetData>
      <sheetData sheetId="7"/>
      <sheetData sheetId="8"/>
      <sheetData sheetId="9"/>
      <sheetData sheetId="10"/>
      <sheetData sheetId="11"/>
      <sheetData sheetId="12">
        <row r="19">
          <cell r="D19">
            <v>-28252.109999999993</v>
          </cell>
        </row>
        <row r="23">
          <cell r="I23">
            <v>12548785.589299718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774">
          <cell r="AA7774">
            <v>1981164</v>
          </cell>
          <cell r="AJ7774">
            <v>47978368.921299726</v>
          </cell>
          <cell r="AL7774">
            <v>1457011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18CF5-67D1-4390-B9AA-117C33EC505D}">
  <dimension ref="A1:I26"/>
  <sheetViews>
    <sheetView tabSelected="1" workbookViewId="0">
      <selection activeCell="I17" sqref="I17"/>
    </sheetView>
  </sheetViews>
  <sheetFormatPr defaultRowHeight="14.5" x14ac:dyDescent="0.35"/>
  <cols>
    <col min="1" max="1" width="3.26953125" customWidth="1"/>
    <col min="2" max="2" width="28.1796875" style="32" bestFit="1" customWidth="1"/>
    <col min="3" max="3" width="17" bestFit="1" customWidth="1"/>
    <col min="4" max="4" width="18.26953125" customWidth="1"/>
    <col min="5" max="5" width="15.26953125" bestFit="1" customWidth="1"/>
    <col min="6" max="6" width="11.26953125" bestFit="1" customWidth="1"/>
    <col min="7" max="7" width="0" hidden="1" customWidth="1"/>
    <col min="8" max="8" width="35" hidden="1" customWidth="1"/>
    <col min="9" max="9" width="12.26953125" style="1" bestFit="1" customWidth="1"/>
    <col min="10" max="10" width="5.1796875" customWidth="1"/>
    <col min="11" max="11" width="13.54296875" bestFit="1" customWidth="1"/>
    <col min="12" max="12" width="12.1796875" bestFit="1" customWidth="1"/>
  </cols>
  <sheetData>
    <row r="1" spans="1:8" ht="18.5" x14ac:dyDescent="0.45">
      <c r="A1" s="33" t="s">
        <v>0</v>
      </c>
      <c r="B1" s="33"/>
      <c r="C1" s="33"/>
      <c r="D1" s="33"/>
      <c r="E1" s="33"/>
      <c r="F1" s="33"/>
    </row>
    <row r="2" spans="1:8" ht="15.5" x14ac:dyDescent="0.35">
      <c r="A2" s="34" t="s">
        <v>1</v>
      </c>
      <c r="B2" s="34"/>
      <c r="C2" s="34"/>
      <c r="D2" s="34"/>
      <c r="E2" s="34"/>
      <c r="F2" s="34"/>
    </row>
    <row r="3" spans="1:8" ht="15.5" x14ac:dyDescent="0.35">
      <c r="A3" s="35" t="s">
        <v>2</v>
      </c>
      <c r="B3" s="35"/>
      <c r="C3" s="35"/>
      <c r="D3" s="35"/>
      <c r="E3" s="35"/>
      <c r="F3" s="35"/>
    </row>
    <row r="4" spans="1:8" ht="15" thickBot="1" x14ac:dyDescent="0.4">
      <c r="B4"/>
    </row>
    <row r="5" spans="1:8" ht="29" x14ac:dyDescent="0.35">
      <c r="B5" s="2"/>
      <c r="C5" s="3" t="s">
        <v>3</v>
      </c>
      <c r="D5" s="3" t="s">
        <v>4</v>
      </c>
      <c r="E5" s="4" t="s">
        <v>5</v>
      </c>
    </row>
    <row r="6" spans="1:8" x14ac:dyDescent="0.35">
      <c r="B6" s="5"/>
      <c r="C6" s="6"/>
      <c r="D6" s="6"/>
      <c r="E6" s="7"/>
      <c r="G6" s="8"/>
    </row>
    <row r="7" spans="1:8" x14ac:dyDescent="0.35">
      <c r="B7" s="5" t="s">
        <v>6</v>
      </c>
      <c r="C7" s="9">
        <f>'[1]Staff priceout current'!AJ12</f>
        <v>34429626.3831992</v>
      </c>
      <c r="D7" s="10">
        <f>'[1]2023 PF Revenue '!AJ7774</f>
        <v>47978368.921299726</v>
      </c>
      <c r="E7" s="11">
        <f>'[1]Staff Priceout Proposed'!AJ13</f>
        <v>38918217.615300007</v>
      </c>
      <c r="F7" s="12"/>
      <c r="G7" s="8">
        <v>1.1399999999999999</v>
      </c>
    </row>
    <row r="8" spans="1:8" x14ac:dyDescent="0.35">
      <c r="B8" s="5" t="s">
        <v>7</v>
      </c>
      <c r="C8" s="9">
        <f>'[1]Staff priceout current'!AA12</f>
        <v>1981164</v>
      </c>
      <c r="D8" s="10">
        <f>'[1]2023 PF Revenue '!AA7774</f>
        <v>1981164</v>
      </c>
      <c r="E8" s="11">
        <f>'[1]Staff Priceout Proposed'!AA13</f>
        <v>1981164</v>
      </c>
    </row>
    <row r="9" spans="1:8" x14ac:dyDescent="0.35">
      <c r="B9" s="13" t="s">
        <v>8</v>
      </c>
      <c r="C9" s="14">
        <f>-'[1]Revenue Reconciliation'!D19</f>
        <v>28252.109999999993</v>
      </c>
      <c r="D9" s="10">
        <f>C9</f>
        <v>28252.109999999993</v>
      </c>
      <c r="E9" s="11">
        <f>D9</f>
        <v>28252.109999999993</v>
      </c>
    </row>
    <row r="10" spans="1:8" x14ac:dyDescent="0.35">
      <c r="B10" s="13" t="s">
        <v>9</v>
      </c>
      <c r="C10" s="9">
        <f>'[1]Results of Operations'!K15</f>
        <v>1002.8799999999999</v>
      </c>
      <c r="D10" s="10">
        <f>C10</f>
        <v>1002.8799999999999</v>
      </c>
      <c r="E10" s="11">
        <f t="shared" ref="E10" si="0">D10</f>
        <v>1002.8799999999999</v>
      </c>
    </row>
    <row r="11" spans="1:8" x14ac:dyDescent="0.35">
      <c r="B11" s="13" t="s">
        <v>10</v>
      </c>
      <c r="C11" s="9">
        <f>'[1]Staff priceout current'!AL12</f>
        <v>1457011</v>
      </c>
      <c r="D11" s="10">
        <f>'[1]2023 PF Revenue '!AL7774</f>
        <v>1457011</v>
      </c>
      <c r="E11" s="11">
        <f>'[1]Staff Priceout Proposed'!AL13</f>
        <v>1457011</v>
      </c>
    </row>
    <row r="12" spans="1:8" x14ac:dyDescent="0.35">
      <c r="B12" s="15" t="s">
        <v>11</v>
      </c>
      <c r="C12" s="16">
        <f>SUM(C7:C11)</f>
        <v>37897056.373199202</v>
      </c>
      <c r="D12" s="16">
        <f>SUM(D7:D11)</f>
        <v>51445798.911299728</v>
      </c>
      <c r="E12" s="17">
        <f>SUM(E7:E11)</f>
        <v>42385647.605300009</v>
      </c>
    </row>
    <row r="13" spans="1:8" x14ac:dyDescent="0.35">
      <c r="B13" s="13"/>
      <c r="C13" s="6"/>
      <c r="D13" s="6"/>
      <c r="E13" s="11"/>
    </row>
    <row r="14" spans="1:8" x14ac:dyDescent="0.35">
      <c r="B14" s="13" t="s">
        <v>12</v>
      </c>
      <c r="C14" s="9">
        <f>'[1]Results of Operations'!M74</f>
        <v>16086844.051653316</v>
      </c>
      <c r="D14" s="18">
        <f>C14</f>
        <v>16086844.051653316</v>
      </c>
      <c r="E14" s="11">
        <f>D14</f>
        <v>16086844.051653316</v>
      </c>
    </row>
    <row r="15" spans="1:8" x14ac:dyDescent="0.35">
      <c r="B15" s="13" t="s">
        <v>13</v>
      </c>
      <c r="C15" s="14">
        <f>'[1]12-month P&amp;L'!S116</f>
        <v>21036498.839999996</v>
      </c>
      <c r="D15" s="18">
        <f>'[1]Revenue Reconciliation'!I23+C15</f>
        <v>33585284.429299712</v>
      </c>
      <c r="E15" s="11">
        <f>C26</f>
        <v>24849544.960000001</v>
      </c>
      <c r="G15" s="19">
        <f>E15/C15-1</f>
        <v>0.18125859008199896</v>
      </c>
      <c r="H15" t="s">
        <v>14</v>
      </c>
    </row>
    <row r="16" spans="1:8" x14ac:dyDescent="0.35">
      <c r="B16" s="13" t="s">
        <v>10</v>
      </c>
      <c r="C16" s="18">
        <f>C11</f>
        <v>1457011</v>
      </c>
      <c r="D16" s="18">
        <f t="shared" ref="D16:E16" si="1">C16</f>
        <v>1457011</v>
      </c>
      <c r="E16" s="11">
        <f t="shared" si="1"/>
        <v>1457011</v>
      </c>
    </row>
    <row r="17" spans="2:5" ht="15" thickBot="1" x14ac:dyDescent="0.4">
      <c r="B17" s="20" t="s">
        <v>11</v>
      </c>
      <c r="C17" s="21">
        <f>SUM(C14:C16)</f>
        <v>38580353.891653314</v>
      </c>
      <c r="D17" s="21">
        <f>SUM(D14:D16)</f>
        <v>51129139.48095303</v>
      </c>
      <c r="E17" s="22">
        <f>SUM(E14:E16)</f>
        <v>42393400.011653319</v>
      </c>
    </row>
    <row r="18" spans="2:5" ht="15" thickTop="1" x14ac:dyDescent="0.35">
      <c r="B18" s="13"/>
      <c r="C18" s="6"/>
      <c r="D18" s="6"/>
      <c r="E18" s="11"/>
    </row>
    <row r="19" spans="2:5" x14ac:dyDescent="0.35">
      <c r="B19" s="23" t="s">
        <v>15</v>
      </c>
      <c r="C19" s="24">
        <f>C12-C17</f>
        <v>-683297.51845411211</v>
      </c>
      <c r="D19" s="24">
        <f t="shared" ref="D19:E19" si="2">D12-D17</f>
        <v>316659.43034669757</v>
      </c>
      <c r="E19" s="25">
        <f t="shared" si="2"/>
        <v>-7752.4063533097506</v>
      </c>
    </row>
    <row r="20" spans="2:5" x14ac:dyDescent="0.35">
      <c r="B20" s="13"/>
      <c r="C20" s="6"/>
      <c r="D20" s="6"/>
      <c r="E20" s="7"/>
    </row>
    <row r="21" spans="2:5" x14ac:dyDescent="0.35">
      <c r="B21" s="13"/>
      <c r="C21" s="6"/>
      <c r="D21" s="6"/>
      <c r="E21" s="7"/>
    </row>
    <row r="22" spans="2:5" x14ac:dyDescent="0.35">
      <c r="B22" s="20" t="s">
        <v>16</v>
      </c>
      <c r="C22" s="6"/>
      <c r="D22" s="6"/>
      <c r="E22" s="7"/>
    </row>
    <row r="23" spans="2:5" x14ac:dyDescent="0.35">
      <c r="B23" s="13" t="s">
        <v>17</v>
      </c>
      <c r="C23" s="26">
        <v>56</v>
      </c>
      <c r="D23" s="6"/>
      <c r="E23" s="7"/>
    </row>
    <row r="24" spans="2:5" x14ac:dyDescent="0.35">
      <c r="B24" s="13" t="s">
        <v>18</v>
      </c>
      <c r="C24" s="27">
        <f>410075*C23</f>
        <v>22964200</v>
      </c>
      <c r="D24" s="6"/>
      <c r="E24" s="7"/>
    </row>
    <row r="25" spans="2:5" x14ac:dyDescent="0.35">
      <c r="B25" s="13" t="s">
        <v>19</v>
      </c>
      <c r="C25" s="27">
        <f>-'[1]Staff Adjustments'!C15</f>
        <v>1885344.9600000009</v>
      </c>
      <c r="D25" s="6"/>
      <c r="E25" s="7"/>
    </row>
    <row r="26" spans="2:5" ht="15" thickBot="1" x14ac:dyDescent="0.4">
      <c r="B26" s="28" t="s">
        <v>20</v>
      </c>
      <c r="C26" s="29">
        <f>SUM(C24:C25)</f>
        <v>24849544.960000001</v>
      </c>
      <c r="D26" s="30"/>
      <c r="E26" s="3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47C219A6911D0E4EB9BD13B2DA1984EE" ma:contentTypeVersion="2" ma:contentTypeDescription="" ma:contentTypeScope="" ma:versionID="012e623a10d34ea89c5e944f08c630b3">
  <xsd:schema xmlns:xsd="http://www.w3.org/2001/XMLSchema" xmlns:xs="http://www.w3.org/2001/XMLSchema" xmlns:p="http://schemas.microsoft.com/office/2006/metadata/properties" xmlns:ns2="a0689114-bdb9-4146-803a-240f5368dce0" targetNamespace="http://schemas.microsoft.com/office/2006/metadata/properties" ma:root="true" ma:fieldsID="6ad1f8f49b698d80726979a35e7a2a59" ns2:_="">
    <xsd:import namespace="a0689114-bdb9-4146-803a-240f5368dce0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restriction base="dms:Choice">
          <xsd:enumeration value="Mike Young"/>
          <xsd:enumeration value="Jaclynn Simmons"/>
          <xsd:enumeration value="Neiri Carrasc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Date1 xmlns="dc463f71-b30c-4ab2-9473-d307f9d35888">2023-02-10T16:18:52+00:00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6DB5192-B540-45BE-A1CE-2DD53365F478}"/>
</file>

<file path=customXml/itemProps2.xml><?xml version="1.0" encoding="utf-8"?>
<ds:datastoreItem xmlns:ds="http://schemas.openxmlformats.org/officeDocument/2006/customXml" ds:itemID="{798DA75E-AA2D-45D5-8B5A-6E242F3618EB}"/>
</file>

<file path=customXml/itemProps3.xml><?xml version="1.0" encoding="utf-8"?>
<ds:datastoreItem xmlns:ds="http://schemas.openxmlformats.org/officeDocument/2006/customXml" ds:itemID="{8189BC4D-84C8-440A-96A1-1DCE24EADECB}"/>
</file>

<file path=customXml/itemProps4.xml><?xml version="1.0" encoding="utf-8"?>
<ds:datastoreItem xmlns:ds="http://schemas.openxmlformats.org/officeDocument/2006/customXml" ds:itemID="{23BA4AFA-6C3C-4D19-ACE4-28CCABA9ACDF}"/>
</file>

<file path=customXml/itemProps5.xml><?xml version="1.0" encoding="utf-8"?>
<ds:datastoreItem xmlns:ds="http://schemas.openxmlformats.org/officeDocument/2006/customXml" ds:itemID="{C3D3DDC4-5BC0-4ED9-8DB2-493503F6AC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Revenue Reconciliation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Young, Mike (UTC)</dc:creator>
  <cp:keywords/>
  <dc:description/>
  <cp:lastModifiedBy>Young, Mike (UTC)</cp:lastModifiedBy>
  <cp:revision/>
  <dcterms:created xsi:type="dcterms:W3CDTF">2023-02-08T21:56:18Z</dcterms:created>
  <dcterms:modified xsi:type="dcterms:W3CDTF">2023-02-08T23:59:31Z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4" name="EfsecDocumentType">
    <vt:lpwstr>Documents</vt:lpwstr>
  </property>
  <property fmtid="{D5CDD505-2E9C-101B-9397-08002B2CF9AE}" pid="9" name="IsOfficialRecord">
    <vt:bool>false</vt:bool>
  </property>
  <property fmtid="{D5CDD505-2E9C-101B-9397-08002B2CF9AE}" pid="10" name="IsVisibleToEfsecCouncil">
    <vt:bool>false</vt:bool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