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202300"/>
  <xr:revisionPtr revIDLastSave="0" documentId="13_ncr:1_{ED966D6B-4AAB-481B-AF78-E34F5EC00781}" xr6:coauthVersionLast="47" xr6:coauthVersionMax="47" xr10:uidLastSave="{00000000-0000-0000-0000-000000000000}"/>
  <bookViews>
    <workbookView xWindow="29970" yWindow="1425" windowWidth="19560" windowHeight="14775" activeTab="1" xr2:uid="{439C8BBA-AEA5-4FEE-AD69-9678224AADD0}"/>
  </bookViews>
  <sheets>
    <sheet name="15.8" sheetId="1" r:id="rId1"/>
    <sheet name="15.8.1" sheetId="2" r:id="rId2"/>
  </sheets>
  <definedNames>
    <definedName name="_Fill"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Order1" hidden="1">255</definedName>
    <definedName name="_Order2" hidden="1">0</definedName>
    <definedName name="Access_Button1" hidden="1">"Headcount_Workbook_Schedules_List"</definedName>
    <definedName name="AccessDatabase" hidden="1">"P:\HR\SharonPlummer\Headcount Workbook.mdb"</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41449.5882638889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Master" hidden="1">{#N/A,#N/A,FALSE,"Actual";#N/A,#N/A,FALSE,"Normalized";#N/A,#N/A,FALSE,"Electric Actual";#N/A,#N/A,FALSE,"Electric Normalized"}</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'15.8'!$A$1:$J$61</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"45E0PLIQ1MP30VR6ZIBEXXIX7"</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wrn.ALL." hidden="1">{#N/A,#N/A,FALSE,"Summary EPS";#N/A,#N/A,FALSE,"1st Qtr Electric";#N/A,#N/A,FALSE,"1st Qtr Australia";#N/A,#N/A,FALSE,"1st Qtr Telecom";#N/A,#N/A,FALSE,"1st QTR Other"}</definedName>
    <definedName name="wrn.All._.pages." hidden="1">{#N/A,#N/A,FALSE,"Summary 1";#N/A,#N/A,FALSE,"Domestic";#N/A,#N/A,FALSE,"Australia";#N/A,#N/A,FALSE,"Other"}</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hidden="1">{"Factors Pages 1-2",#N/A,FALSE,"Variables";"Factors Page 3",#N/A,FALSE,"Variables";"Factors Page 4",#N/A,FALSE,"Variables";"Factors Page 5",#N/A,FALSE,"Variables";"YE Pages 7-26",#N/A,FALSE,"Variables"}</definedName>
    <definedName name="Z_01844156_6462_4A28_9785_1A86F4D0C834_.wvu.PrintTitle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2" l="1"/>
  <c r="G26" i="2" s="1"/>
  <c r="E25" i="2"/>
  <c r="G25" i="2" s="1"/>
  <c r="E24" i="2"/>
  <c r="G24" i="2" s="1"/>
  <c r="E23" i="2"/>
  <c r="G23" i="2" s="1"/>
  <c r="E22" i="2"/>
  <c r="G22" i="2" s="1"/>
  <c r="E21" i="2"/>
  <c r="G21" i="2" s="1"/>
  <c r="E20" i="2"/>
  <c r="G20" i="2" s="1"/>
  <c r="E19" i="2"/>
  <c r="G19" i="2" s="1"/>
  <c r="E18" i="2"/>
  <c r="G18" i="2" s="1"/>
  <c r="E17" i="2"/>
  <c r="G17" i="2" s="1"/>
  <c r="E16" i="2"/>
  <c r="G16" i="2" s="1"/>
  <c r="E15" i="2"/>
  <c r="G15" i="2" s="1"/>
  <c r="E14" i="2"/>
  <c r="G14" i="2" s="1"/>
  <c r="E13" i="2"/>
  <c r="G13" i="2" s="1"/>
  <c r="D27" i="2"/>
  <c r="E12" i="2"/>
  <c r="J10" i="1"/>
  <c r="E27" i="2" l="1"/>
  <c r="G12" i="2"/>
  <c r="G27" i="2" s="1"/>
  <c r="G32" i="2" s="1"/>
  <c r="F10" i="1" s="1"/>
  <c r="I10" i="1" s="1"/>
  <c r="C27" i="2"/>
</calcChain>
</file>

<file path=xl/sharedStrings.xml><?xml version="1.0" encoding="utf-8"?>
<sst xmlns="http://schemas.openxmlformats.org/spreadsheetml/2006/main" count="63" uniqueCount="50">
  <si>
    <t>PacifiCorp</t>
  </si>
  <si>
    <t>PAGE</t>
  </si>
  <si>
    <t>TOTAL</t>
  </si>
  <si>
    <t>ACCOUNT</t>
  </si>
  <si>
    <t>Type</t>
  </si>
  <si>
    <t>COMPANY</t>
  </si>
  <si>
    <t>FACTOR</t>
  </si>
  <si>
    <t>FACTOR %</t>
  </si>
  <si>
    <t>ALLOCATED</t>
  </si>
  <si>
    <t>REF#</t>
  </si>
  <si>
    <t>Adjustment to Expense:</t>
  </si>
  <si>
    <t>Taxes Other Than Income</t>
  </si>
  <si>
    <t>SG</t>
  </si>
  <si>
    <t>Description of Adjustment:</t>
  </si>
  <si>
    <t>Total</t>
  </si>
  <si>
    <t>NPC</t>
  </si>
  <si>
    <t>MWH</t>
  </si>
  <si>
    <t>Tax</t>
  </si>
  <si>
    <t>$1/MWH</t>
  </si>
  <si>
    <t>Wind Plant</t>
  </si>
  <si>
    <t>Production (b)</t>
  </si>
  <si>
    <t>Begins</t>
  </si>
  <si>
    <t>Foote Creek, Wyoming</t>
  </si>
  <si>
    <t>Rolling Hills</t>
  </si>
  <si>
    <t>Cedar Springs Wind II, Wyoming</t>
  </si>
  <si>
    <t>Ekola Flats Wind, Wyoming</t>
  </si>
  <si>
    <t>VARIOUS</t>
  </si>
  <si>
    <t>TB Flats Wind, Wyoming (a)</t>
  </si>
  <si>
    <t>Foote Creek II-IV (a)</t>
  </si>
  <si>
    <t>Rock Creek I Wind (a)</t>
  </si>
  <si>
    <t>Rock River I Wind (a)</t>
  </si>
  <si>
    <t>Total WY Wind MWH</t>
  </si>
  <si>
    <t>Included in Rates through December 2024</t>
  </si>
  <si>
    <t>Adjustment to normalize to CY December 2024</t>
  </si>
  <si>
    <t>(a)  Electricity produced from a wind turbine shall not be subject to the tax imposed under this chapter until the date three (3) years after the turbine first produced electricity for sale.  After such date the production shall be subject to the tax, as provided by W.S. 39‑22‑103, regardless of whether production first commenced prior to or after January 1, 2012.</t>
  </si>
  <si>
    <t>(b)  WY Wind Generation tax is based on total MWh production, not PTC eligible generation.  Glenrock I, Rolling Hills and Glenrock III were not fully repowered, which results in a difference between PTC eligible generation and WY Wind tax eligible generation.</t>
  </si>
  <si>
    <t>Wyoming Wind Generation Tax - Year 2</t>
  </si>
  <si>
    <t>Glenrock I Wind Plant</t>
  </si>
  <si>
    <t>Seven Mile Hill Wind Plant</t>
  </si>
  <si>
    <t>Seven Mile Hill II Wind Plant</t>
  </si>
  <si>
    <t>Glenrock III Wind Plant</t>
  </si>
  <si>
    <t>High Plains Wind Plant</t>
  </si>
  <si>
    <t>McFadden Ridge</t>
  </si>
  <si>
    <t>Dunlap I Wind</t>
  </si>
  <si>
    <t>WASHINGTON</t>
  </si>
  <si>
    <t>PRO</t>
  </si>
  <si>
    <t>This adjustment normalizes into results the Wyoming Wind Generation Tax that became effective January 1, 2012.   The Wyoming Wind Generation Tax is an excise tax levied upon the privilege of producing electricity from wind resources in the state of Wyoming.  The tax is on the production of any electricity produced from wind resources for sale or trade on or after January 1, 2012, and is to be paid by the entity producing the electricity.  New wind facilities are exempt from the tax for three years following the date the facility first produces electricity for sale.  The tax is one dollar on each megawatt hour of electricity produced from wind resources at the point of interconnection with an electric transmission line.</t>
  </si>
  <si>
    <t xml:space="preserve">Washington 2023 General Rate Case </t>
  </si>
  <si>
    <t>15.8.1</t>
  </si>
  <si>
    <t>Ref 15.8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</si>
</sst>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0.0000%"/>
    <numFmt numFmtId="166" formatCode="0.000%"/>
  </numFmts>
  <fonts count="8" x14ac:knownFonts="1">
    <font>
      <sz val="11"/>
      <color theme="1"/>
      <name val="Aptos Narrow"/>
      <family val="2"/>
      <scheme val="minor"/>
    </font>
    <font>
      <sz val="11"/>
      <color theme="1"/>
      <name val="Aptos Narrow"/>
      <family val="2"/>
      <scheme val="minor"/>
    </font>
    <font>
      <sz val="12"/>
      <name val="Times New Roman"/>
      <family val="1"/>
    </font>
    <font>
      <sz val="10"/>
      <name val="Arial"/>
      <family val="2"/>
    </font>
    <font>
      <b/>
      <sz val="10"/>
      <color theme="1"/>
      <name val="Arial"/>
      <family val="2"/>
    </font>
    <font>
      <sz val="10"/>
      <color theme="1"/>
      <name val="Arial"/>
      <family val="2"/>
    </font>
    <font>
      <b/>
      <sz val="10"/>
      <name val="Arial"/>
      <family val="2"/>
    </font>
    <font>
      <u/>
      <sz val="10"/>
      <name val="Arial"/>
      <family val="2"/>
    </font>
  </fonts>
  <fills count="2">
    <fill>
      <patternFill patternType="none"/>
    </fill>
    <fill>
      <patternFill patternType="gray125"/>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48">
    <xf numFmtId="0" fontId="0" fillId="0" borderId="0" xfId="0"/>
    <xf numFmtId="0" fontId="4" fillId="0" borderId="0" xfId="0" applyFont="1"/>
    <xf numFmtId="0" fontId="5" fillId="0" borderId="0" xfId="0" applyFont="1"/>
    <xf numFmtId="0" fontId="5" fillId="0" borderId="0" xfId="0" applyFont="1" applyAlignment="1">
      <alignment horizontal="right"/>
    </xf>
    <xf numFmtId="0" fontId="4" fillId="0" borderId="9" xfId="0" applyFont="1" applyBorder="1"/>
    <xf numFmtId="0" fontId="4" fillId="0" borderId="10" xfId="0" applyFont="1" applyBorder="1"/>
    <xf numFmtId="0" fontId="4" fillId="0" borderId="10" xfId="0" applyFont="1" applyBorder="1" applyAlignment="1">
      <alignment horizontal="center"/>
    </xf>
    <xf numFmtId="0" fontId="4" fillId="0" borderId="11" xfId="0" applyFont="1" applyBorder="1"/>
    <xf numFmtId="0" fontId="4" fillId="0" borderId="12" xfId="0" applyFont="1" applyBorder="1"/>
    <xf numFmtId="0" fontId="4" fillId="0" borderId="0" xfId="0" applyFont="1" applyAlignment="1">
      <alignment horizontal="center"/>
    </xf>
    <xf numFmtId="0" fontId="4" fillId="0" borderId="13" xfId="0" applyFont="1" applyBorder="1" applyAlignment="1">
      <alignment horizontal="center"/>
    </xf>
    <xf numFmtId="0" fontId="5" fillId="0" borderId="0" xfId="0" applyFont="1" applyAlignment="1">
      <alignment horizontal="center"/>
    </xf>
    <xf numFmtId="0" fontId="4" fillId="0" borderId="14" xfId="0" applyFont="1" applyBorder="1" applyAlignment="1">
      <alignment horizontal="center"/>
    </xf>
    <xf numFmtId="0" fontId="4" fillId="0" borderId="15" xfId="0" applyFont="1" applyBorder="1"/>
    <xf numFmtId="0" fontId="4" fillId="0" borderId="15" xfId="0" applyFont="1" applyBorder="1" applyAlignment="1">
      <alignment horizontal="center"/>
    </xf>
    <xf numFmtId="0" fontId="4" fillId="0" borderId="16" xfId="0" applyFont="1" applyBorder="1" applyAlignment="1">
      <alignment horizontal="center"/>
    </xf>
    <xf numFmtId="41" fontId="5" fillId="0" borderId="0" xfId="2" applyFont="1" applyFill="1"/>
    <xf numFmtId="14" fontId="5" fillId="0" borderId="0" xfId="0" applyNumberFormat="1" applyFont="1"/>
    <xf numFmtId="41" fontId="5" fillId="0" borderId="0" xfId="2" applyFont="1"/>
    <xf numFmtId="14" fontId="5" fillId="0" borderId="0" xfId="0" applyNumberFormat="1" applyFont="1" applyAlignment="1">
      <alignment horizontal="right"/>
    </xf>
    <xf numFmtId="41" fontId="5" fillId="0" borderId="17" xfId="0" applyNumberFormat="1" applyFont="1" applyBorder="1"/>
    <xf numFmtId="43" fontId="5" fillId="0" borderId="0" xfId="1" applyFont="1"/>
    <xf numFmtId="41" fontId="4" fillId="0" borderId="17" xfId="0" applyNumberFormat="1" applyFont="1" applyBorder="1"/>
    <xf numFmtId="0" fontId="5" fillId="0" borderId="0" xfId="0" applyFont="1" applyAlignment="1">
      <alignment wrapText="1"/>
    </xf>
    <xf numFmtId="0" fontId="3" fillId="0" borderId="0" xfId="0" applyFont="1"/>
    <xf numFmtId="0" fontId="6" fillId="0" borderId="0" xfId="0" applyFont="1"/>
    <xf numFmtId="0" fontId="3" fillId="0" borderId="0" xfId="0" applyFont="1" applyAlignment="1">
      <alignment horizontal="center"/>
    </xf>
    <xf numFmtId="0" fontId="7" fillId="0" borderId="0" xfId="0" applyFont="1" applyAlignment="1">
      <alignment horizontal="center"/>
    </xf>
    <xf numFmtId="0" fontId="6" fillId="0" borderId="0" xfId="0" applyFont="1" applyAlignment="1">
      <alignment horizontal="left"/>
    </xf>
    <xf numFmtId="164" fontId="3" fillId="0" borderId="0" xfId="1" applyNumberFormat="1" applyFont="1" applyBorder="1" applyAlignment="1">
      <alignment horizontal="center"/>
    </xf>
    <xf numFmtId="41" fontId="3" fillId="0" borderId="0" xfId="1" applyNumberFormat="1" applyFont="1" applyBorder="1" applyAlignment="1">
      <alignment horizontal="center"/>
    </xf>
    <xf numFmtId="41" fontId="3" fillId="0" borderId="0" xfId="5" applyNumberFormat="1" applyFont="1" applyFill="1" applyBorder="1" applyAlignment="1">
      <alignment horizontal="center"/>
    </xf>
    <xf numFmtId="0" fontId="3" fillId="0" borderId="0" xfId="0" applyFont="1" applyAlignment="1">
      <alignment horizontal="left"/>
    </xf>
    <xf numFmtId="165" fontId="3" fillId="0" borderId="0" xfId="3" applyNumberFormat="1" applyFont="1" applyAlignment="1">
      <alignment horizontal="center"/>
    </xf>
    <xf numFmtId="41" fontId="3" fillId="0" borderId="0" xfId="1" applyNumberFormat="1" applyFont="1" applyAlignment="1">
      <alignment horizontal="center"/>
    </xf>
    <xf numFmtId="0" fontId="3" fillId="0" borderId="0" xfId="0" quotePrefix="1" applyFont="1" applyAlignment="1">
      <alignment horizontal="left"/>
    </xf>
    <xf numFmtId="0" fontId="3" fillId="0" borderId="1" xfId="0" applyFont="1" applyBorder="1"/>
    <xf numFmtId="0" fontId="3" fillId="0" borderId="4" xfId="0" applyFont="1" applyBorder="1"/>
    <xf numFmtId="0" fontId="3" fillId="0" borderId="6" xfId="0" applyFont="1" applyBorder="1"/>
    <xf numFmtId="0" fontId="3" fillId="0" borderId="0" xfId="0" applyFont="1" applyAlignment="1">
      <alignment horizontal="right"/>
    </xf>
    <xf numFmtId="166" fontId="3" fillId="0" borderId="0" xfId="4" applyNumberFormat="1" applyFont="1" applyAlignment="1">
      <alignment horizont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5" fillId="0" borderId="0" xfId="0" applyFont="1" applyAlignment="1">
      <alignment horizontal="left" vertical="center" wrapText="1"/>
    </xf>
  </cellXfs>
  <cellStyles count="6">
    <cellStyle name="Comma" xfId="1" builtinId="3"/>
    <cellStyle name="Comma [0]" xfId="2" builtinId="6"/>
    <cellStyle name="Comma 10 3" xfId="5" xr:uid="{F44D8853-C1E8-415E-ADC6-DA2B6C4F423E}"/>
    <cellStyle name="Normal" xfId="0" builtinId="0"/>
    <cellStyle name="Percent" xfId="3" builtinId="5"/>
    <cellStyle name="Percent 2 3 16" xfId="4" xr:uid="{51F38604-7070-4537-A66A-CB7799C0606B}"/>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3B29C-B240-40BE-9E04-E3C2156D44C7}">
  <dimension ref="A2:J61"/>
  <sheetViews>
    <sheetView view="pageBreakPreview" zoomScale="85" zoomScaleNormal="100" zoomScaleSheetLayoutView="85" workbookViewId="0">
      <selection activeCell="J11" sqref="J11"/>
    </sheetView>
  </sheetViews>
  <sheetFormatPr defaultColWidth="10" defaultRowHeight="12.75" x14ac:dyDescent="0.2"/>
  <cols>
    <col min="1" max="1" width="2.5703125" style="24" customWidth="1"/>
    <col min="2" max="2" width="3.42578125" style="24" customWidth="1"/>
    <col min="3" max="3" width="28.42578125" style="24" customWidth="1"/>
    <col min="4" max="4" width="10.28515625" style="24" customWidth="1"/>
    <col min="5" max="5" width="5.5703125" style="24" customWidth="1"/>
    <col min="6" max="6" width="11.28515625" style="24" customWidth="1"/>
    <col min="7" max="7" width="9" style="24" customWidth="1"/>
    <col min="8" max="8" width="11.140625" style="24" customWidth="1"/>
    <col min="9" max="9" width="13.85546875" style="24" customWidth="1"/>
    <col min="10" max="10" width="6.140625" style="24" bestFit="1" customWidth="1"/>
    <col min="11" max="16384" width="10" style="24"/>
  </cols>
  <sheetData>
    <row r="2" spans="2:10" ht="12" customHeight="1" x14ac:dyDescent="0.2">
      <c r="B2" s="25" t="s">
        <v>0</v>
      </c>
      <c r="D2" s="26"/>
      <c r="E2" s="26"/>
      <c r="F2" s="26"/>
      <c r="G2" s="26"/>
      <c r="H2" s="26"/>
      <c r="I2" s="39" t="s">
        <v>1</v>
      </c>
      <c r="J2" s="26">
        <v>15.8</v>
      </c>
    </row>
    <row r="3" spans="2:10" ht="12" customHeight="1" x14ac:dyDescent="0.2">
      <c r="B3" s="25" t="s">
        <v>47</v>
      </c>
      <c r="D3" s="26"/>
      <c r="E3" s="26"/>
      <c r="F3" s="26"/>
      <c r="G3" s="26"/>
      <c r="H3" s="26"/>
      <c r="I3" s="26"/>
      <c r="J3" s="26"/>
    </row>
    <row r="4" spans="2:10" ht="12" customHeight="1" x14ac:dyDescent="0.2">
      <c r="B4" s="25" t="s">
        <v>36</v>
      </c>
      <c r="D4" s="26"/>
      <c r="E4" s="26"/>
      <c r="F4" s="26"/>
      <c r="G4" s="26"/>
      <c r="H4" s="26"/>
      <c r="I4" s="26"/>
      <c r="J4" s="26"/>
    </row>
    <row r="5" spans="2:10" ht="12" customHeight="1" x14ac:dyDescent="0.2">
      <c r="D5" s="26"/>
      <c r="E5" s="26"/>
      <c r="F5" s="26"/>
      <c r="G5" s="26"/>
      <c r="H5" s="26"/>
      <c r="I5" s="26"/>
      <c r="J5" s="26"/>
    </row>
    <row r="6" spans="2:10" ht="12" customHeight="1" x14ac:dyDescent="0.2">
      <c r="D6" s="26"/>
      <c r="E6" s="26"/>
      <c r="F6" s="26"/>
      <c r="G6" s="26"/>
      <c r="H6" s="26"/>
      <c r="I6" s="26"/>
      <c r="J6" s="26"/>
    </row>
    <row r="7" spans="2:10" ht="12" customHeight="1" x14ac:dyDescent="0.2">
      <c r="D7" s="26"/>
      <c r="E7" s="26"/>
      <c r="F7" s="26" t="s">
        <v>2</v>
      </c>
      <c r="G7" s="26"/>
      <c r="H7" s="26"/>
      <c r="I7" s="26" t="s">
        <v>44</v>
      </c>
      <c r="J7" s="26"/>
    </row>
    <row r="8" spans="2:10" ht="12" customHeight="1" x14ac:dyDescent="0.2">
      <c r="D8" s="27" t="s">
        <v>3</v>
      </c>
      <c r="E8" s="27" t="s">
        <v>4</v>
      </c>
      <c r="F8" s="27" t="s">
        <v>5</v>
      </c>
      <c r="G8" s="27" t="s">
        <v>6</v>
      </c>
      <c r="H8" s="27" t="s">
        <v>7</v>
      </c>
      <c r="I8" s="27" t="s">
        <v>8</v>
      </c>
      <c r="J8" s="27" t="s">
        <v>9</v>
      </c>
    </row>
    <row r="9" spans="2:10" ht="12" customHeight="1" x14ac:dyDescent="0.2">
      <c r="B9" s="28" t="s">
        <v>10</v>
      </c>
      <c r="D9" s="26"/>
      <c r="E9" s="26"/>
      <c r="F9" s="26"/>
      <c r="G9" s="26"/>
      <c r="H9" s="26"/>
      <c r="I9" s="29"/>
      <c r="J9" s="26"/>
    </row>
    <row r="10" spans="2:10" ht="12" customHeight="1" x14ac:dyDescent="0.2">
      <c r="B10" s="24" t="s">
        <v>11</v>
      </c>
      <c r="D10" s="26">
        <v>408</v>
      </c>
      <c r="E10" s="26" t="s">
        <v>45</v>
      </c>
      <c r="F10" s="30">
        <f>+'15.8.1'!G32</f>
        <v>-720162</v>
      </c>
      <c r="G10" s="26" t="s">
        <v>12</v>
      </c>
      <c r="H10" s="40">
        <v>7.9787774498314715E-2</v>
      </c>
      <c r="I10" s="31">
        <f>F10*H10</f>
        <v>-57460.12325825532</v>
      </c>
      <c r="J10" s="26" t="str">
        <f>$J$2&amp;".1"</f>
        <v>15.8.1</v>
      </c>
    </row>
    <row r="11" spans="2:10" ht="12" customHeight="1" x14ac:dyDescent="0.2">
      <c r="B11" s="32"/>
      <c r="D11" s="26"/>
      <c r="E11" s="26"/>
      <c r="F11" s="30"/>
      <c r="G11" s="26"/>
      <c r="H11" s="33"/>
      <c r="I11" s="34"/>
      <c r="J11" s="26"/>
    </row>
    <row r="12" spans="2:10" ht="12" customHeight="1" x14ac:dyDescent="0.2">
      <c r="B12" s="35"/>
      <c r="D12" s="26"/>
      <c r="E12" s="26"/>
      <c r="F12" s="30"/>
      <c r="G12" s="26"/>
      <c r="H12" s="33"/>
      <c r="I12" s="34"/>
      <c r="J12" s="26"/>
    </row>
    <row r="13" spans="2:10" ht="12" customHeight="1" x14ac:dyDescent="0.2">
      <c r="B13" s="28"/>
      <c r="D13" s="26"/>
      <c r="E13" s="26"/>
      <c r="F13" s="30"/>
      <c r="G13" s="26"/>
      <c r="H13" s="33"/>
      <c r="I13" s="34"/>
      <c r="J13" s="26"/>
    </row>
    <row r="14" spans="2:10" ht="12" customHeight="1" x14ac:dyDescent="0.2">
      <c r="B14" s="32"/>
      <c r="D14" s="26"/>
      <c r="E14" s="26"/>
      <c r="F14" s="30"/>
      <c r="G14" s="26"/>
      <c r="H14" s="33"/>
      <c r="I14" s="34"/>
      <c r="J14" s="26"/>
    </row>
    <row r="15" spans="2:10" ht="12" customHeight="1" x14ac:dyDescent="0.2">
      <c r="B15" s="32"/>
      <c r="D15" s="26"/>
      <c r="E15" s="26"/>
      <c r="F15" s="30"/>
      <c r="G15" s="26"/>
      <c r="H15" s="33"/>
      <c r="I15" s="34"/>
      <c r="J15" s="26"/>
    </row>
    <row r="16" spans="2:10" ht="12" customHeight="1" x14ac:dyDescent="0.2">
      <c r="D16" s="26"/>
      <c r="E16" s="26"/>
      <c r="F16" s="30"/>
      <c r="G16" s="26"/>
      <c r="H16" s="33"/>
      <c r="I16" s="34"/>
      <c r="J16" s="26"/>
    </row>
    <row r="17" spans="2:10" ht="12" customHeight="1" x14ac:dyDescent="0.2">
      <c r="D17" s="26"/>
      <c r="E17" s="26"/>
      <c r="F17" s="30"/>
      <c r="G17" s="26"/>
      <c r="H17" s="33"/>
      <c r="I17" s="34"/>
      <c r="J17" s="26"/>
    </row>
    <row r="18" spans="2:10" ht="12" customHeight="1" x14ac:dyDescent="0.2">
      <c r="D18" s="26"/>
      <c r="E18" s="26"/>
      <c r="F18" s="30"/>
      <c r="G18" s="26"/>
      <c r="H18" s="33"/>
      <c r="I18" s="34"/>
      <c r="J18" s="26"/>
    </row>
    <row r="19" spans="2:10" ht="12" customHeight="1" x14ac:dyDescent="0.2">
      <c r="B19" s="35"/>
      <c r="D19" s="26"/>
      <c r="E19" s="26"/>
      <c r="F19" s="30"/>
      <c r="G19" s="26"/>
      <c r="H19" s="33"/>
      <c r="I19" s="34"/>
      <c r="J19" s="26"/>
    </row>
    <row r="20" spans="2:10" ht="12" customHeight="1" x14ac:dyDescent="0.2">
      <c r="B20" s="32"/>
      <c r="D20" s="26"/>
      <c r="E20" s="26"/>
      <c r="F20" s="30"/>
      <c r="G20" s="26"/>
      <c r="H20" s="33"/>
      <c r="I20" s="34"/>
      <c r="J20" s="26"/>
    </row>
    <row r="21" spans="2:10" ht="12" customHeight="1" x14ac:dyDescent="0.2">
      <c r="D21" s="26"/>
      <c r="E21" s="26"/>
      <c r="F21" s="30"/>
      <c r="G21" s="26"/>
      <c r="H21" s="33"/>
      <c r="I21" s="34"/>
      <c r="J21" s="26"/>
    </row>
    <row r="22" spans="2:10" ht="12" customHeight="1" x14ac:dyDescent="0.2">
      <c r="B22" s="25"/>
      <c r="D22" s="26"/>
      <c r="E22" s="26"/>
      <c r="F22" s="30"/>
      <c r="G22" s="26"/>
      <c r="H22" s="33"/>
      <c r="I22" s="34"/>
      <c r="J22" s="26"/>
    </row>
    <row r="23" spans="2:10" ht="12" customHeight="1" x14ac:dyDescent="0.2">
      <c r="D23" s="26"/>
      <c r="E23" s="26"/>
      <c r="F23" s="30"/>
      <c r="G23" s="26"/>
      <c r="H23" s="33"/>
      <c r="I23" s="34"/>
      <c r="J23" s="26"/>
    </row>
    <row r="24" spans="2:10" ht="12" customHeight="1" x14ac:dyDescent="0.2">
      <c r="B24" s="32"/>
      <c r="D24" s="26"/>
      <c r="E24" s="26"/>
      <c r="F24" s="30"/>
      <c r="G24" s="26"/>
      <c r="H24" s="33"/>
      <c r="I24" s="34"/>
      <c r="J24" s="26"/>
    </row>
    <row r="25" spans="2:10" ht="12" customHeight="1" x14ac:dyDescent="0.2">
      <c r="B25" s="32"/>
      <c r="D25" s="26"/>
      <c r="E25" s="26"/>
      <c r="F25" s="30"/>
      <c r="G25" s="26"/>
      <c r="H25" s="33"/>
      <c r="I25" s="34"/>
      <c r="J25" s="26"/>
    </row>
    <row r="26" spans="2:10" ht="12" customHeight="1" x14ac:dyDescent="0.2">
      <c r="D26" s="26"/>
      <c r="E26" s="26"/>
      <c r="F26" s="30"/>
      <c r="G26" s="26"/>
      <c r="H26" s="33"/>
      <c r="I26" s="34"/>
      <c r="J26" s="26"/>
    </row>
    <row r="27" spans="2:10" ht="12" customHeight="1" x14ac:dyDescent="0.2">
      <c r="B27" s="35"/>
      <c r="D27" s="26"/>
      <c r="E27" s="26"/>
      <c r="F27" s="30"/>
      <c r="G27" s="26"/>
      <c r="H27" s="33"/>
      <c r="I27" s="34"/>
      <c r="J27" s="26"/>
    </row>
    <row r="28" spans="2:10" ht="12" customHeight="1" x14ac:dyDescent="0.2">
      <c r="B28" s="28"/>
      <c r="D28" s="26"/>
      <c r="E28" s="26"/>
      <c r="F28" s="30"/>
      <c r="G28" s="26"/>
      <c r="H28" s="33"/>
      <c r="I28" s="34"/>
      <c r="J28" s="26"/>
    </row>
    <row r="29" spans="2:10" ht="12" customHeight="1" x14ac:dyDescent="0.2">
      <c r="B29" s="32"/>
      <c r="D29" s="26"/>
      <c r="E29" s="26"/>
      <c r="F29" s="30"/>
      <c r="G29" s="26"/>
      <c r="H29" s="33"/>
      <c r="I29" s="34"/>
      <c r="J29" s="26"/>
    </row>
    <row r="30" spans="2:10" ht="12" customHeight="1" x14ac:dyDescent="0.2">
      <c r="B30" s="32"/>
      <c r="D30" s="26"/>
      <c r="E30" s="26"/>
      <c r="F30" s="30"/>
      <c r="G30" s="26"/>
      <c r="H30" s="33"/>
      <c r="I30" s="34"/>
      <c r="J30" s="26"/>
    </row>
    <row r="31" spans="2:10" ht="12" customHeight="1" x14ac:dyDescent="0.2">
      <c r="B31" s="35"/>
      <c r="D31" s="26"/>
      <c r="E31" s="26"/>
      <c r="F31" s="30"/>
      <c r="G31" s="26"/>
      <c r="H31" s="33"/>
      <c r="I31" s="34"/>
      <c r="J31" s="26"/>
    </row>
    <row r="32" spans="2:10" ht="12" customHeight="1" x14ac:dyDescent="0.2">
      <c r="B32" s="35"/>
      <c r="D32" s="26"/>
      <c r="E32" s="26"/>
      <c r="F32" s="30"/>
      <c r="G32" s="26"/>
      <c r="H32" s="33"/>
      <c r="I32" s="34"/>
      <c r="J32" s="26"/>
    </row>
    <row r="33" spans="2:10" ht="12" customHeight="1" x14ac:dyDescent="0.2">
      <c r="B33" s="35"/>
      <c r="D33" s="26"/>
      <c r="E33" s="26"/>
      <c r="F33" s="30"/>
      <c r="G33" s="26"/>
      <c r="H33" s="33"/>
      <c r="I33" s="34"/>
      <c r="J33" s="26"/>
    </row>
    <row r="34" spans="2:10" ht="12" customHeight="1" x14ac:dyDescent="0.2">
      <c r="B34" s="35"/>
      <c r="D34" s="26"/>
      <c r="E34" s="26"/>
      <c r="F34" s="30"/>
      <c r="G34" s="26"/>
      <c r="H34" s="33"/>
      <c r="I34" s="34"/>
      <c r="J34" s="26"/>
    </row>
    <row r="35" spans="2:10" ht="12" customHeight="1" x14ac:dyDescent="0.2">
      <c r="B35" s="35"/>
      <c r="D35" s="26"/>
      <c r="E35" s="26"/>
      <c r="F35" s="30"/>
      <c r="G35" s="26"/>
      <c r="H35" s="33"/>
      <c r="I35" s="34"/>
      <c r="J35" s="26"/>
    </row>
    <row r="36" spans="2:10" ht="12" customHeight="1" x14ac:dyDescent="0.2">
      <c r="B36" s="35"/>
      <c r="D36" s="26"/>
      <c r="E36" s="26"/>
      <c r="F36" s="30"/>
      <c r="G36" s="26"/>
      <c r="H36" s="33"/>
      <c r="I36" s="34"/>
      <c r="J36" s="26"/>
    </row>
    <row r="37" spans="2:10" ht="12" customHeight="1" x14ac:dyDescent="0.2">
      <c r="B37" s="35"/>
      <c r="D37" s="26"/>
      <c r="E37" s="26"/>
      <c r="F37" s="30"/>
      <c r="G37" s="26"/>
      <c r="H37" s="33"/>
      <c r="I37" s="34"/>
      <c r="J37" s="26"/>
    </row>
    <row r="38" spans="2:10" ht="12" customHeight="1" x14ac:dyDescent="0.2">
      <c r="B38" s="35"/>
      <c r="D38" s="26"/>
      <c r="E38" s="26"/>
      <c r="F38" s="30"/>
      <c r="G38" s="26"/>
      <c r="H38" s="33"/>
      <c r="I38" s="34"/>
      <c r="J38" s="26"/>
    </row>
    <row r="39" spans="2:10" ht="12" customHeight="1" x14ac:dyDescent="0.2">
      <c r="B39" s="35"/>
      <c r="D39" s="26"/>
      <c r="E39" s="26"/>
      <c r="F39" s="30"/>
      <c r="G39" s="26"/>
      <c r="H39" s="33"/>
      <c r="I39" s="34"/>
      <c r="J39" s="26"/>
    </row>
    <row r="40" spans="2:10" ht="12" customHeight="1" x14ac:dyDescent="0.2">
      <c r="B40" s="32"/>
      <c r="D40" s="26"/>
      <c r="E40" s="26"/>
      <c r="F40" s="30"/>
      <c r="G40" s="26"/>
      <c r="H40" s="33"/>
      <c r="I40" s="34"/>
      <c r="J40" s="26"/>
    </row>
    <row r="41" spans="2:10" ht="12" customHeight="1" x14ac:dyDescent="0.2">
      <c r="B41" s="35"/>
      <c r="D41" s="26"/>
      <c r="E41" s="26"/>
      <c r="F41" s="30"/>
      <c r="G41" s="26"/>
      <c r="H41" s="33"/>
      <c r="I41" s="34"/>
      <c r="J41" s="26"/>
    </row>
    <row r="42" spans="2:10" ht="12" customHeight="1" x14ac:dyDescent="0.2">
      <c r="B42" s="35"/>
      <c r="D42" s="26"/>
      <c r="E42" s="26"/>
      <c r="F42" s="30"/>
      <c r="G42" s="26"/>
      <c r="H42" s="33"/>
      <c r="I42" s="34"/>
      <c r="J42" s="26"/>
    </row>
    <row r="43" spans="2:10" ht="12" customHeight="1" x14ac:dyDescent="0.2">
      <c r="B43" s="35"/>
      <c r="D43" s="26"/>
      <c r="E43" s="26"/>
      <c r="F43" s="30"/>
      <c r="G43" s="26"/>
      <c r="H43" s="33"/>
      <c r="I43" s="34"/>
      <c r="J43" s="26"/>
    </row>
    <row r="44" spans="2:10" ht="12" customHeight="1" x14ac:dyDescent="0.2">
      <c r="B44" s="35"/>
      <c r="D44" s="26"/>
      <c r="E44" s="26"/>
      <c r="F44" s="30"/>
      <c r="G44" s="26"/>
      <c r="H44" s="33"/>
      <c r="I44" s="34"/>
      <c r="J44" s="26"/>
    </row>
    <row r="45" spans="2:10" ht="12" customHeight="1" x14ac:dyDescent="0.2">
      <c r="B45" s="35"/>
      <c r="D45" s="26"/>
      <c r="E45" s="26"/>
      <c r="F45" s="30"/>
      <c r="G45" s="26"/>
      <c r="H45" s="33"/>
      <c r="I45" s="34"/>
      <c r="J45" s="26"/>
    </row>
    <row r="46" spans="2:10" ht="12" customHeight="1" x14ac:dyDescent="0.2">
      <c r="B46" s="35"/>
      <c r="D46" s="26"/>
      <c r="E46" s="26"/>
      <c r="F46" s="30"/>
      <c r="G46" s="26"/>
      <c r="H46" s="33"/>
      <c r="I46" s="34"/>
      <c r="J46" s="26"/>
    </row>
    <row r="47" spans="2:10" ht="12" customHeight="1" x14ac:dyDescent="0.2">
      <c r="B47" s="35"/>
      <c r="D47" s="26"/>
      <c r="E47" s="26"/>
      <c r="F47" s="30"/>
      <c r="G47" s="26"/>
      <c r="H47" s="33"/>
      <c r="I47" s="34"/>
      <c r="J47" s="26"/>
    </row>
    <row r="48" spans="2:10" ht="12" customHeight="1" x14ac:dyDescent="0.2">
      <c r="D48" s="26"/>
      <c r="E48" s="26"/>
      <c r="F48" s="30"/>
      <c r="G48" s="26"/>
      <c r="H48" s="33"/>
      <c r="I48" s="34"/>
      <c r="J48" s="26"/>
    </row>
    <row r="49" spans="1:10" ht="12" customHeight="1" x14ac:dyDescent="0.2">
      <c r="D49" s="26"/>
      <c r="E49" s="26"/>
      <c r="F49" s="30"/>
      <c r="G49" s="26"/>
      <c r="H49" s="33"/>
      <c r="I49" s="34"/>
      <c r="J49" s="26"/>
    </row>
    <row r="50" spans="1:10" ht="12" customHeight="1" x14ac:dyDescent="0.2">
      <c r="D50" s="26"/>
      <c r="E50" s="26"/>
      <c r="F50" s="30"/>
      <c r="G50" s="26"/>
      <c r="H50" s="33"/>
      <c r="I50" s="34"/>
      <c r="J50" s="26"/>
    </row>
    <row r="51" spans="1:10" ht="12" customHeight="1" thickBot="1" x14ac:dyDescent="0.25">
      <c r="B51" s="25" t="s">
        <v>13</v>
      </c>
      <c r="D51" s="26"/>
      <c r="E51" s="26"/>
      <c r="F51" s="26"/>
      <c r="G51" s="26"/>
      <c r="H51" s="26"/>
      <c r="I51" s="26"/>
      <c r="J51" s="26"/>
    </row>
    <row r="52" spans="1:10" ht="12" customHeight="1" x14ac:dyDescent="0.2">
      <c r="A52" s="36"/>
      <c r="B52" s="41" t="s">
        <v>46</v>
      </c>
      <c r="C52" s="41"/>
      <c r="D52" s="41"/>
      <c r="E52" s="41"/>
      <c r="F52" s="41"/>
      <c r="G52" s="41"/>
      <c r="H52" s="41"/>
      <c r="I52" s="41"/>
      <c r="J52" s="42"/>
    </row>
    <row r="53" spans="1:10" ht="12" customHeight="1" x14ac:dyDescent="0.2">
      <c r="A53" s="37"/>
      <c r="B53" s="43"/>
      <c r="C53" s="43"/>
      <c r="D53" s="43"/>
      <c r="E53" s="43"/>
      <c r="F53" s="43"/>
      <c r="G53" s="43"/>
      <c r="H53" s="43"/>
      <c r="I53" s="43"/>
      <c r="J53" s="44"/>
    </row>
    <row r="54" spans="1:10" ht="12" customHeight="1" x14ac:dyDescent="0.2">
      <c r="A54" s="37"/>
      <c r="B54" s="43"/>
      <c r="C54" s="43"/>
      <c r="D54" s="43"/>
      <c r="E54" s="43"/>
      <c r="F54" s="43"/>
      <c r="G54" s="43"/>
      <c r="H54" s="43"/>
      <c r="I54" s="43"/>
      <c r="J54" s="44"/>
    </row>
    <row r="55" spans="1:10" ht="12" customHeight="1" x14ac:dyDescent="0.2">
      <c r="A55" s="37"/>
      <c r="B55" s="43"/>
      <c r="C55" s="43"/>
      <c r="D55" s="43"/>
      <c r="E55" s="43"/>
      <c r="F55" s="43"/>
      <c r="G55" s="43"/>
      <c r="H55" s="43"/>
      <c r="I55" s="43"/>
      <c r="J55" s="44"/>
    </row>
    <row r="56" spans="1:10" ht="12" customHeight="1" x14ac:dyDescent="0.2">
      <c r="A56" s="37"/>
      <c r="B56" s="43"/>
      <c r="C56" s="43"/>
      <c r="D56" s="43"/>
      <c r="E56" s="43"/>
      <c r="F56" s="43"/>
      <c r="G56" s="43"/>
      <c r="H56" s="43"/>
      <c r="I56" s="43"/>
      <c r="J56" s="44"/>
    </row>
    <row r="57" spans="1:10" ht="12" customHeight="1" x14ac:dyDescent="0.2">
      <c r="A57" s="37"/>
      <c r="B57" s="43"/>
      <c r="C57" s="43"/>
      <c r="D57" s="43"/>
      <c r="E57" s="43"/>
      <c r="F57" s="43"/>
      <c r="G57" s="43"/>
      <c r="H57" s="43"/>
      <c r="I57" s="43"/>
      <c r="J57" s="44"/>
    </row>
    <row r="58" spans="1:10" ht="12" customHeight="1" x14ac:dyDescent="0.2">
      <c r="A58" s="37"/>
      <c r="B58" s="43"/>
      <c r="C58" s="43"/>
      <c r="D58" s="43"/>
      <c r="E58" s="43"/>
      <c r="F58" s="43"/>
      <c r="G58" s="43"/>
      <c r="H58" s="43"/>
      <c r="I58" s="43"/>
      <c r="J58" s="44"/>
    </row>
    <row r="59" spans="1:10" ht="12" customHeight="1" x14ac:dyDescent="0.2">
      <c r="A59" s="37"/>
      <c r="B59" s="43"/>
      <c r="C59" s="43"/>
      <c r="D59" s="43"/>
      <c r="E59" s="43"/>
      <c r="F59" s="43"/>
      <c r="G59" s="43"/>
      <c r="H59" s="43"/>
      <c r="I59" s="43"/>
      <c r="J59" s="44"/>
    </row>
    <row r="60" spans="1:10" ht="12" customHeight="1" x14ac:dyDescent="0.2">
      <c r="A60" s="37"/>
      <c r="B60" s="43"/>
      <c r="C60" s="43"/>
      <c r="D60" s="43"/>
      <c r="E60" s="43"/>
      <c r="F60" s="43"/>
      <c r="G60" s="43"/>
      <c r="H60" s="43"/>
      <c r="I60" s="43"/>
      <c r="J60" s="44"/>
    </row>
    <row r="61" spans="1:10" ht="12" customHeight="1" thickBot="1" x14ac:dyDescent="0.25">
      <c r="A61" s="38"/>
      <c r="B61" s="45"/>
      <c r="C61" s="45"/>
      <c r="D61" s="45"/>
      <c r="E61" s="45"/>
      <c r="F61" s="45"/>
      <c r="G61" s="45"/>
      <c r="H61" s="45"/>
      <c r="I61" s="45"/>
      <c r="J61" s="46"/>
    </row>
  </sheetData>
  <mergeCells count="1">
    <mergeCell ref="B52:J61"/>
  </mergeCells>
  <conditionalFormatting sqref="B9">
    <cfRule type="cellIs" dxfId="2" priority="1" stopIfTrue="1" operator="equal">
      <formula>"Adjustment to Income/Expense/Rate Base:"</formula>
    </cfRule>
  </conditionalFormatting>
  <conditionalFormatting sqref="B10">
    <cfRule type="cellIs" dxfId="1" priority="2" stopIfTrue="1" operator="equal">
      <formula>"Title"</formula>
    </cfRule>
  </conditionalFormatting>
  <conditionalFormatting sqref="J2">
    <cfRule type="cellIs" dxfId="0" priority="3" stopIfTrue="1" operator="equal">
      <formula>"x.x"</formula>
    </cfRule>
  </conditionalFormatting>
  <dataValidations count="3">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1:E50" xr:uid="{6370D40A-26D5-4234-ABEA-0DC4C380244F}">
      <formula1>"1, 2, 3"</formula1>
    </dataValidation>
    <dataValidation type="list" errorStyle="warning" allowBlank="1" showInputMessage="1" showErrorMessage="1" errorTitle="Factor" error="This factor is not included in the drop-down list. Is this the factor you want to use?" sqref="G10:G50" xr:uid="{F84954ED-C94C-477C-AC5C-18C9863F7C03}">
      <formula1>#REF!</formula1>
    </dataValidation>
    <dataValidation type="list" errorStyle="warning" allowBlank="1" showInputMessage="1" showErrorMessage="1" errorTitle="FERC ACCOUNT" error="This FERC Account is not included in the drop-down list. Is this the account you want to use?" sqref="D10:D50" xr:uid="{CB3C343C-0434-46B8-968C-E0D7BC23CBAC}">
      <formula1>#REF!</formula1>
    </dataValidation>
  </dataValidations>
  <pageMargins left="0.7" right="0.7" top="0.75" bottom="0.75" header="0.3" footer="0.3"/>
  <pageSetup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DCA62-5746-430C-B098-BA04F4B1001B}">
  <sheetPr>
    <pageSetUpPr fitToPage="1"/>
  </sheetPr>
  <dimension ref="A1:H44"/>
  <sheetViews>
    <sheetView tabSelected="1" view="pageBreakPreview" zoomScale="80" zoomScaleNormal="100" zoomScaleSheetLayoutView="80" workbookViewId="0">
      <selection activeCell="A4" sqref="A4"/>
    </sheetView>
  </sheetViews>
  <sheetFormatPr defaultColWidth="9.140625" defaultRowHeight="12.75" x14ac:dyDescent="0.2"/>
  <cols>
    <col min="1" max="1" width="38.28515625" style="2" bestFit="1" customWidth="1"/>
    <col min="2" max="2" width="2.140625" style="2" customWidth="1"/>
    <col min="3" max="5" width="12.7109375" style="2" bestFit="1" customWidth="1"/>
    <col min="6" max="6" width="11.5703125" style="2" bestFit="1" customWidth="1"/>
    <col min="7" max="7" width="11.85546875" style="2" bestFit="1" customWidth="1"/>
    <col min="8" max="16384" width="9.140625" style="2"/>
  </cols>
  <sheetData>
    <row r="1" spans="1:8" x14ac:dyDescent="0.2">
      <c r="A1" s="1" t="s">
        <v>0</v>
      </c>
      <c r="B1" s="1"/>
      <c r="C1" s="1"/>
      <c r="D1" s="1"/>
      <c r="E1" s="1"/>
      <c r="F1" s="1"/>
      <c r="G1" s="3" t="s">
        <v>1</v>
      </c>
      <c r="H1" s="11" t="s">
        <v>48</v>
      </c>
    </row>
    <row r="2" spans="1:8" x14ac:dyDescent="0.2">
      <c r="A2" s="1" t="s">
        <v>47</v>
      </c>
      <c r="B2" s="1"/>
      <c r="C2" s="1"/>
      <c r="D2" s="1"/>
      <c r="E2" s="1"/>
      <c r="F2" s="1"/>
      <c r="G2" s="1"/>
      <c r="H2" s="3"/>
    </row>
    <row r="3" spans="1:8" x14ac:dyDescent="0.2">
      <c r="A3" s="1" t="s">
        <v>36</v>
      </c>
      <c r="B3" s="1"/>
      <c r="C3" s="1"/>
      <c r="D3" s="1"/>
      <c r="E3" s="1"/>
      <c r="F3" s="1"/>
      <c r="G3" s="1"/>
    </row>
    <row r="4" spans="1:8" x14ac:dyDescent="0.2">
      <c r="A4" s="1"/>
      <c r="B4" s="1"/>
      <c r="C4" s="1"/>
      <c r="D4" s="1"/>
      <c r="E4" s="1"/>
      <c r="F4" s="1"/>
      <c r="G4" s="1"/>
    </row>
    <row r="5" spans="1:8" x14ac:dyDescent="0.2">
      <c r="A5" s="1"/>
      <c r="B5" s="1"/>
      <c r="C5" s="1"/>
      <c r="D5" s="1"/>
      <c r="E5" s="1"/>
      <c r="F5" s="1"/>
      <c r="G5" s="1"/>
    </row>
    <row r="6" spans="1:8" x14ac:dyDescent="0.2">
      <c r="A6" s="1"/>
      <c r="B6" s="1"/>
      <c r="C6" s="1"/>
      <c r="D6" s="1"/>
      <c r="E6" s="1"/>
      <c r="F6" s="1"/>
      <c r="G6" s="1"/>
    </row>
    <row r="7" spans="1:8" x14ac:dyDescent="0.2">
      <c r="A7" s="4"/>
      <c r="B7" s="5"/>
      <c r="C7" s="6">
        <v>2025</v>
      </c>
      <c r="D7" s="6">
        <v>2026</v>
      </c>
      <c r="E7" s="6" t="s">
        <v>14</v>
      </c>
      <c r="F7" s="5"/>
      <c r="G7" s="7"/>
    </row>
    <row r="8" spans="1:8" x14ac:dyDescent="0.2">
      <c r="A8" s="8"/>
      <c r="B8" s="1"/>
      <c r="C8" s="9" t="s">
        <v>15</v>
      </c>
      <c r="D8" s="9" t="s">
        <v>15</v>
      </c>
      <c r="E8" s="9" t="s">
        <v>15</v>
      </c>
      <c r="F8" s="9"/>
      <c r="G8" s="10" t="s">
        <v>14</v>
      </c>
      <c r="H8" s="11"/>
    </row>
    <row r="9" spans="1:8" x14ac:dyDescent="0.2">
      <c r="A9" s="8"/>
      <c r="B9" s="1"/>
      <c r="C9" s="9" t="s">
        <v>16</v>
      </c>
      <c r="D9" s="9" t="s">
        <v>16</v>
      </c>
      <c r="E9" s="9" t="s">
        <v>16</v>
      </c>
      <c r="F9" s="9" t="s">
        <v>17</v>
      </c>
      <c r="G9" s="10" t="s">
        <v>18</v>
      </c>
      <c r="H9" s="11"/>
    </row>
    <row r="10" spans="1:8" x14ac:dyDescent="0.2">
      <c r="A10" s="12" t="s">
        <v>19</v>
      </c>
      <c r="B10" s="13"/>
      <c r="C10" s="14" t="s">
        <v>20</v>
      </c>
      <c r="D10" s="14" t="s">
        <v>20</v>
      </c>
      <c r="E10" s="14" t="s">
        <v>20</v>
      </c>
      <c r="F10" s="14" t="s">
        <v>21</v>
      </c>
      <c r="G10" s="15" t="s">
        <v>17</v>
      </c>
      <c r="H10" s="11"/>
    </row>
    <row r="12" spans="1:8" x14ac:dyDescent="0.2">
      <c r="A12" s="2" t="s">
        <v>22</v>
      </c>
      <c r="C12" s="16">
        <v>107846.94921875</v>
      </c>
      <c r="D12" s="16">
        <v>41522.087890625</v>
      </c>
      <c r="E12" s="16">
        <f>SUM(C12:D12)</f>
        <v>149369.037109375</v>
      </c>
      <c r="F12" s="17">
        <v>45261</v>
      </c>
      <c r="G12" s="18">
        <f>ROUND(E12*1,0)</f>
        <v>149369</v>
      </c>
    </row>
    <row r="13" spans="1:8" x14ac:dyDescent="0.2">
      <c r="A13" s="2" t="s">
        <v>37</v>
      </c>
      <c r="C13" s="16">
        <v>219090.724609375</v>
      </c>
      <c r="D13" s="16">
        <v>46885.4345703125</v>
      </c>
      <c r="E13" s="16">
        <f t="shared" ref="E13:E26" si="0">SUM(C13:D13)</f>
        <v>265976.1591796875</v>
      </c>
      <c r="F13" s="17">
        <v>40909</v>
      </c>
      <c r="G13" s="18">
        <f t="shared" ref="G13:G26" si="1">ROUND(E13*1,0)</f>
        <v>265976</v>
      </c>
    </row>
    <row r="14" spans="1:8" x14ac:dyDescent="0.2">
      <c r="A14" s="2" t="s">
        <v>38</v>
      </c>
      <c r="C14" s="16">
        <v>258516.17578125</v>
      </c>
      <c r="D14" s="16">
        <v>82745.505859375</v>
      </c>
      <c r="E14" s="16">
        <f t="shared" si="0"/>
        <v>341261.681640625</v>
      </c>
      <c r="F14" s="17">
        <v>40909</v>
      </c>
      <c r="G14" s="18">
        <f t="shared" si="1"/>
        <v>341262</v>
      </c>
    </row>
    <row r="15" spans="1:8" x14ac:dyDescent="0.2">
      <c r="A15" s="2" t="s">
        <v>39</v>
      </c>
      <c r="C15" s="16">
        <v>55236.986816406301</v>
      </c>
      <c r="D15" s="16">
        <v>18168.266601562602</v>
      </c>
      <c r="E15" s="16">
        <f t="shared" si="0"/>
        <v>73405.253417968896</v>
      </c>
      <c r="F15" s="17">
        <v>40909</v>
      </c>
      <c r="G15" s="18">
        <f t="shared" si="1"/>
        <v>73405</v>
      </c>
    </row>
    <row r="16" spans="1:8" x14ac:dyDescent="0.2">
      <c r="A16" s="2" t="s">
        <v>40</v>
      </c>
      <c r="C16" s="16">
        <v>81098.778808593808</v>
      </c>
      <c r="D16" s="16">
        <v>17720.2880859375</v>
      </c>
      <c r="E16" s="16">
        <f t="shared" si="0"/>
        <v>98819.066894531308</v>
      </c>
      <c r="F16" s="17">
        <v>40909</v>
      </c>
      <c r="G16" s="18">
        <f t="shared" si="1"/>
        <v>98819</v>
      </c>
    </row>
    <row r="17" spans="1:8" x14ac:dyDescent="0.2">
      <c r="A17" s="2" t="s">
        <v>41</v>
      </c>
      <c r="C17" s="16">
        <v>227213.81640625</v>
      </c>
      <c r="D17" s="16">
        <v>55253.7158203125</v>
      </c>
      <c r="E17" s="16">
        <f t="shared" si="0"/>
        <v>282467.5322265625</v>
      </c>
      <c r="F17" s="17">
        <v>41153</v>
      </c>
      <c r="G17" s="18">
        <f t="shared" si="1"/>
        <v>282468</v>
      </c>
    </row>
    <row r="18" spans="1:8" x14ac:dyDescent="0.2">
      <c r="A18" s="2" t="s">
        <v>42</v>
      </c>
      <c r="C18" s="16">
        <v>67664.262695312602</v>
      </c>
      <c r="D18" s="16">
        <v>18372.152832031301</v>
      </c>
      <c r="E18" s="16">
        <f t="shared" si="0"/>
        <v>86036.415527343896</v>
      </c>
      <c r="F18" s="17">
        <v>41153</v>
      </c>
      <c r="G18" s="18">
        <f t="shared" si="1"/>
        <v>86036</v>
      </c>
    </row>
    <row r="19" spans="1:8" x14ac:dyDescent="0.2">
      <c r="A19" s="2" t="s">
        <v>23</v>
      </c>
      <c r="C19" s="16">
        <v>186577.595703125</v>
      </c>
      <c r="D19" s="16">
        <v>41427.0390625</v>
      </c>
      <c r="E19" s="16">
        <f t="shared" si="0"/>
        <v>228004.634765625</v>
      </c>
      <c r="F19" s="17">
        <v>40925</v>
      </c>
      <c r="G19" s="18">
        <f t="shared" si="1"/>
        <v>228005</v>
      </c>
    </row>
    <row r="20" spans="1:8" x14ac:dyDescent="0.2">
      <c r="A20" s="2" t="s">
        <v>43</v>
      </c>
      <c r="C20" s="16">
        <v>279692.16796875</v>
      </c>
      <c r="D20" s="16">
        <v>98085.62890625</v>
      </c>
      <c r="E20" s="16">
        <f t="shared" si="0"/>
        <v>377777.796875</v>
      </c>
      <c r="F20" s="17">
        <v>41548</v>
      </c>
      <c r="G20" s="18">
        <f t="shared" si="1"/>
        <v>377778</v>
      </c>
    </row>
    <row r="21" spans="1:8" x14ac:dyDescent="0.2">
      <c r="A21" s="2" t="s">
        <v>24</v>
      </c>
      <c r="C21" s="16">
        <v>458331.84375</v>
      </c>
      <c r="D21" s="16">
        <v>121657.732421875</v>
      </c>
      <c r="E21" s="16">
        <f t="shared" si="0"/>
        <v>579989.576171875</v>
      </c>
      <c r="F21" s="17">
        <v>45268</v>
      </c>
      <c r="G21" s="18">
        <f t="shared" si="1"/>
        <v>579990</v>
      </c>
    </row>
    <row r="22" spans="1:8" x14ac:dyDescent="0.2">
      <c r="A22" s="2" t="s">
        <v>25</v>
      </c>
      <c r="C22" s="16">
        <v>493421.99609375</v>
      </c>
      <c r="D22" s="16">
        <v>177380.7265625</v>
      </c>
      <c r="E22" s="16">
        <f t="shared" si="0"/>
        <v>670802.72265625</v>
      </c>
      <c r="F22" s="19" t="s">
        <v>26</v>
      </c>
      <c r="G22" s="18">
        <f t="shared" si="1"/>
        <v>670803</v>
      </c>
    </row>
    <row r="23" spans="1:8" x14ac:dyDescent="0.2">
      <c r="A23" s="2" t="s">
        <v>27</v>
      </c>
      <c r="C23" s="16">
        <v>993962.734375</v>
      </c>
      <c r="D23" s="16">
        <v>334826.8125</v>
      </c>
      <c r="E23" s="16">
        <f>SUM(C23:D23)</f>
        <v>1328789.546875</v>
      </c>
      <c r="F23" s="19" t="s">
        <v>26</v>
      </c>
      <c r="G23" s="18">
        <f t="shared" si="1"/>
        <v>1328790</v>
      </c>
    </row>
    <row r="24" spans="1:8" x14ac:dyDescent="0.2">
      <c r="A24" s="2" t="s">
        <v>28</v>
      </c>
      <c r="C24" s="16">
        <v>0</v>
      </c>
      <c r="D24" s="16">
        <v>0</v>
      </c>
      <c r="E24" s="16">
        <f t="shared" si="0"/>
        <v>0</v>
      </c>
      <c r="F24" s="17">
        <v>46654</v>
      </c>
      <c r="G24" s="18">
        <f t="shared" si="1"/>
        <v>0</v>
      </c>
    </row>
    <row r="25" spans="1:8" x14ac:dyDescent="0.2">
      <c r="A25" s="2" t="s">
        <v>29</v>
      </c>
      <c r="C25" s="16">
        <v>0</v>
      </c>
      <c r="D25" s="16">
        <v>0</v>
      </c>
      <c r="E25" s="16">
        <f t="shared" si="0"/>
        <v>0</v>
      </c>
      <c r="F25" s="17">
        <v>46752</v>
      </c>
      <c r="G25" s="18">
        <f t="shared" si="1"/>
        <v>0</v>
      </c>
    </row>
    <row r="26" spans="1:8" x14ac:dyDescent="0.2">
      <c r="A26" s="2" t="s">
        <v>30</v>
      </c>
      <c r="C26" s="16">
        <v>0</v>
      </c>
      <c r="D26" s="16">
        <v>0</v>
      </c>
      <c r="E26" s="16">
        <f t="shared" si="0"/>
        <v>0</v>
      </c>
      <c r="F26" s="17">
        <v>46714</v>
      </c>
      <c r="G26" s="18">
        <f t="shared" si="1"/>
        <v>0</v>
      </c>
    </row>
    <row r="27" spans="1:8" ht="13.5" thickBot="1" x14ac:dyDescent="0.25">
      <c r="A27" s="2" t="s">
        <v>31</v>
      </c>
      <c r="C27" s="20">
        <f t="shared" ref="C27:D27" si="2">SUM(C12:C26)+1</f>
        <v>3428655.0322265625</v>
      </c>
      <c r="D27" s="20">
        <f t="shared" si="2"/>
        <v>1054046.3911132815</v>
      </c>
      <c r="E27" s="20">
        <f>SUM(E12:E26)+1</f>
        <v>4482700.4233398438</v>
      </c>
      <c r="G27" s="20">
        <f>SUM(G12:G26)</f>
        <v>4482701</v>
      </c>
    </row>
    <row r="28" spans="1:8" ht="13.5" thickTop="1" x14ac:dyDescent="0.2">
      <c r="E28" s="21"/>
    </row>
    <row r="30" spans="1:8" x14ac:dyDescent="0.2">
      <c r="A30" s="2" t="s">
        <v>32</v>
      </c>
      <c r="G30" s="16">
        <v>5202863</v>
      </c>
    </row>
    <row r="32" spans="1:8" ht="13.5" thickBot="1" x14ac:dyDescent="0.25">
      <c r="A32" s="2" t="s">
        <v>33</v>
      </c>
      <c r="G32" s="22">
        <f>+G27-G30</f>
        <v>-720162</v>
      </c>
      <c r="H32" s="1" t="s">
        <v>49</v>
      </c>
    </row>
    <row r="33" spans="1:8" ht="13.5" thickTop="1" x14ac:dyDescent="0.2"/>
    <row r="35" spans="1:8" ht="12.75" customHeight="1" x14ac:dyDescent="0.2">
      <c r="A35" s="47" t="s">
        <v>34</v>
      </c>
      <c r="B35" s="47"/>
      <c r="C35" s="47"/>
      <c r="D35" s="47"/>
      <c r="E35" s="47"/>
      <c r="F35" s="47"/>
      <c r="G35" s="47"/>
    </row>
    <row r="36" spans="1:8" x14ac:dyDescent="0.2">
      <c r="A36" s="47"/>
      <c r="B36" s="47"/>
      <c r="C36" s="47"/>
      <c r="D36" s="47"/>
      <c r="E36" s="47"/>
      <c r="F36" s="47"/>
      <c r="G36" s="47"/>
    </row>
    <row r="37" spans="1:8" x14ac:dyDescent="0.2">
      <c r="A37" s="47"/>
      <c r="B37" s="47"/>
      <c r="C37" s="47"/>
      <c r="D37" s="47"/>
      <c r="E37" s="47"/>
      <c r="F37" s="47"/>
      <c r="G37" s="47"/>
      <c r="H37" s="23"/>
    </row>
    <row r="38" spans="1:8" x14ac:dyDescent="0.2">
      <c r="A38" s="47"/>
      <c r="B38" s="47"/>
      <c r="C38" s="47"/>
      <c r="D38" s="47"/>
      <c r="E38" s="47"/>
      <c r="F38" s="47"/>
      <c r="G38" s="47"/>
    </row>
    <row r="39" spans="1:8" x14ac:dyDescent="0.2">
      <c r="A39" s="47"/>
      <c r="B39" s="47"/>
      <c r="C39" s="47"/>
      <c r="D39" s="47"/>
      <c r="E39" s="47"/>
      <c r="F39" s="47"/>
      <c r="G39" s="47"/>
    </row>
    <row r="41" spans="1:8" ht="12.75" customHeight="1" x14ac:dyDescent="0.2">
      <c r="A41" s="47" t="s">
        <v>35</v>
      </c>
      <c r="B41" s="47"/>
      <c r="C41" s="47"/>
      <c r="D41" s="47"/>
      <c r="E41" s="47"/>
      <c r="F41" s="47"/>
      <c r="G41" s="47"/>
    </row>
    <row r="42" spans="1:8" x14ac:dyDescent="0.2">
      <c r="A42" s="47"/>
      <c r="B42" s="47"/>
      <c r="C42" s="47"/>
      <c r="D42" s="47"/>
      <c r="E42" s="47"/>
      <c r="F42" s="47"/>
      <c r="G42" s="47"/>
    </row>
    <row r="43" spans="1:8" x14ac:dyDescent="0.2">
      <c r="A43" s="47"/>
      <c r="B43" s="47"/>
      <c r="C43" s="47"/>
      <c r="D43" s="47"/>
      <c r="E43" s="47"/>
      <c r="F43" s="47"/>
      <c r="G43" s="47"/>
    </row>
    <row r="44" spans="1:8" x14ac:dyDescent="0.2">
      <c r="A44" s="47"/>
      <c r="B44" s="47"/>
      <c r="C44" s="47"/>
      <c r="D44" s="47"/>
      <c r="E44" s="47"/>
      <c r="F44" s="47"/>
      <c r="G44" s="47"/>
    </row>
  </sheetData>
  <mergeCells count="2">
    <mergeCell ref="A35:G39"/>
    <mergeCell ref="A41:G44"/>
  </mergeCells>
  <pageMargins left="0.7" right="0" top="0.75" bottom="0.75" header="0.3" footer="0.3"/>
  <pageSetup scale="8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2025-03-07T08:00:00+00:00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E97CC15-D3EF-4490-862A-EC0F4FB0C5AA}"/>
</file>

<file path=customXml/itemProps2.xml><?xml version="1.0" encoding="utf-8"?>
<ds:datastoreItem xmlns:ds="http://schemas.openxmlformats.org/officeDocument/2006/customXml" ds:itemID="{684E18E9-7562-4402-A7C2-B67226A057AF}"/>
</file>

<file path=customXml/itemProps3.xml><?xml version="1.0" encoding="utf-8"?>
<ds:datastoreItem xmlns:ds="http://schemas.openxmlformats.org/officeDocument/2006/customXml" ds:itemID="{4181213B-7F25-47C7-A68E-FFBACCE38B1B}"/>
</file>

<file path=customXml/itemProps4.xml><?xml version="1.0" encoding="utf-8"?>
<ds:datastoreItem xmlns:ds="http://schemas.openxmlformats.org/officeDocument/2006/customXml" ds:itemID="{462A798F-79AD-4985-8542-F98BE651DE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15.8</vt:lpstr>
      <vt:lpstr>15.8.1</vt:lpstr>
      <vt:lpstr>'15.8'!Print_Area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2025-03-04T20:32:15Z</dcterms:created>
  <dcterms:modified xsi:type="dcterms:W3CDTF">2025-03-05T00:22:24Z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