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202300"/>
  <xr:revisionPtr revIDLastSave="0" documentId="13_ncr:1_{EC7570E9-CE9C-41AA-BF4F-AEC1A323D8A5}" xr6:coauthVersionLast="47" xr6:coauthVersionMax="47" xr10:uidLastSave="{00000000-0000-0000-0000-000000000000}"/>
  <bookViews>
    <workbookView xWindow="-120" yWindow="480" windowWidth="29040" windowHeight="15840" xr2:uid="{CDA75FB5-9D59-437A-82A3-D08EEBF93A64}"/>
  </bookViews>
  <sheets>
    <sheet name="15.7" sheetId="1" r:id="rId1"/>
    <sheet name="15.7.1" sheetId="2" r:id="rId2"/>
  </sheets>
  <definedNames>
    <definedName name="_Fill"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Order1" hidden="1">255</definedName>
    <definedName name="_Order2" hidden="1">0</definedName>
    <definedName name="Access_Button1" hidden="1">"Headcount_Workbook_Schedules_List"</definedName>
    <definedName name="AccessDatabase" hidden="1">"P:\HR\SharonPlummer\Headcount Workbook.mdb"</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41449.5882638889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Master" hidden="1">{#N/A,#N/A,FALSE,"Actual";#N/A,#N/A,FALSE,"Normalized";#N/A,#N/A,FALSE,"Electric Actual";#N/A,#N/A,FALSE,"Electric Normalized"}</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'15.7'!$B$2:$J$61</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"45E0HSXTFNPZNJBTUASVO6FBF"</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wrn.ALL." hidden="1">{#N/A,#N/A,FALSE,"Summary EPS";#N/A,#N/A,FALSE,"1st Qtr Electric";#N/A,#N/A,FALSE,"1st Qtr Australia";#N/A,#N/A,FALSE,"1st Qtr Telecom";#N/A,#N/A,FALSE,"1st QTR Other"}</definedName>
    <definedName name="wrn.All._.pages." hidden="1">{#N/A,#N/A,FALSE,"Summary 1";#N/A,#N/A,FALSE,"Domestic";#N/A,#N/A,FALSE,"Australia";#N/A,#N/A,FALSE,"Other"}</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hidden="1">{"Factors Pages 1-2",#N/A,FALSE,"Variables";"Factors Page 3",#N/A,FALSE,"Variables";"Factors Page 4",#N/A,FALSE,"Variables";"Factors Page 5",#N/A,FALSE,"Variables";"YE Pages 7-26",#N/A,FALSE,"Variables"}</definedName>
    <definedName name="Z_01844156_6462_4A28_9785_1A86F4D0C834_.wvu.PrintTitle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3" i="2" l="1"/>
  <c r="I33" i="2"/>
  <c r="M33" i="2"/>
  <c r="E33" i="2"/>
  <c r="M32" i="2"/>
  <c r="L32" i="2"/>
  <c r="I32" i="2"/>
  <c r="E32" i="2"/>
  <c r="L31" i="2"/>
  <c r="I31" i="2"/>
  <c r="M31" i="2"/>
  <c r="E31" i="2"/>
  <c r="M30" i="2"/>
  <c r="L30" i="2"/>
  <c r="I30" i="2"/>
  <c r="E30" i="2"/>
  <c r="L29" i="2"/>
  <c r="I29" i="2"/>
  <c r="M29" i="2"/>
  <c r="E29" i="2"/>
  <c r="M28" i="2"/>
  <c r="L28" i="2"/>
  <c r="I28" i="2"/>
  <c r="E28" i="2"/>
  <c r="L27" i="2"/>
  <c r="I27" i="2"/>
  <c r="M27" i="2"/>
  <c r="E27" i="2"/>
  <c r="M26" i="2"/>
  <c r="L26" i="2"/>
  <c r="I26" i="2"/>
  <c r="E26" i="2"/>
  <c r="L25" i="2"/>
  <c r="I25" i="2"/>
  <c r="M25" i="2"/>
  <c r="E25" i="2"/>
  <c r="M24" i="2"/>
  <c r="L24" i="2"/>
  <c r="I24" i="2"/>
  <c r="E24" i="2"/>
  <c r="L23" i="2"/>
  <c r="I23" i="2"/>
  <c r="M23" i="2"/>
  <c r="E23" i="2"/>
  <c r="M22" i="2"/>
  <c r="L22" i="2"/>
  <c r="I22" i="2"/>
  <c r="E22" i="2"/>
  <c r="L21" i="2"/>
  <c r="I21" i="2"/>
  <c r="M21" i="2"/>
  <c r="E21" i="2"/>
  <c r="M20" i="2"/>
  <c r="L20" i="2"/>
  <c r="N20" i="2" s="1"/>
  <c r="P20" i="2" s="1"/>
  <c r="I20" i="2"/>
  <c r="E20" i="2"/>
  <c r="L19" i="2"/>
  <c r="I19" i="2"/>
  <c r="M19" i="2"/>
  <c r="E19" i="2"/>
  <c r="M18" i="2"/>
  <c r="I18" i="2"/>
  <c r="E18" i="2"/>
  <c r="L17" i="2"/>
  <c r="I17" i="2"/>
  <c r="M17" i="2"/>
  <c r="E17" i="2"/>
  <c r="M16" i="2"/>
  <c r="I16" i="2"/>
  <c r="E16" i="2"/>
  <c r="L15" i="2"/>
  <c r="I15" i="2"/>
  <c r="M15" i="2"/>
  <c r="E15" i="2"/>
  <c r="M14" i="2"/>
  <c r="I14" i="2"/>
  <c r="E14" i="2"/>
  <c r="L13" i="2"/>
  <c r="N13" i="2" s="1"/>
  <c r="P13" i="2" s="1"/>
  <c r="I13" i="2"/>
  <c r="M13" i="2"/>
  <c r="E13" i="2"/>
  <c r="M12" i="2"/>
  <c r="H34" i="2"/>
  <c r="I12" i="2"/>
  <c r="D34" i="2"/>
  <c r="E12" i="2"/>
  <c r="B1" i="2"/>
  <c r="N22" i="2" l="1"/>
  <c r="P22" i="2" s="1"/>
  <c r="N24" i="2"/>
  <c r="P24" i="2" s="1"/>
  <c r="N26" i="2"/>
  <c r="P26" i="2" s="1"/>
  <c r="N28" i="2"/>
  <c r="P28" i="2" s="1"/>
  <c r="N30" i="2"/>
  <c r="P30" i="2" s="1"/>
  <c r="N32" i="2"/>
  <c r="P32" i="2" s="1"/>
  <c r="N15" i="2"/>
  <c r="P15" i="2" s="1"/>
  <c r="M34" i="2"/>
  <c r="E34" i="2"/>
  <c r="I34" i="2"/>
  <c r="N19" i="2"/>
  <c r="P19" i="2" s="1"/>
  <c r="N21" i="2"/>
  <c r="P21" i="2" s="1"/>
  <c r="N23" i="2"/>
  <c r="P23" i="2" s="1"/>
  <c r="N25" i="2"/>
  <c r="P25" i="2" s="1"/>
  <c r="N27" i="2"/>
  <c r="P27" i="2" s="1"/>
  <c r="N29" i="2"/>
  <c r="P29" i="2" s="1"/>
  <c r="N31" i="2"/>
  <c r="P31" i="2" s="1"/>
  <c r="N33" i="2"/>
  <c r="P33" i="2" s="1"/>
  <c r="N17" i="2"/>
  <c r="P17" i="2" s="1"/>
  <c r="L12" i="2"/>
  <c r="L14" i="2"/>
  <c r="N14" i="2" s="1"/>
  <c r="P14" i="2" s="1"/>
  <c r="L16" i="2"/>
  <c r="N16" i="2" s="1"/>
  <c r="P16" i="2" s="1"/>
  <c r="L18" i="2"/>
  <c r="N18" i="2" s="1"/>
  <c r="P18" i="2" s="1"/>
  <c r="C34" i="2"/>
  <c r="G34" i="2"/>
  <c r="L34" i="2" l="1"/>
  <c r="N12" i="2"/>
  <c r="P12" i="2" l="1"/>
  <c r="P34" i="2" s="1"/>
  <c r="P36" i="2" s="1"/>
  <c r="N34" i="2"/>
  <c r="P40" i="2" l="1"/>
  <c r="F10" i="1" s="1"/>
  <c r="I10" i="1" s="1"/>
</calcChain>
</file>

<file path=xl/sharedStrings.xml><?xml version="1.0" encoding="utf-8"?>
<sst xmlns="http://schemas.openxmlformats.org/spreadsheetml/2006/main" count="87" uniqueCount="67">
  <si>
    <t>PacifiCorp</t>
  </si>
  <si>
    <t>PAGE</t>
  </si>
  <si>
    <t>TOTAL</t>
  </si>
  <si>
    <t>ACCOUNT</t>
  </si>
  <si>
    <t>Type</t>
  </si>
  <si>
    <t>COMPANY</t>
  </si>
  <si>
    <t>FACTOR</t>
  </si>
  <si>
    <t>FACTOR %</t>
  </si>
  <si>
    <t>ALLOCATED</t>
  </si>
  <si>
    <t>REF#</t>
  </si>
  <si>
    <t>Adjustment to Expense:</t>
  </si>
  <si>
    <t>SG</t>
  </si>
  <si>
    <t>Description of Adjustment:</t>
  </si>
  <si>
    <t>Pro Forma Period - April 2025 - March 2026</t>
  </si>
  <si>
    <t xml:space="preserve">Federal Income </t>
  </si>
  <si>
    <t xml:space="preserve">Total </t>
  </si>
  <si>
    <t xml:space="preserve">Total PTC </t>
  </si>
  <si>
    <t xml:space="preserve">Factor (inflated </t>
  </si>
  <si>
    <t xml:space="preserve">Credit, before </t>
  </si>
  <si>
    <t>Tax Credit, before</t>
  </si>
  <si>
    <t>Bonus Credit</t>
  </si>
  <si>
    <t>Tax Credit, with</t>
  </si>
  <si>
    <t>Description</t>
  </si>
  <si>
    <t>Available KWh</t>
  </si>
  <si>
    <t>In-Service Date</t>
  </si>
  <si>
    <t>Eligible KWh</t>
  </si>
  <si>
    <t>tax per unit)</t>
  </si>
  <si>
    <t>if applicable</t>
  </si>
  <si>
    <t>Wind/Geothermal</t>
  </si>
  <si>
    <r>
      <t xml:space="preserve">Glenrock KWh </t>
    </r>
    <r>
      <rPr>
        <b/>
        <sz val="10"/>
        <color theme="1"/>
        <rFont val="Arial"/>
        <family val="2"/>
      </rPr>
      <t>[a]</t>
    </r>
  </si>
  <si>
    <r>
      <t>Glenrock III KWh</t>
    </r>
    <r>
      <rPr>
        <sz val="10"/>
        <color theme="1"/>
        <rFont val="Arial"/>
        <family val="2"/>
      </rPr>
      <t xml:space="preserve"> </t>
    </r>
    <r>
      <rPr>
        <b/>
        <sz val="10"/>
        <color theme="1"/>
        <rFont val="Arial"/>
        <family val="2"/>
      </rPr>
      <t>[a]</t>
    </r>
  </si>
  <si>
    <t>Goodnoe KWh</t>
  </si>
  <si>
    <t>High Plains Wind</t>
  </si>
  <si>
    <t>Leaning Juniper 1 KWh</t>
  </si>
  <si>
    <t>Marengo KWh</t>
  </si>
  <si>
    <t>Marengo II KWh</t>
  </si>
  <si>
    <t>McFadden Ridge</t>
  </si>
  <si>
    <r>
      <t xml:space="preserve">Rolling Hills KWh </t>
    </r>
    <r>
      <rPr>
        <b/>
        <sz val="10"/>
        <color theme="1"/>
        <rFont val="Arial"/>
        <family val="2"/>
      </rPr>
      <t>[a]</t>
    </r>
  </si>
  <si>
    <t>Seven Mile KWh</t>
  </si>
  <si>
    <t>Seven Mile II KWh</t>
  </si>
  <si>
    <t>Dunlap I Wind KWh</t>
  </si>
  <si>
    <t>Foote Creek I Wind</t>
  </si>
  <si>
    <r>
      <t>Pryor Mountain Wind</t>
    </r>
    <r>
      <rPr>
        <b/>
        <sz val="10"/>
        <rFont val="Arial"/>
        <family val="2"/>
      </rPr>
      <t xml:space="preserve"> [b]</t>
    </r>
  </si>
  <si>
    <t>VARIOUS</t>
  </si>
  <si>
    <t>Cedar Springs Wind II</t>
  </si>
  <si>
    <r>
      <t xml:space="preserve">Ekola Flats Wind </t>
    </r>
    <r>
      <rPr>
        <b/>
        <sz val="10"/>
        <rFont val="Arial"/>
        <family val="2"/>
      </rPr>
      <t>[b]</t>
    </r>
  </si>
  <si>
    <r>
      <t>TB Flats Wind</t>
    </r>
    <r>
      <rPr>
        <b/>
        <sz val="10"/>
        <rFont val="Arial"/>
        <family val="2"/>
      </rPr>
      <t xml:space="preserve"> [b]</t>
    </r>
  </si>
  <si>
    <t>Foote Creek II-IV Wind</t>
  </si>
  <si>
    <t>Rock River I Wind</t>
  </si>
  <si>
    <r>
      <t xml:space="preserve">Rock Creek I Wind - 2024 PIS </t>
    </r>
    <r>
      <rPr>
        <b/>
        <sz val="10"/>
        <rFont val="Arial"/>
        <family val="2"/>
      </rPr>
      <t>[b]</t>
    </r>
  </si>
  <si>
    <t>Rock Creek I Wind - 2025 PIS</t>
  </si>
  <si>
    <t>Rock Creek II</t>
  </si>
  <si>
    <t>Total KWh Production</t>
  </si>
  <si>
    <t>Total Federal Production Tax Credit</t>
  </si>
  <si>
    <t>PTC in Base Rates</t>
  </si>
  <si>
    <t>Proforma Adjustment</t>
  </si>
  <si>
    <r>
      <t xml:space="preserve">In Service dates in </t>
    </r>
    <r>
      <rPr>
        <b/>
        <sz val="10"/>
        <color theme="1"/>
        <rFont val="Arial"/>
        <family val="2"/>
      </rPr>
      <t>bold</t>
    </r>
    <r>
      <rPr>
        <sz val="10"/>
        <rFont val="Arial"/>
        <family val="2"/>
      </rPr>
      <t xml:space="preserve"> reflect actual in-service dates.</t>
    </r>
  </si>
  <si>
    <r>
      <rPr>
        <b/>
        <sz val="10"/>
        <color theme="1"/>
        <rFont val="Arial"/>
        <family val="2"/>
      </rPr>
      <t>[a]</t>
    </r>
    <r>
      <rPr>
        <sz val="10"/>
        <color theme="1"/>
        <rFont val="Arial"/>
        <family val="2"/>
      </rPr>
      <t xml:space="preserve"> </t>
    </r>
    <r>
      <rPr>
        <sz val="10"/>
        <rFont val="Arial"/>
        <family val="2"/>
      </rPr>
      <t xml:space="preserve"> Total available Kwh is reflected net of the generation that is not considered PTC eligible because the facility was not fully repowered.  For Glenrock, Glenrock III and Rolling Hills, approximately 8.3%, 17% and 23.4%, respectively, of the Kwh generation is not considered PTC eligible.</t>
    </r>
  </si>
  <si>
    <r>
      <t>[b]</t>
    </r>
    <r>
      <rPr>
        <sz val="10"/>
        <color theme="1"/>
        <rFont val="Arial"/>
        <family val="2"/>
      </rPr>
      <t xml:space="preserve"> Pryor Mountain, Ekola Flats, TB Flats and Rock Creek I were placed in service using circuits which results in multiple placed in service dates.</t>
    </r>
  </si>
  <si>
    <t>15.7.1</t>
  </si>
  <si>
    <t>Production Tax Credit - Year 2</t>
  </si>
  <si>
    <t>Washington 2023 General Rate Case</t>
  </si>
  <si>
    <t>PRO</t>
  </si>
  <si>
    <t>WASHINGTON</t>
  </si>
  <si>
    <t>FED Production Tax Credit</t>
  </si>
  <si>
    <t>The Company is entitled to recognize a federal income tax credit as a result of placing renewable generating plants in service. The tax credit is based on the kilowatt-hours generated by a qualified facility during the facility’s first ten years of service. This pro forma adjustment reflects this credit based on the qualifying production as modeled in the pro forma net power cost study.</t>
  </si>
  <si>
    <t>Ref 15.7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</si>
</sst>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0.0000%"/>
    <numFmt numFmtId="166" formatCode="_(* #,##0.000_);_(* \(#,##0.000\);_(* &quot;-&quot;??_);_(@_)"/>
    <numFmt numFmtId="167" formatCode="_(* #,##0.000_);_(* \(#,##0.000\);_(* &quot;-&quot;_);_(@_)"/>
    <numFmt numFmtId="168" formatCode="0.000%"/>
  </numFmts>
  <fonts count="10" x14ac:knownFonts="1">
    <font>
      <sz val="12"/>
      <name val="Times New Roman"/>
      <family val="1"/>
    </font>
    <font>
      <sz val="10"/>
      <color theme="1"/>
      <name val="Arial"/>
      <family val="2"/>
    </font>
    <font>
      <sz val="12"/>
      <name val="Times New Roman"/>
      <family val="1"/>
    </font>
    <font>
      <b/>
      <sz val="10"/>
      <name val="Arial"/>
      <family val="2"/>
    </font>
    <font>
      <sz val="10"/>
      <name val="Arial"/>
      <family val="2"/>
    </font>
    <font>
      <b/>
      <u/>
      <sz val="10"/>
      <name val="Arial"/>
      <family val="2"/>
    </font>
    <font>
      <b/>
      <sz val="10"/>
      <color theme="1"/>
      <name val="Arial"/>
      <family val="2"/>
    </font>
    <font>
      <sz val="9"/>
      <name val="Helv"/>
    </font>
    <font>
      <b/>
      <i/>
      <sz val="10"/>
      <name val="Arial"/>
      <family val="2"/>
    </font>
    <font>
      <u/>
      <sz val="10"/>
      <name val="Arial"/>
      <family val="2"/>
    </font>
  </fonts>
  <fills count="2">
    <fill>
      <patternFill patternType="none"/>
    </fill>
    <fill>
      <patternFill patternType="gray125"/>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pplyFill="0" applyBorder="0" applyProtection="0"/>
    <xf numFmtId="43" fontId="2" fillId="0" borderId="0" applyFont="0" applyFill="0" applyBorder="0" applyAlignment="0" applyProtection="0"/>
    <xf numFmtId="9" fontId="2" fillId="0" borderId="0" applyFont="0" applyFill="0" applyBorder="0" applyAlignment="0" applyProtection="0"/>
    <xf numFmtId="0" fontId="7" fillId="0" borderId="0"/>
  </cellStyleXfs>
  <cellXfs count="84">
    <xf numFmtId="0" fontId="0" fillId="0" borderId="0" xfId="0"/>
    <xf numFmtId="0" fontId="3" fillId="0" borderId="0" xfId="0" applyFont="1" applyAlignment="1">
      <alignment horizontal="left"/>
    </xf>
    <xf numFmtId="0" fontId="4" fillId="0" borderId="0" xfId="0" applyFont="1"/>
    <xf numFmtId="0" fontId="3" fillId="0" borderId="0" xfId="0" applyFont="1" applyAlignment="1">
      <alignment horizontal="centerContinuous"/>
    </xf>
    <xf numFmtId="0" fontId="3" fillId="0" borderId="0" xfId="0" applyFont="1"/>
    <xf numFmtId="0" fontId="3" fillId="0" borderId="1" xfId="0" applyFont="1" applyFill="1" applyBorder="1" applyAlignment="1">
      <alignment horizontal="left"/>
    </xf>
    <xf numFmtId="0" fontId="3" fillId="0" borderId="2" xfId="0" applyFont="1" applyFill="1" applyBorder="1" applyAlignment="1">
      <alignment horizontal="left"/>
    </xf>
    <xf numFmtId="0" fontId="3" fillId="0" borderId="3" xfId="0" applyFont="1" applyFill="1" applyBorder="1" applyAlignment="1">
      <alignment horizontal="left"/>
    </xf>
    <xf numFmtId="0" fontId="4" fillId="0" borderId="0" xfId="0" applyFont="1" applyFill="1" applyBorder="1" applyAlignment="1">
      <alignment horizontal="left"/>
    </xf>
    <xf numFmtId="0" fontId="3" fillId="0" borderId="2" xfId="0" applyFont="1" applyFill="1" applyBorder="1" applyAlignment="1">
      <alignment horizontal="center"/>
    </xf>
    <xf numFmtId="0" fontId="4" fillId="0" borderId="4" xfId="0" applyFont="1" applyBorder="1"/>
    <xf numFmtId="0" fontId="3" fillId="0" borderId="0" xfId="0" applyFont="1" applyBorder="1" applyAlignment="1">
      <alignment horizontal="center"/>
    </xf>
    <xf numFmtId="0" fontId="3" fillId="0" borderId="5" xfId="0" applyFont="1" applyBorder="1" applyAlignment="1">
      <alignment horizontal="center"/>
    </xf>
    <xf numFmtId="0" fontId="4" fillId="0" borderId="0" xfId="0" applyFont="1" applyBorder="1"/>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0" xfId="0" applyFont="1" applyBorder="1" applyAlignment="1">
      <alignment horizontal="center" wrapText="1"/>
    </xf>
    <xf numFmtId="0" fontId="4" fillId="0" borderId="1" xfId="0" applyFont="1" applyBorder="1"/>
    <xf numFmtId="0" fontId="4" fillId="0" borderId="2" xfId="0" applyFont="1" applyBorder="1"/>
    <xf numFmtId="41" fontId="4" fillId="0" borderId="3" xfId="0" applyNumberFormat="1" applyFont="1" applyBorder="1" applyAlignment="1">
      <alignment horizontal="center"/>
    </xf>
    <xf numFmtId="0" fontId="5" fillId="0" borderId="1" xfId="0" applyFont="1" applyFill="1" applyBorder="1" applyAlignment="1">
      <alignment horizontal="center"/>
    </xf>
    <xf numFmtId="0" fontId="5" fillId="0" borderId="0" xfId="0" applyFont="1" applyFill="1" applyBorder="1" applyAlignment="1">
      <alignment horizontal="center"/>
    </xf>
    <xf numFmtId="41" fontId="4" fillId="0" borderId="5" xfId="0" applyNumberFormat="1" applyFont="1" applyBorder="1" applyAlignment="1">
      <alignment horizontal="center"/>
    </xf>
    <xf numFmtId="0" fontId="4" fillId="0" borderId="4" xfId="0" applyFont="1" applyFill="1" applyBorder="1" applyAlignment="1">
      <alignment horizontal="left"/>
    </xf>
    <xf numFmtId="164" fontId="4" fillId="0" borderId="0" xfId="0" applyNumberFormat="1" applyFont="1" applyBorder="1" applyAlignment="1">
      <alignment horizontal="center"/>
    </xf>
    <xf numFmtId="14" fontId="6" fillId="0" borderId="0" xfId="0" applyNumberFormat="1" applyFont="1" applyFill="1" applyBorder="1" applyAlignment="1">
      <alignment horizontal="center"/>
    </xf>
    <xf numFmtId="166" fontId="4" fillId="0" borderId="0" xfId="0" applyNumberFormat="1" applyFont="1" applyBorder="1" applyAlignment="1">
      <alignment horizontal="center"/>
    </xf>
    <xf numFmtId="164" fontId="4" fillId="0" borderId="5" xfId="0" applyNumberFormat="1" applyFont="1" applyBorder="1" applyAlignment="1">
      <alignment horizontal="center"/>
    </xf>
    <xf numFmtId="14" fontId="3" fillId="0" borderId="0" xfId="0" applyNumberFormat="1" applyFont="1" applyFill="1" applyBorder="1" applyAlignment="1">
      <alignment horizontal="center"/>
    </xf>
    <xf numFmtId="14" fontId="3" fillId="0" borderId="0" xfId="0" applyNumberFormat="1" applyFont="1" applyBorder="1" applyAlignment="1">
      <alignment horizontal="center"/>
    </xf>
    <xf numFmtId="0" fontId="4" fillId="0" borderId="4" xfId="3" applyFont="1" applyBorder="1" applyAlignment="1">
      <alignment vertical="center"/>
    </xf>
    <xf numFmtId="9" fontId="4" fillId="0" borderId="0" xfId="2" applyFont="1" applyBorder="1" applyAlignment="1">
      <alignment horizontal="center"/>
    </xf>
    <xf numFmtId="14" fontId="4" fillId="0" borderId="0" xfId="0" applyNumberFormat="1" applyFont="1" applyBorder="1" applyAlignment="1">
      <alignment horizontal="center"/>
    </xf>
    <xf numFmtId="0" fontId="4" fillId="0" borderId="9" xfId="0" applyFont="1" applyBorder="1" applyAlignment="1">
      <alignment horizontal="left"/>
    </xf>
    <xf numFmtId="41" fontId="4" fillId="0" borderId="10" xfId="0" applyNumberFormat="1" applyFont="1" applyBorder="1" applyAlignment="1">
      <alignment horizontal="center"/>
    </xf>
    <xf numFmtId="41" fontId="4" fillId="0" borderId="0" xfId="0" applyNumberFormat="1" applyFont="1" applyBorder="1" applyAlignment="1">
      <alignment horizontal="center"/>
    </xf>
    <xf numFmtId="0" fontId="4" fillId="0" borderId="4" xfId="0" applyFont="1" applyBorder="1" applyAlignment="1">
      <alignment horizontal="left"/>
    </xf>
    <xf numFmtId="43" fontId="4" fillId="0" borderId="0" xfId="0" applyNumberFormat="1" applyFont="1" applyBorder="1" applyAlignment="1">
      <alignment horizontal="left"/>
    </xf>
    <xf numFmtId="0" fontId="4" fillId="0" borderId="0" xfId="0" applyFont="1" applyBorder="1" applyAlignment="1">
      <alignment horizontal="left"/>
    </xf>
    <xf numFmtId="167" fontId="4" fillId="0" borderId="5" xfId="0" applyNumberFormat="1" applyFont="1" applyBorder="1" applyAlignment="1">
      <alignment horizontal="center"/>
    </xf>
    <xf numFmtId="0" fontId="4" fillId="0" borderId="0" xfId="0" applyFont="1" applyBorder="1" applyAlignment="1">
      <alignment horizontal="right"/>
    </xf>
    <xf numFmtId="0" fontId="4" fillId="0" borderId="6" xfId="0" applyFont="1" applyBorder="1" applyAlignment="1">
      <alignment horizontal="left"/>
    </xf>
    <xf numFmtId="0" fontId="4" fillId="0" borderId="7" xfId="0" applyFont="1" applyBorder="1" applyAlignment="1">
      <alignment horizontal="center"/>
    </xf>
    <xf numFmtId="41" fontId="4" fillId="0" borderId="11" xfId="0" applyNumberFormat="1" applyFont="1" applyBorder="1" applyAlignment="1">
      <alignment horizontal="center"/>
    </xf>
    <xf numFmtId="0" fontId="4" fillId="0" borderId="0" xfId="0" applyFont="1" applyBorder="1" applyAlignment="1">
      <alignment horizontal="center"/>
    </xf>
    <xf numFmtId="0" fontId="4" fillId="0" borderId="0" xfId="0" applyFont="1" applyAlignment="1">
      <alignment horizontal="right"/>
    </xf>
    <xf numFmtId="164" fontId="4" fillId="0" borderId="0" xfId="1" applyNumberFormat="1" applyFont="1"/>
    <xf numFmtId="41" fontId="4" fillId="0" borderId="0" xfId="0" applyNumberFormat="1" applyFont="1" applyBorder="1" applyAlignment="1">
      <alignment horizontal="right"/>
    </xf>
    <xf numFmtId="41" fontId="4" fillId="0" borderId="0" xfId="0" applyNumberFormat="1" applyFont="1"/>
    <xf numFmtId="0" fontId="4" fillId="0" borderId="0" xfId="0" applyFont="1" applyBorder="1" applyAlignment="1">
      <alignment horizontal="left" wrapText="1"/>
    </xf>
    <xf numFmtId="0" fontId="3" fillId="0" borderId="0" xfId="0" applyFont="1" applyBorder="1"/>
    <xf numFmtId="0" fontId="4" fillId="0" borderId="0" xfId="0" applyFont="1" applyAlignment="1">
      <alignment horizontal="center"/>
    </xf>
    <xf numFmtId="0" fontId="8" fillId="0" borderId="0" xfId="0" applyFont="1" applyAlignment="1">
      <alignment horizontal="center"/>
    </xf>
    <xf numFmtId="17" fontId="4" fillId="0" borderId="0" xfId="0" applyNumberFormat="1" applyFont="1"/>
    <xf numFmtId="0" fontId="9" fillId="0" borderId="0" xfId="0" applyFont="1" applyAlignment="1">
      <alignment horizontal="center"/>
    </xf>
    <xf numFmtId="0" fontId="3" fillId="0" borderId="0" xfId="0" applyFont="1" applyBorder="1" applyAlignment="1">
      <alignment horizontal="left"/>
    </xf>
    <xf numFmtId="164" fontId="4" fillId="0" borderId="0" xfId="1" applyNumberFormat="1" applyFont="1" applyBorder="1" applyAlignment="1">
      <alignment horizontal="center"/>
    </xf>
    <xf numFmtId="1" fontId="4" fillId="0" borderId="0" xfId="0" applyNumberFormat="1" applyFont="1" applyBorder="1" applyAlignment="1">
      <alignment horizontal="center"/>
    </xf>
    <xf numFmtId="41" fontId="4" fillId="0" borderId="0" xfId="1" applyNumberFormat="1" applyFont="1" applyFill="1" applyBorder="1" applyAlignment="1">
      <alignment horizontal="center"/>
    </xf>
    <xf numFmtId="0" fontId="4" fillId="0" borderId="0" xfId="0" applyFont="1" applyFill="1" applyBorder="1" applyAlignment="1">
      <alignment horizontal="center"/>
    </xf>
    <xf numFmtId="165" fontId="4" fillId="0" borderId="0" xfId="2" applyNumberFormat="1" applyFont="1" applyAlignment="1">
      <alignment horizontal="center"/>
    </xf>
    <xf numFmtId="0" fontId="4" fillId="0" borderId="0" xfId="0" quotePrefix="1" applyFont="1" applyBorder="1" applyAlignment="1">
      <alignment horizontal="left"/>
    </xf>
    <xf numFmtId="41" fontId="4" fillId="0" borderId="0" xfId="1" applyNumberFormat="1" applyFont="1" applyBorder="1" applyAlignment="1">
      <alignment horizontal="center"/>
    </xf>
    <xf numFmtId="41" fontId="4" fillId="0" borderId="0" xfId="1" applyNumberFormat="1" applyFont="1" applyAlignment="1">
      <alignment horizontal="center"/>
    </xf>
    <xf numFmtId="0" fontId="4" fillId="0" borderId="0" xfId="0" applyFont="1" applyFill="1"/>
    <xf numFmtId="0" fontId="4" fillId="0" borderId="0" xfId="0" applyFont="1" applyFill="1" applyBorder="1"/>
    <xf numFmtId="1" fontId="4" fillId="0" borderId="0" xfId="0" applyNumberFormat="1" applyFont="1" applyFill="1" applyBorder="1" applyAlignment="1">
      <alignment horizontal="center"/>
    </xf>
    <xf numFmtId="168" fontId="4" fillId="0" borderId="0" xfId="2" applyNumberFormat="1" applyFont="1" applyAlignment="1">
      <alignment horizontal="center"/>
    </xf>
    <xf numFmtId="0" fontId="4" fillId="0" borderId="12" xfId="0" applyFont="1" applyBorder="1"/>
    <xf numFmtId="0" fontId="4" fillId="0" borderId="15" xfId="0" applyFont="1" applyBorder="1"/>
    <xf numFmtId="0" fontId="4" fillId="0" borderId="17" xfId="0" applyFont="1" applyBorder="1"/>
    <xf numFmtId="166" fontId="4" fillId="0" borderId="0" xfId="0" applyNumberFormat="1" applyFont="1" applyFill="1" applyBorder="1" applyAlignment="1">
      <alignment horizontal="center"/>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0" xfId="0" applyFont="1" applyBorder="1" applyAlignment="1">
      <alignment horizontal="left" vertical="top" wrapText="1"/>
    </xf>
    <xf numFmtId="0" fontId="4" fillId="0" borderId="16"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3" fillId="0" borderId="1" xfId="0" applyFont="1" applyFill="1" applyBorder="1" applyAlignment="1">
      <alignment horizontal="left"/>
    </xf>
    <xf numFmtId="0" fontId="3" fillId="0" borderId="2" xfId="0" applyFont="1" applyFill="1" applyBorder="1" applyAlignment="1">
      <alignment horizontal="left"/>
    </xf>
    <xf numFmtId="0" fontId="3" fillId="0" borderId="3" xfId="0" applyFont="1" applyFill="1" applyBorder="1" applyAlignment="1">
      <alignment horizontal="left"/>
    </xf>
    <xf numFmtId="0" fontId="4" fillId="0" borderId="0" xfId="0" applyFont="1" applyBorder="1" applyAlignment="1">
      <alignment horizontal="left" wrapText="1"/>
    </xf>
    <xf numFmtId="0" fontId="6" fillId="0" borderId="0" xfId="0" applyFont="1" applyBorder="1" applyAlignment="1">
      <alignment horizontal="left" vertical="top" wrapText="1"/>
    </xf>
  </cellXfs>
  <cellStyles count="4">
    <cellStyle name="Comma" xfId="1" builtinId="3"/>
    <cellStyle name="Normal" xfId="0" builtinId="0"/>
    <cellStyle name="Normal_Actual NPC 2004 Workbook Clean up" xfId="3" xr:uid="{78ABF6FA-CC49-4524-A272-6681041D5ABA}"/>
    <cellStyle name="Percent" xfId="2" builtinId="5"/>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40420-693B-42A7-A011-E3C1F3DF67AF}">
  <dimension ref="A2:J61"/>
  <sheetViews>
    <sheetView tabSelected="1" view="pageBreakPreview" zoomScale="80" zoomScaleNormal="100" zoomScaleSheetLayoutView="80" workbookViewId="0">
      <selection activeCell="T11" sqref="T11"/>
    </sheetView>
  </sheetViews>
  <sheetFormatPr defaultColWidth="8.75" defaultRowHeight="12.75" x14ac:dyDescent="0.2"/>
  <cols>
    <col min="1" max="1" width="2.25" style="2" customWidth="1"/>
    <col min="2" max="2" width="3.125" style="2" customWidth="1"/>
    <col min="3" max="3" width="28.75" style="2" customWidth="1"/>
    <col min="4" max="4" width="9" style="2" customWidth="1"/>
    <col min="5" max="5" width="4.875" style="2" customWidth="1"/>
    <col min="6" max="6" width="12.625" style="2" customWidth="1"/>
    <col min="7" max="7" width="7.625" style="2" bestFit="1" customWidth="1"/>
    <col min="8" max="8" width="9.625" style="2" bestFit="1" customWidth="1"/>
    <col min="9" max="9" width="12" style="2" bestFit="1" customWidth="1"/>
    <col min="10" max="10" width="5.75" style="2" bestFit="1" customWidth="1"/>
    <col min="11" max="16384" width="8.75" style="2"/>
  </cols>
  <sheetData>
    <row r="2" spans="1:10" ht="12" customHeight="1" x14ac:dyDescent="0.2">
      <c r="B2" s="4" t="s">
        <v>0</v>
      </c>
      <c r="D2" s="52"/>
      <c r="E2" s="52"/>
      <c r="F2" s="52"/>
      <c r="G2" s="52"/>
      <c r="H2" s="52"/>
      <c r="I2" s="46" t="s">
        <v>1</v>
      </c>
      <c r="J2" s="52">
        <v>15.7</v>
      </c>
    </row>
    <row r="3" spans="1:10" ht="12" customHeight="1" x14ac:dyDescent="0.2">
      <c r="B3" s="4" t="s">
        <v>61</v>
      </c>
      <c r="D3" s="52"/>
      <c r="E3" s="52"/>
      <c r="F3" s="52"/>
      <c r="G3" s="52"/>
      <c r="H3" s="52"/>
      <c r="I3" s="52"/>
      <c r="J3" s="52"/>
    </row>
    <row r="4" spans="1:10" ht="12" customHeight="1" x14ac:dyDescent="0.2">
      <c r="B4" s="4" t="s">
        <v>60</v>
      </c>
      <c r="D4" s="52"/>
      <c r="E4" s="52"/>
      <c r="F4" s="53"/>
      <c r="G4" s="52"/>
      <c r="H4" s="52"/>
      <c r="I4" s="52"/>
      <c r="J4" s="52"/>
    </row>
    <row r="5" spans="1:10" ht="12" customHeight="1" x14ac:dyDescent="0.2">
      <c r="B5" s="54"/>
      <c r="D5" s="52"/>
      <c r="E5" s="52"/>
      <c r="F5" s="52"/>
      <c r="G5" s="52"/>
      <c r="H5" s="52"/>
      <c r="I5" s="52"/>
      <c r="J5" s="52"/>
    </row>
    <row r="6" spans="1:10" ht="12" customHeight="1" x14ac:dyDescent="0.2">
      <c r="D6" s="52"/>
      <c r="E6" s="52"/>
      <c r="F6" s="52"/>
      <c r="G6" s="52"/>
      <c r="H6" s="52"/>
      <c r="I6" s="52"/>
      <c r="J6" s="52"/>
    </row>
    <row r="7" spans="1:10" ht="12" customHeight="1" x14ac:dyDescent="0.2">
      <c r="D7" s="52"/>
      <c r="E7" s="52"/>
      <c r="F7" s="52" t="s">
        <v>2</v>
      </c>
      <c r="G7" s="52"/>
      <c r="H7" s="52"/>
      <c r="I7" s="52" t="s">
        <v>63</v>
      </c>
      <c r="J7" s="52"/>
    </row>
    <row r="8" spans="1:10" ht="12" customHeight="1" x14ac:dyDescent="0.2">
      <c r="D8" s="55" t="s">
        <v>3</v>
      </c>
      <c r="E8" s="55" t="s">
        <v>4</v>
      </c>
      <c r="F8" s="55" t="s">
        <v>5</v>
      </c>
      <c r="G8" s="55" t="s">
        <v>6</v>
      </c>
      <c r="H8" s="55" t="s">
        <v>7</v>
      </c>
      <c r="I8" s="55" t="s">
        <v>8</v>
      </c>
      <c r="J8" s="55" t="s">
        <v>9</v>
      </c>
    </row>
    <row r="9" spans="1:10" ht="12" customHeight="1" x14ac:dyDescent="0.2">
      <c r="A9" s="13"/>
      <c r="B9" s="56" t="s">
        <v>10</v>
      </c>
      <c r="C9" s="13"/>
      <c r="D9" s="45"/>
      <c r="E9" s="45"/>
      <c r="F9" s="45"/>
      <c r="G9" s="45"/>
      <c r="H9" s="45"/>
      <c r="I9" s="57"/>
      <c r="J9" s="52"/>
    </row>
    <row r="10" spans="1:10" ht="12" customHeight="1" x14ac:dyDescent="0.2">
      <c r="A10" s="13"/>
      <c r="C10" s="13" t="s">
        <v>64</v>
      </c>
      <c r="D10" s="58">
        <v>40910</v>
      </c>
      <c r="E10" s="60" t="s">
        <v>62</v>
      </c>
      <c r="F10" s="59">
        <f>-+'15.7.1'!P40</f>
        <v>-21164437.24433592</v>
      </c>
      <c r="G10" s="60" t="s">
        <v>11</v>
      </c>
      <c r="H10" s="68">
        <v>7.9787774498314715E-2</v>
      </c>
      <c r="I10" s="59">
        <f>F10*H10</f>
        <v>-1688663.3462348077</v>
      </c>
      <c r="J10" s="52" t="s">
        <v>59</v>
      </c>
    </row>
    <row r="11" spans="1:10" ht="12" customHeight="1" x14ac:dyDescent="0.2">
      <c r="A11" s="13"/>
      <c r="B11" s="62"/>
      <c r="C11" s="13"/>
      <c r="D11" s="45"/>
      <c r="E11" s="45"/>
      <c r="F11" s="63"/>
      <c r="G11" s="45"/>
      <c r="H11" s="61"/>
      <c r="I11" s="64"/>
      <c r="J11" s="52"/>
    </row>
    <row r="12" spans="1:10" ht="12" customHeight="1" x14ac:dyDescent="0.2">
      <c r="A12" s="13"/>
      <c r="C12" s="13"/>
      <c r="D12" s="58"/>
      <c r="E12" s="45"/>
      <c r="F12" s="63"/>
      <c r="G12" s="45"/>
      <c r="H12" s="61"/>
      <c r="I12" s="64"/>
      <c r="J12" s="52"/>
    </row>
    <row r="13" spans="1:10" ht="12" customHeight="1" x14ac:dyDescent="0.2">
      <c r="A13" s="13"/>
      <c r="B13" s="65"/>
      <c r="C13" s="66"/>
      <c r="D13" s="67"/>
      <c r="E13" s="60"/>
      <c r="F13" s="59"/>
      <c r="G13" s="60"/>
      <c r="H13" s="61"/>
      <c r="I13" s="64"/>
      <c r="J13" s="52"/>
    </row>
    <row r="14" spans="1:10" ht="12" customHeight="1" x14ac:dyDescent="0.2">
      <c r="A14" s="13"/>
      <c r="C14" s="13"/>
      <c r="D14" s="58"/>
      <c r="E14" s="45"/>
      <c r="F14" s="59"/>
      <c r="G14" s="60"/>
      <c r="H14" s="61"/>
      <c r="I14" s="64"/>
      <c r="J14" s="52"/>
    </row>
    <row r="15" spans="1:10" ht="12" customHeight="1" x14ac:dyDescent="0.2">
      <c r="A15" s="13"/>
      <c r="C15" s="13"/>
      <c r="D15" s="58"/>
      <c r="E15" s="45"/>
      <c r="F15" s="59"/>
      <c r="G15" s="60"/>
      <c r="H15" s="61"/>
      <c r="I15" s="64"/>
      <c r="J15" s="52"/>
    </row>
    <row r="16" spans="1:10" ht="12" customHeight="1" x14ac:dyDescent="0.2">
      <c r="A16" s="13"/>
      <c r="B16" s="62"/>
      <c r="C16" s="13"/>
      <c r="D16" s="45"/>
      <c r="E16" s="45"/>
      <c r="F16" s="63"/>
      <c r="G16" s="45"/>
      <c r="H16" s="61"/>
      <c r="I16" s="64"/>
      <c r="J16" s="52"/>
    </row>
    <row r="17" spans="1:10" ht="12" customHeight="1" x14ac:dyDescent="0.2">
      <c r="A17" s="13"/>
      <c r="B17" s="39"/>
      <c r="C17" s="13"/>
      <c r="D17" s="45"/>
      <c r="E17" s="45"/>
      <c r="F17" s="63"/>
      <c r="G17" s="45"/>
      <c r="H17" s="61"/>
      <c r="I17" s="64"/>
      <c r="J17" s="52"/>
    </row>
    <row r="18" spans="1:10" ht="12" customHeight="1" x14ac:dyDescent="0.2">
      <c r="A18" s="13"/>
      <c r="B18" s="13"/>
      <c r="C18" s="13"/>
      <c r="D18" s="45"/>
      <c r="E18" s="45"/>
      <c r="F18" s="63"/>
      <c r="G18" s="45"/>
      <c r="H18" s="61"/>
      <c r="I18" s="64"/>
      <c r="J18" s="52"/>
    </row>
    <row r="19" spans="1:10" ht="12" customHeight="1" x14ac:dyDescent="0.2">
      <c r="A19" s="13"/>
      <c r="D19" s="52"/>
      <c r="E19" s="52"/>
      <c r="F19" s="49"/>
      <c r="G19" s="52"/>
      <c r="H19" s="61"/>
      <c r="I19" s="64"/>
      <c r="J19" s="52"/>
    </row>
    <row r="20" spans="1:10" ht="12" customHeight="1" x14ac:dyDescent="0.2">
      <c r="A20" s="13"/>
      <c r="B20" s="13"/>
      <c r="C20" s="13"/>
      <c r="D20" s="45"/>
      <c r="E20" s="45"/>
      <c r="F20" s="63"/>
      <c r="G20" s="45"/>
      <c r="H20" s="61"/>
      <c r="I20" s="64"/>
      <c r="J20" s="52"/>
    </row>
    <row r="21" spans="1:10" ht="12" customHeight="1" x14ac:dyDescent="0.2">
      <c r="A21" s="13"/>
      <c r="B21" s="39"/>
      <c r="C21" s="13"/>
      <c r="D21" s="45"/>
      <c r="E21" s="45"/>
      <c r="F21" s="63"/>
      <c r="G21" s="45"/>
      <c r="H21" s="61"/>
      <c r="I21" s="64"/>
      <c r="J21" s="52"/>
    </row>
    <row r="22" spans="1:10" ht="12" customHeight="1" x14ac:dyDescent="0.2">
      <c r="A22" s="13"/>
      <c r="B22" s="39"/>
      <c r="C22" s="13"/>
      <c r="D22" s="45"/>
      <c r="E22" s="45"/>
      <c r="F22" s="63"/>
      <c r="G22" s="45"/>
      <c r="H22" s="61"/>
      <c r="I22" s="64"/>
      <c r="J22" s="52"/>
    </row>
    <row r="23" spans="1:10" ht="12" customHeight="1" x14ac:dyDescent="0.2">
      <c r="A23" s="13"/>
      <c r="B23" s="13"/>
      <c r="C23" s="13"/>
      <c r="D23" s="45"/>
      <c r="E23" s="45"/>
      <c r="F23" s="63"/>
      <c r="G23" s="45"/>
      <c r="H23" s="61"/>
      <c r="I23" s="64"/>
      <c r="J23" s="52"/>
    </row>
    <row r="24" spans="1:10" ht="12" customHeight="1" x14ac:dyDescent="0.2">
      <c r="A24" s="13"/>
      <c r="B24" s="62"/>
      <c r="C24" s="13"/>
      <c r="D24" s="45"/>
      <c r="E24" s="45"/>
      <c r="F24" s="63"/>
      <c r="G24" s="45"/>
      <c r="H24" s="61"/>
      <c r="I24" s="64"/>
      <c r="J24" s="52"/>
    </row>
    <row r="25" spans="1:10" ht="12" customHeight="1" x14ac:dyDescent="0.2">
      <c r="A25" s="13"/>
      <c r="B25" s="56"/>
      <c r="C25" s="13"/>
      <c r="D25" s="45"/>
      <c r="E25" s="45"/>
      <c r="F25" s="63"/>
      <c r="G25" s="45"/>
      <c r="H25" s="61"/>
      <c r="I25" s="64"/>
      <c r="J25" s="52"/>
    </row>
    <row r="26" spans="1:10" ht="12" customHeight="1" x14ac:dyDescent="0.2">
      <c r="A26" s="13"/>
      <c r="B26" s="39"/>
      <c r="C26" s="13"/>
      <c r="D26" s="45"/>
      <c r="E26" s="45"/>
      <c r="F26" s="63"/>
      <c r="G26" s="45"/>
      <c r="H26" s="61"/>
      <c r="I26" s="64"/>
      <c r="J26" s="52"/>
    </row>
    <row r="27" spans="1:10" ht="12" customHeight="1" x14ac:dyDescent="0.2">
      <c r="A27" s="13"/>
      <c r="B27" s="39"/>
      <c r="C27" s="13"/>
      <c r="D27" s="45"/>
      <c r="E27" s="45"/>
      <c r="F27" s="63"/>
      <c r="G27" s="45"/>
      <c r="H27" s="61"/>
      <c r="I27" s="64"/>
      <c r="J27" s="52"/>
    </row>
    <row r="28" spans="1:10" ht="12" customHeight="1" x14ac:dyDescent="0.2">
      <c r="A28" s="13"/>
      <c r="B28" s="62"/>
      <c r="C28" s="13"/>
      <c r="D28" s="45"/>
      <c r="E28" s="45"/>
      <c r="F28" s="63"/>
      <c r="G28" s="45"/>
      <c r="H28" s="61"/>
      <c r="I28" s="64"/>
      <c r="J28" s="52"/>
    </row>
    <row r="29" spans="1:10" ht="12" customHeight="1" x14ac:dyDescent="0.2">
      <c r="A29" s="13"/>
      <c r="B29" s="62"/>
      <c r="C29" s="13"/>
      <c r="D29" s="45"/>
      <c r="E29" s="45"/>
      <c r="F29" s="63"/>
      <c r="G29" s="45"/>
      <c r="H29" s="61"/>
      <c r="I29" s="64"/>
      <c r="J29" s="52"/>
    </row>
    <row r="30" spans="1:10" ht="12" customHeight="1" x14ac:dyDescent="0.2">
      <c r="A30" s="13"/>
      <c r="B30" s="62"/>
      <c r="C30" s="13"/>
      <c r="D30" s="45"/>
      <c r="E30" s="45"/>
      <c r="F30" s="63"/>
      <c r="G30" s="45"/>
      <c r="H30" s="61"/>
      <c r="I30" s="64"/>
      <c r="J30" s="52"/>
    </row>
    <row r="31" spans="1:10" ht="12" customHeight="1" x14ac:dyDescent="0.2">
      <c r="A31" s="13"/>
      <c r="B31" s="62"/>
      <c r="C31" s="13"/>
      <c r="D31" s="45"/>
      <c r="E31" s="45"/>
      <c r="F31" s="63"/>
      <c r="G31" s="45"/>
      <c r="H31" s="61"/>
      <c r="I31" s="64"/>
      <c r="J31" s="52"/>
    </row>
    <row r="32" spans="1:10" ht="12" customHeight="1" x14ac:dyDescent="0.2">
      <c r="A32" s="13"/>
      <c r="B32" s="62"/>
      <c r="C32" s="13"/>
      <c r="D32" s="45"/>
      <c r="E32" s="45"/>
      <c r="F32" s="63"/>
      <c r="G32" s="45"/>
      <c r="H32" s="61"/>
      <c r="I32" s="64"/>
      <c r="J32" s="52"/>
    </row>
    <row r="33" spans="1:10" ht="12" customHeight="1" x14ac:dyDescent="0.2">
      <c r="B33" s="62"/>
      <c r="C33" s="13"/>
      <c r="D33" s="45"/>
      <c r="E33" s="45"/>
      <c r="F33" s="63"/>
      <c r="G33" s="45"/>
      <c r="H33" s="61"/>
      <c r="I33" s="64"/>
      <c r="J33" s="52"/>
    </row>
    <row r="34" spans="1:10" ht="12" customHeight="1" x14ac:dyDescent="0.2">
      <c r="B34" s="62"/>
      <c r="C34" s="13"/>
      <c r="D34" s="45"/>
      <c r="E34" s="45"/>
      <c r="F34" s="63"/>
      <c r="G34" s="45"/>
      <c r="H34" s="61"/>
      <c r="I34" s="64"/>
      <c r="J34" s="52"/>
    </row>
    <row r="35" spans="1:10" ht="12" customHeight="1" x14ac:dyDescent="0.2">
      <c r="B35" s="62"/>
      <c r="C35" s="13"/>
      <c r="D35" s="45"/>
      <c r="E35" s="45"/>
      <c r="F35" s="63"/>
      <c r="G35" s="45"/>
      <c r="H35" s="61"/>
      <c r="I35" s="64"/>
      <c r="J35" s="52"/>
    </row>
    <row r="36" spans="1:10" ht="12" customHeight="1" x14ac:dyDescent="0.2">
      <c r="B36" s="62"/>
      <c r="C36" s="13"/>
      <c r="D36" s="45"/>
      <c r="E36" s="45"/>
      <c r="F36" s="63"/>
      <c r="G36" s="45"/>
      <c r="H36" s="61"/>
      <c r="I36" s="64"/>
      <c r="J36" s="52"/>
    </row>
    <row r="37" spans="1:10" ht="12" customHeight="1" x14ac:dyDescent="0.2">
      <c r="B37" s="39"/>
      <c r="C37" s="13"/>
      <c r="D37" s="45"/>
      <c r="E37" s="45"/>
      <c r="F37" s="63"/>
      <c r="G37" s="45"/>
      <c r="H37" s="61"/>
      <c r="I37" s="64"/>
      <c r="J37" s="52"/>
    </row>
    <row r="38" spans="1:10" ht="12" customHeight="1" x14ac:dyDescent="0.2">
      <c r="B38" s="62"/>
      <c r="C38" s="13"/>
      <c r="D38" s="45"/>
      <c r="E38" s="45"/>
      <c r="F38" s="63"/>
      <c r="G38" s="45"/>
      <c r="H38" s="61"/>
      <c r="I38" s="64"/>
      <c r="J38" s="52"/>
    </row>
    <row r="39" spans="1:10" ht="12" customHeight="1" x14ac:dyDescent="0.2">
      <c r="B39" s="62"/>
      <c r="C39" s="13"/>
      <c r="D39" s="45"/>
      <c r="E39" s="45"/>
      <c r="F39" s="63"/>
      <c r="G39" s="45"/>
      <c r="H39" s="61"/>
      <c r="I39" s="64"/>
      <c r="J39" s="52"/>
    </row>
    <row r="40" spans="1:10" ht="12" customHeight="1" x14ac:dyDescent="0.2">
      <c r="B40" s="62"/>
      <c r="C40" s="13"/>
      <c r="D40" s="45"/>
      <c r="E40" s="45"/>
      <c r="F40" s="63"/>
      <c r="G40" s="45"/>
      <c r="H40" s="61"/>
      <c r="I40" s="64"/>
      <c r="J40" s="52"/>
    </row>
    <row r="41" spans="1:10" ht="12" customHeight="1" x14ac:dyDescent="0.2">
      <c r="B41" s="62"/>
      <c r="C41" s="13"/>
      <c r="D41" s="45"/>
      <c r="E41" s="45"/>
      <c r="F41" s="63"/>
      <c r="G41" s="45"/>
      <c r="H41" s="61"/>
      <c r="I41" s="64"/>
      <c r="J41" s="52"/>
    </row>
    <row r="42" spans="1:10" ht="12" customHeight="1" x14ac:dyDescent="0.2">
      <c r="B42" s="62"/>
      <c r="C42" s="13"/>
      <c r="D42" s="45"/>
      <c r="E42" s="45"/>
      <c r="F42" s="63"/>
      <c r="G42" s="45"/>
      <c r="H42" s="61"/>
      <c r="I42" s="64"/>
      <c r="J42" s="52"/>
    </row>
    <row r="43" spans="1:10" ht="12" customHeight="1" x14ac:dyDescent="0.2">
      <c r="A43" s="13"/>
      <c r="B43" s="62"/>
      <c r="C43" s="13"/>
      <c r="D43" s="45"/>
      <c r="E43" s="45"/>
      <c r="F43" s="63"/>
      <c r="G43" s="45"/>
      <c r="H43" s="61"/>
      <c r="I43" s="64"/>
      <c r="J43" s="52"/>
    </row>
    <row r="44" spans="1:10" ht="12" customHeight="1" x14ac:dyDescent="0.2">
      <c r="A44" s="13"/>
      <c r="B44" s="62"/>
      <c r="C44" s="13"/>
      <c r="D44" s="45"/>
      <c r="E44" s="45"/>
      <c r="F44" s="63"/>
      <c r="G44" s="45"/>
      <c r="H44" s="61"/>
      <c r="I44" s="64"/>
      <c r="J44" s="52"/>
    </row>
    <row r="45" spans="1:10" ht="12" customHeight="1" x14ac:dyDescent="0.2">
      <c r="A45" s="13"/>
      <c r="B45" s="13"/>
      <c r="C45" s="13"/>
      <c r="D45" s="45"/>
      <c r="E45" s="45"/>
      <c r="F45" s="63"/>
      <c r="G45" s="45"/>
      <c r="H45" s="61"/>
      <c r="I45" s="64"/>
      <c r="J45" s="52"/>
    </row>
    <row r="46" spans="1:10" ht="12" customHeight="1" x14ac:dyDescent="0.2">
      <c r="A46" s="13"/>
      <c r="B46" s="13"/>
      <c r="C46" s="13"/>
      <c r="D46" s="45"/>
      <c r="E46" s="45"/>
      <c r="F46" s="63"/>
      <c r="G46" s="45"/>
      <c r="H46" s="61"/>
      <c r="I46" s="64"/>
      <c r="J46" s="52"/>
    </row>
    <row r="47" spans="1:10" ht="12" customHeight="1" x14ac:dyDescent="0.2">
      <c r="A47" s="13"/>
      <c r="B47" s="13"/>
      <c r="C47" s="13"/>
      <c r="D47" s="45"/>
      <c r="E47" s="45"/>
      <c r="F47" s="45"/>
      <c r="G47" s="45"/>
      <c r="H47" s="61"/>
      <c r="I47" s="64"/>
      <c r="J47" s="52"/>
    </row>
    <row r="48" spans="1:10" ht="12" customHeight="1" thickBot="1" x14ac:dyDescent="0.25">
      <c r="A48" s="13"/>
      <c r="B48" s="51" t="s">
        <v>12</v>
      </c>
      <c r="C48" s="13"/>
      <c r="D48" s="45"/>
      <c r="E48" s="45"/>
      <c r="F48" s="45"/>
      <c r="G48" s="45"/>
      <c r="H48" s="45"/>
      <c r="I48" s="45"/>
      <c r="J48" s="52"/>
    </row>
    <row r="49" spans="1:10" ht="12" customHeight="1" x14ac:dyDescent="0.2">
      <c r="A49" s="69"/>
      <c r="B49" s="73" t="s">
        <v>65</v>
      </c>
      <c r="C49" s="73"/>
      <c r="D49" s="73"/>
      <c r="E49" s="73"/>
      <c r="F49" s="73"/>
      <c r="G49" s="73"/>
      <c r="H49" s="73"/>
      <c r="I49" s="73"/>
      <c r="J49" s="74"/>
    </row>
    <row r="50" spans="1:10" ht="12" customHeight="1" x14ac:dyDescent="0.2">
      <c r="A50" s="70"/>
      <c r="B50" s="75"/>
      <c r="C50" s="75"/>
      <c r="D50" s="75"/>
      <c r="E50" s="75"/>
      <c r="F50" s="75"/>
      <c r="G50" s="75"/>
      <c r="H50" s="75"/>
      <c r="I50" s="75"/>
      <c r="J50" s="76"/>
    </row>
    <row r="51" spans="1:10" ht="12" customHeight="1" x14ac:dyDescent="0.2">
      <c r="A51" s="70"/>
      <c r="B51" s="75"/>
      <c r="C51" s="75"/>
      <c r="D51" s="75"/>
      <c r="E51" s="75"/>
      <c r="F51" s="75"/>
      <c r="G51" s="75"/>
      <c r="H51" s="75"/>
      <c r="I51" s="75"/>
      <c r="J51" s="76"/>
    </row>
    <row r="52" spans="1:10" ht="12" customHeight="1" x14ac:dyDescent="0.2">
      <c r="A52" s="70"/>
      <c r="B52" s="75"/>
      <c r="C52" s="75"/>
      <c r="D52" s="75"/>
      <c r="E52" s="75"/>
      <c r="F52" s="75"/>
      <c r="G52" s="75"/>
      <c r="H52" s="75"/>
      <c r="I52" s="75"/>
      <c r="J52" s="76"/>
    </row>
    <row r="53" spans="1:10" ht="12" customHeight="1" x14ac:dyDescent="0.2">
      <c r="A53" s="70"/>
      <c r="B53" s="75"/>
      <c r="C53" s="75"/>
      <c r="D53" s="75"/>
      <c r="E53" s="75"/>
      <c r="F53" s="75"/>
      <c r="G53" s="75"/>
      <c r="H53" s="75"/>
      <c r="I53" s="75"/>
      <c r="J53" s="76"/>
    </row>
    <row r="54" spans="1:10" ht="12" customHeight="1" x14ac:dyDescent="0.2">
      <c r="A54" s="70"/>
      <c r="B54" s="75"/>
      <c r="C54" s="75"/>
      <c r="D54" s="75"/>
      <c r="E54" s="75"/>
      <c r="F54" s="75"/>
      <c r="G54" s="75"/>
      <c r="H54" s="75"/>
      <c r="I54" s="75"/>
      <c r="J54" s="76"/>
    </row>
    <row r="55" spans="1:10" ht="12" customHeight="1" x14ac:dyDescent="0.2">
      <c r="A55" s="70"/>
      <c r="B55" s="75"/>
      <c r="C55" s="75"/>
      <c r="D55" s="75"/>
      <c r="E55" s="75"/>
      <c r="F55" s="75"/>
      <c r="G55" s="75"/>
      <c r="H55" s="75"/>
      <c r="I55" s="75"/>
      <c r="J55" s="76"/>
    </row>
    <row r="56" spans="1:10" ht="12" customHeight="1" x14ac:dyDescent="0.2">
      <c r="A56" s="70"/>
      <c r="B56" s="75"/>
      <c r="C56" s="75"/>
      <c r="D56" s="75"/>
      <c r="E56" s="75"/>
      <c r="F56" s="75"/>
      <c r="G56" s="75"/>
      <c r="H56" s="75"/>
      <c r="I56" s="75"/>
      <c r="J56" s="76"/>
    </row>
    <row r="57" spans="1:10" ht="12" customHeight="1" x14ac:dyDescent="0.2">
      <c r="A57" s="70"/>
      <c r="B57" s="75"/>
      <c r="C57" s="75"/>
      <c r="D57" s="75"/>
      <c r="E57" s="75"/>
      <c r="F57" s="75"/>
      <c r="G57" s="75"/>
      <c r="H57" s="75"/>
      <c r="I57" s="75"/>
      <c r="J57" s="76"/>
    </row>
    <row r="58" spans="1:10" ht="12" customHeight="1" x14ac:dyDescent="0.2">
      <c r="A58" s="70"/>
      <c r="B58" s="75"/>
      <c r="C58" s="75"/>
      <c r="D58" s="75"/>
      <c r="E58" s="75"/>
      <c r="F58" s="75"/>
      <c r="G58" s="75"/>
      <c r="H58" s="75"/>
      <c r="I58" s="75"/>
      <c r="J58" s="76"/>
    </row>
    <row r="59" spans="1:10" ht="12" customHeight="1" x14ac:dyDescent="0.2">
      <c r="A59" s="70"/>
      <c r="B59" s="75"/>
      <c r="C59" s="75"/>
      <c r="D59" s="75"/>
      <c r="E59" s="75"/>
      <c r="F59" s="75"/>
      <c r="G59" s="75"/>
      <c r="H59" s="75"/>
      <c r="I59" s="75"/>
      <c r="J59" s="76"/>
    </row>
    <row r="60" spans="1:10" ht="12" customHeight="1" x14ac:dyDescent="0.2">
      <c r="A60" s="70"/>
      <c r="B60" s="75"/>
      <c r="C60" s="75"/>
      <c r="D60" s="75"/>
      <c r="E60" s="75"/>
      <c r="F60" s="75"/>
      <c r="G60" s="75"/>
      <c r="H60" s="75"/>
      <c r="I60" s="75"/>
      <c r="J60" s="76"/>
    </row>
    <row r="61" spans="1:10" ht="13.5" thickBot="1" x14ac:dyDescent="0.25">
      <c r="A61" s="71"/>
      <c r="B61" s="77"/>
      <c r="C61" s="77"/>
      <c r="D61" s="77"/>
      <c r="E61" s="77"/>
      <c r="F61" s="77"/>
      <c r="G61" s="77"/>
      <c r="H61" s="77"/>
      <c r="I61" s="77"/>
      <c r="J61" s="78"/>
    </row>
  </sheetData>
  <mergeCells count="1">
    <mergeCell ref="B49:J61"/>
  </mergeCells>
  <conditionalFormatting sqref="B9">
    <cfRule type="cellIs" dxfId="3" priority="4" stopIfTrue="1" operator="equal">
      <formula>"Adjustment to Income/Expense/Rate Base:"</formula>
    </cfRule>
  </conditionalFormatting>
  <conditionalFormatting sqref="B10">
    <cfRule type="cellIs" dxfId="2" priority="3" stopIfTrue="1" operator="equal">
      <formula>"Title"</formula>
    </cfRule>
  </conditionalFormatting>
  <conditionalFormatting sqref="B12:B15">
    <cfRule type="cellIs" dxfId="1" priority="1" stopIfTrue="1" operator="equal">
      <formula>"Title"</formula>
    </cfRule>
  </conditionalFormatting>
  <conditionalFormatting sqref="J2">
    <cfRule type="cellIs" dxfId="0" priority="2" stopIfTrue="1" operator="equal">
      <formula>"x.x"</formula>
    </cfRule>
  </conditionalFormatting>
  <dataValidations count="3">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0:E46 E11:E18" xr:uid="{96C9B8EC-D8DE-4A6B-9B4B-5BD219BD32AE}">
      <formula1>"1, 2, 3"</formula1>
    </dataValidation>
    <dataValidation type="list" errorStyle="warning" allowBlank="1" showInputMessage="1" showErrorMessage="1" errorTitle="FERC ACCOUNT" error="This FERC Account is not included in the drop-down list. Is this the account you want to use?" sqref="D20:D47 D10:D18" xr:uid="{11E8A9C3-325F-4B2B-A522-CBEFCF539959}">
      <formula1>#REF!</formula1>
    </dataValidation>
    <dataValidation type="list" errorStyle="warning" allowBlank="1" showInputMessage="1" showErrorMessage="1" errorTitle="Factor" error="This factor is not included in the drop-down list. Is this the factor you want to use?" sqref="G20:G47 G10:G18" xr:uid="{6628321B-C459-4CA2-B11A-53ECA347CE25}">
      <formula1>#REF!</formula1>
    </dataValidation>
  </dataValidations>
  <pageMargins left="0.7" right="0.7" top="0.75" bottom="0.75" header="0.3" footer="0.3"/>
  <pageSetup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1BD1A-2F3F-4871-BD19-39C8E0E5A97B}">
  <sheetPr>
    <pageSetUpPr fitToPage="1"/>
  </sheetPr>
  <dimension ref="B1:Q46"/>
  <sheetViews>
    <sheetView view="pageBreakPreview" zoomScale="80" zoomScaleNormal="100" zoomScaleSheetLayoutView="80" workbookViewId="0"/>
  </sheetViews>
  <sheetFormatPr defaultColWidth="8.75" defaultRowHeight="12.75" x14ac:dyDescent="0.2"/>
  <cols>
    <col min="1" max="1" width="1.75" style="2" customWidth="1"/>
    <col min="2" max="2" width="25.875" style="2" customWidth="1"/>
    <col min="3" max="13" width="14.5" style="2" customWidth="1"/>
    <col min="14" max="14" width="16.875" style="2" bestFit="1" customWidth="1"/>
    <col min="15" max="16" width="14.5" style="2" customWidth="1"/>
    <col min="17" max="17" width="8.75" style="2" bestFit="1" customWidth="1"/>
    <col min="18" max="16384" width="8.75" style="2"/>
  </cols>
  <sheetData>
    <row r="1" spans="2:16" x14ac:dyDescent="0.2">
      <c r="B1" s="1" t="str">
        <f>'15.7'!B2</f>
        <v>PacifiCorp</v>
      </c>
    </row>
    <row r="2" spans="2:16" x14ac:dyDescent="0.2">
      <c r="B2" s="1" t="s">
        <v>61</v>
      </c>
    </row>
    <row r="3" spans="2:16" s="4" customFormat="1" x14ac:dyDescent="0.2">
      <c r="B3" s="1" t="s">
        <v>60</v>
      </c>
      <c r="C3" s="3"/>
      <c r="D3" s="3"/>
      <c r="E3" s="3"/>
      <c r="F3" s="3"/>
      <c r="G3" s="3"/>
      <c r="H3" s="3"/>
      <c r="I3" s="3"/>
      <c r="J3" s="3"/>
      <c r="K3" s="3"/>
      <c r="L3" s="3"/>
      <c r="M3" s="3"/>
      <c r="N3" s="3"/>
      <c r="O3" s="3"/>
      <c r="P3" s="3"/>
    </row>
    <row r="4" spans="2:16" s="4" customFormat="1" x14ac:dyDescent="0.2">
      <c r="C4" s="3"/>
      <c r="D4" s="3"/>
      <c r="E4" s="3"/>
      <c r="F4" s="3"/>
      <c r="G4" s="3"/>
      <c r="H4" s="3"/>
      <c r="I4" s="3"/>
      <c r="J4" s="3"/>
      <c r="K4" s="3"/>
      <c r="L4" s="3"/>
      <c r="M4" s="3"/>
      <c r="N4" s="3"/>
      <c r="O4" s="3"/>
      <c r="P4" s="3"/>
    </row>
    <row r="5" spans="2:16" s="4" customFormat="1" x14ac:dyDescent="0.2">
      <c r="C5" s="3"/>
      <c r="D5" s="3"/>
      <c r="E5" s="3"/>
      <c r="F5" s="3"/>
      <c r="G5" s="3"/>
      <c r="H5" s="3"/>
      <c r="I5" s="3"/>
      <c r="J5" s="3"/>
      <c r="K5" s="3"/>
      <c r="L5" s="3"/>
      <c r="M5" s="3"/>
      <c r="N5" s="3"/>
      <c r="O5" s="3"/>
      <c r="P5" s="3"/>
    </row>
    <row r="6" spans="2:16" s="8" customFormat="1" x14ac:dyDescent="0.2">
      <c r="B6" s="79" t="s">
        <v>13</v>
      </c>
      <c r="C6" s="80"/>
      <c r="D6" s="80"/>
      <c r="E6" s="80"/>
      <c r="F6" s="80"/>
      <c r="G6" s="80"/>
      <c r="H6" s="80"/>
      <c r="I6" s="80"/>
      <c r="J6" s="80"/>
      <c r="K6" s="80"/>
      <c r="L6" s="80"/>
      <c r="M6" s="80"/>
      <c r="N6" s="80"/>
      <c r="O6" s="80"/>
      <c r="P6" s="81"/>
    </row>
    <row r="7" spans="2:16" s="8" customFormat="1" x14ac:dyDescent="0.2">
      <c r="B7" s="5"/>
      <c r="C7" s="9">
        <v>2025</v>
      </c>
      <c r="D7" s="9">
        <v>2026</v>
      </c>
      <c r="E7" s="6"/>
      <c r="F7" s="6"/>
      <c r="G7" s="9">
        <v>2025</v>
      </c>
      <c r="H7" s="9">
        <v>2026</v>
      </c>
      <c r="I7" s="6"/>
      <c r="J7" s="9">
        <v>2025</v>
      </c>
      <c r="K7" s="9">
        <v>2026</v>
      </c>
      <c r="L7" s="9">
        <v>2025</v>
      </c>
      <c r="M7" s="9">
        <v>2026</v>
      </c>
      <c r="N7" s="6" t="s">
        <v>14</v>
      </c>
      <c r="O7" s="6"/>
      <c r="P7" s="7" t="s">
        <v>14</v>
      </c>
    </row>
    <row r="8" spans="2:16" s="13" customFormat="1" x14ac:dyDescent="0.2">
      <c r="B8" s="10"/>
      <c r="C8" s="11" t="s">
        <v>15</v>
      </c>
      <c r="D8" s="11" t="s">
        <v>15</v>
      </c>
      <c r="E8" s="11" t="s">
        <v>15</v>
      </c>
      <c r="F8" s="11"/>
      <c r="G8" s="11" t="s">
        <v>16</v>
      </c>
      <c r="H8" s="11" t="s">
        <v>16</v>
      </c>
      <c r="I8" s="11" t="s">
        <v>16</v>
      </c>
      <c r="J8" s="11" t="s">
        <v>17</v>
      </c>
      <c r="K8" s="11" t="s">
        <v>17</v>
      </c>
      <c r="L8" s="11" t="s">
        <v>18</v>
      </c>
      <c r="M8" s="11" t="s">
        <v>18</v>
      </c>
      <c r="N8" s="11" t="s">
        <v>19</v>
      </c>
      <c r="O8" s="11" t="s">
        <v>20</v>
      </c>
      <c r="P8" s="12" t="s">
        <v>21</v>
      </c>
    </row>
    <row r="9" spans="2:16" s="17" customFormat="1" x14ac:dyDescent="0.2">
      <c r="B9" s="14" t="s">
        <v>22</v>
      </c>
      <c r="C9" s="15" t="s">
        <v>23</v>
      </c>
      <c r="D9" s="15" t="s">
        <v>23</v>
      </c>
      <c r="E9" s="15" t="s">
        <v>23</v>
      </c>
      <c r="F9" s="15" t="s">
        <v>24</v>
      </c>
      <c r="G9" s="15" t="s">
        <v>25</v>
      </c>
      <c r="H9" s="15" t="s">
        <v>25</v>
      </c>
      <c r="I9" s="15" t="s">
        <v>25</v>
      </c>
      <c r="J9" s="15" t="s">
        <v>26</v>
      </c>
      <c r="K9" s="15" t="s">
        <v>26</v>
      </c>
      <c r="L9" s="15" t="s">
        <v>20</v>
      </c>
      <c r="M9" s="15" t="s">
        <v>20</v>
      </c>
      <c r="N9" s="15" t="s">
        <v>20</v>
      </c>
      <c r="O9" s="15" t="s">
        <v>27</v>
      </c>
      <c r="P9" s="16" t="s">
        <v>20</v>
      </c>
    </row>
    <row r="10" spans="2:16" s="13" customFormat="1" x14ac:dyDescent="0.2">
      <c r="B10" s="18"/>
      <c r="C10" s="19"/>
      <c r="D10" s="19"/>
      <c r="E10" s="19"/>
      <c r="F10" s="19"/>
      <c r="G10" s="19"/>
      <c r="H10" s="19"/>
      <c r="I10" s="19"/>
      <c r="J10" s="19"/>
      <c r="K10" s="19"/>
      <c r="L10" s="19"/>
      <c r="M10" s="19"/>
      <c r="N10" s="19"/>
      <c r="O10" s="19"/>
      <c r="P10" s="20"/>
    </row>
    <row r="11" spans="2:16" s="13" customFormat="1" x14ac:dyDescent="0.2">
      <c r="B11" s="21" t="s">
        <v>28</v>
      </c>
      <c r="C11" s="22"/>
      <c r="D11" s="22"/>
      <c r="E11" s="22"/>
      <c r="F11" s="22"/>
      <c r="G11" s="22"/>
      <c r="H11" s="22"/>
      <c r="I11" s="22"/>
      <c r="J11" s="22"/>
      <c r="K11" s="22"/>
      <c r="L11" s="22"/>
      <c r="M11" s="22"/>
      <c r="N11" s="22"/>
      <c r="O11" s="22"/>
      <c r="P11" s="23"/>
    </row>
    <row r="12" spans="2:16" s="13" customFormat="1" x14ac:dyDescent="0.2">
      <c r="B12" s="24" t="s">
        <v>29</v>
      </c>
      <c r="C12" s="25">
        <v>219090724.609375</v>
      </c>
      <c r="D12" s="25">
        <v>46885434.5703125</v>
      </c>
      <c r="E12" s="25">
        <f>SUM(C12:D12)</f>
        <v>265976159.1796875</v>
      </c>
      <c r="F12" s="26">
        <v>43732</v>
      </c>
      <c r="G12" s="25">
        <v>201563466.640625</v>
      </c>
      <c r="H12" s="25">
        <v>43134599.8046875</v>
      </c>
      <c r="I12" s="25">
        <f>SUM(G12:H12)</f>
        <v>244698066.4453125</v>
      </c>
      <c r="J12" s="27">
        <v>0.03</v>
      </c>
      <c r="K12" s="27">
        <v>0.03</v>
      </c>
      <c r="L12" s="25">
        <f>G12*J12</f>
        <v>6046903.9992187498</v>
      </c>
      <c r="M12" s="25">
        <f>H12*K12</f>
        <v>1294037.994140625</v>
      </c>
      <c r="N12" s="25">
        <f>SUM(L12:M12)</f>
        <v>7340941.9933593748</v>
      </c>
      <c r="O12" s="72"/>
      <c r="P12" s="28">
        <f>N12</f>
        <v>7340941.9933593748</v>
      </c>
    </row>
    <row r="13" spans="2:16" s="13" customFormat="1" x14ac:dyDescent="0.2">
      <c r="B13" s="24" t="s">
        <v>30</v>
      </c>
      <c r="C13" s="25">
        <v>81098778.80859381</v>
      </c>
      <c r="D13" s="25">
        <v>17720288.0859375</v>
      </c>
      <c r="E13" s="25">
        <f t="shared" ref="E13:E31" si="0">SUM(C13:D13)</f>
        <v>98819066.89453131</v>
      </c>
      <c r="F13" s="26">
        <v>43793</v>
      </c>
      <c r="G13" s="25">
        <v>66500998.62304692</v>
      </c>
      <c r="H13" s="25">
        <v>14530636.23046875</v>
      </c>
      <c r="I13" s="25">
        <f t="shared" ref="I13:I33" si="1">SUM(G13:H13)</f>
        <v>81031634.85351567</v>
      </c>
      <c r="J13" s="27">
        <v>0.03</v>
      </c>
      <c r="K13" s="27">
        <v>0.03</v>
      </c>
      <c r="L13" s="25">
        <f t="shared" ref="L13:M31" si="2">G13*J13</f>
        <v>1995029.9586914075</v>
      </c>
      <c r="M13" s="25">
        <f t="shared" si="2"/>
        <v>435919.0869140625</v>
      </c>
      <c r="N13" s="25">
        <f t="shared" ref="N13:N33" si="3">SUM(L13:M13)</f>
        <v>2430949.04560547</v>
      </c>
      <c r="O13" s="72"/>
      <c r="P13" s="28">
        <f t="shared" ref="P13:P28" si="4">N13</f>
        <v>2430949.04560547</v>
      </c>
    </row>
    <row r="14" spans="2:16" s="13" customFormat="1" x14ac:dyDescent="0.2">
      <c r="B14" s="24" t="s">
        <v>31</v>
      </c>
      <c r="C14" s="25">
        <v>200516973.6328125</v>
      </c>
      <c r="D14" s="25">
        <v>41904996.09375</v>
      </c>
      <c r="E14" s="25">
        <f t="shared" si="0"/>
        <v>242421969.7265625</v>
      </c>
      <c r="F14" s="26">
        <v>43819</v>
      </c>
      <c r="G14" s="25">
        <v>200516973.6328125</v>
      </c>
      <c r="H14" s="25">
        <v>41904996.09375</v>
      </c>
      <c r="I14" s="25">
        <f t="shared" si="1"/>
        <v>242421969.7265625</v>
      </c>
      <c r="J14" s="27">
        <v>0.03</v>
      </c>
      <c r="K14" s="27">
        <v>0.03</v>
      </c>
      <c r="L14" s="25">
        <f t="shared" si="2"/>
        <v>6015509.208984375</v>
      </c>
      <c r="M14" s="25">
        <f t="shared" si="2"/>
        <v>1257149.8828125</v>
      </c>
      <c r="N14" s="25">
        <f t="shared" si="3"/>
        <v>7272659.091796875</v>
      </c>
      <c r="O14" s="72"/>
      <c r="P14" s="28">
        <f t="shared" si="4"/>
        <v>7272659.091796875</v>
      </c>
    </row>
    <row r="15" spans="2:16" s="13" customFormat="1" x14ac:dyDescent="0.2">
      <c r="B15" s="10" t="s">
        <v>32</v>
      </c>
      <c r="C15" s="25">
        <v>227213816.40625</v>
      </c>
      <c r="D15" s="25">
        <v>55253715.8203125</v>
      </c>
      <c r="E15" s="25">
        <f t="shared" si="0"/>
        <v>282467532.2265625</v>
      </c>
      <c r="F15" s="26">
        <v>43818</v>
      </c>
      <c r="G15" s="25">
        <v>227213816.40625</v>
      </c>
      <c r="H15" s="25">
        <v>55253715.8203125</v>
      </c>
      <c r="I15" s="25">
        <f t="shared" si="1"/>
        <v>282467532.2265625</v>
      </c>
      <c r="J15" s="27">
        <v>0.03</v>
      </c>
      <c r="K15" s="27">
        <v>0.03</v>
      </c>
      <c r="L15" s="25">
        <f t="shared" si="2"/>
        <v>6816414.4921875</v>
      </c>
      <c r="M15" s="25">
        <f t="shared" si="2"/>
        <v>1657611.474609375</v>
      </c>
      <c r="N15" s="25">
        <f t="shared" si="3"/>
        <v>8474025.966796875</v>
      </c>
      <c r="O15" s="72"/>
      <c r="P15" s="28">
        <f t="shared" si="4"/>
        <v>8474025.966796875</v>
      </c>
    </row>
    <row r="16" spans="2:16" s="13" customFormat="1" x14ac:dyDescent="0.2">
      <c r="B16" s="10" t="s">
        <v>33</v>
      </c>
      <c r="C16" s="25">
        <v>212342888.671875</v>
      </c>
      <c r="D16" s="25">
        <v>40084181.640625</v>
      </c>
      <c r="E16" s="25">
        <f t="shared" si="0"/>
        <v>252427070.3125</v>
      </c>
      <c r="F16" s="26">
        <v>43721</v>
      </c>
      <c r="G16" s="25">
        <v>212342888.671875</v>
      </c>
      <c r="H16" s="25">
        <v>40084181.640625</v>
      </c>
      <c r="I16" s="25">
        <f t="shared" si="1"/>
        <v>252427070.3125</v>
      </c>
      <c r="J16" s="27">
        <v>0.03</v>
      </c>
      <c r="K16" s="27">
        <v>0.03</v>
      </c>
      <c r="L16" s="25">
        <f t="shared" si="2"/>
        <v>6370286.66015625</v>
      </c>
      <c r="M16" s="25">
        <f t="shared" si="2"/>
        <v>1202525.44921875</v>
      </c>
      <c r="N16" s="25">
        <f t="shared" si="3"/>
        <v>7572812.109375</v>
      </c>
      <c r="O16" s="72"/>
      <c r="P16" s="28">
        <f t="shared" si="4"/>
        <v>7572812.109375</v>
      </c>
    </row>
    <row r="17" spans="2:16" s="13" customFormat="1" x14ac:dyDescent="0.2">
      <c r="B17" s="10" t="s">
        <v>34</v>
      </c>
      <c r="C17" s="25">
        <v>335796253.90625</v>
      </c>
      <c r="D17" s="25">
        <v>79502773.4375</v>
      </c>
      <c r="E17" s="25">
        <f t="shared" si="0"/>
        <v>415299027.34375</v>
      </c>
      <c r="F17" s="29">
        <v>43857</v>
      </c>
      <c r="G17" s="25">
        <v>335796253.90625</v>
      </c>
      <c r="H17" s="25">
        <v>79502773.4375</v>
      </c>
      <c r="I17" s="25">
        <f t="shared" si="1"/>
        <v>415299027.34375</v>
      </c>
      <c r="J17" s="27">
        <v>0.03</v>
      </c>
      <c r="K17" s="27">
        <v>0.03</v>
      </c>
      <c r="L17" s="25">
        <f t="shared" si="2"/>
        <v>10073887.6171875</v>
      </c>
      <c r="M17" s="25">
        <f t="shared" si="2"/>
        <v>2385083.203125</v>
      </c>
      <c r="N17" s="25">
        <f t="shared" si="3"/>
        <v>12458970.8203125</v>
      </c>
      <c r="O17" s="72"/>
      <c r="P17" s="28">
        <f t="shared" si="4"/>
        <v>12458970.8203125</v>
      </c>
    </row>
    <row r="18" spans="2:16" s="13" customFormat="1" x14ac:dyDescent="0.2">
      <c r="B18" s="10" t="s">
        <v>35</v>
      </c>
      <c r="C18" s="25">
        <v>144837728.515625</v>
      </c>
      <c r="D18" s="25">
        <v>52249392.578125</v>
      </c>
      <c r="E18" s="25">
        <f t="shared" si="0"/>
        <v>197087121.09375</v>
      </c>
      <c r="F18" s="29">
        <v>43886</v>
      </c>
      <c r="G18" s="25">
        <v>144837728.515625</v>
      </c>
      <c r="H18" s="25">
        <v>52249392.578125</v>
      </c>
      <c r="I18" s="25">
        <f t="shared" si="1"/>
        <v>197087121.09375</v>
      </c>
      <c r="J18" s="27">
        <v>0.03</v>
      </c>
      <c r="K18" s="27">
        <v>0.03</v>
      </c>
      <c r="L18" s="25">
        <f t="shared" si="2"/>
        <v>4345131.85546875</v>
      </c>
      <c r="M18" s="25">
        <f t="shared" si="2"/>
        <v>1567481.77734375</v>
      </c>
      <c r="N18" s="25">
        <f t="shared" si="3"/>
        <v>5912613.6328125</v>
      </c>
      <c r="O18" s="72"/>
      <c r="P18" s="28">
        <f t="shared" si="4"/>
        <v>5912613.6328125</v>
      </c>
    </row>
    <row r="19" spans="2:16" s="13" customFormat="1" x14ac:dyDescent="0.2">
      <c r="B19" s="10" t="s">
        <v>36</v>
      </c>
      <c r="C19" s="25">
        <v>67664262.695312604</v>
      </c>
      <c r="D19" s="25">
        <v>18372152.832031302</v>
      </c>
      <c r="E19" s="25">
        <f t="shared" si="0"/>
        <v>86036415.527343899</v>
      </c>
      <c r="F19" s="26">
        <v>43786</v>
      </c>
      <c r="G19" s="25">
        <v>67664262.695312604</v>
      </c>
      <c r="H19" s="25">
        <v>18372152.832031302</v>
      </c>
      <c r="I19" s="25">
        <f t="shared" si="1"/>
        <v>86036415.527343899</v>
      </c>
      <c r="J19" s="27">
        <v>0.03</v>
      </c>
      <c r="K19" s="27">
        <v>0.03</v>
      </c>
      <c r="L19" s="25">
        <f t="shared" si="2"/>
        <v>2029927.880859378</v>
      </c>
      <c r="M19" s="25">
        <f t="shared" si="2"/>
        <v>551164.58496093901</v>
      </c>
      <c r="N19" s="25">
        <f t="shared" si="3"/>
        <v>2581092.4658203172</v>
      </c>
      <c r="O19" s="72"/>
      <c r="P19" s="28">
        <f t="shared" si="4"/>
        <v>2581092.4658203172</v>
      </c>
    </row>
    <row r="20" spans="2:16" s="13" customFormat="1" x14ac:dyDescent="0.2">
      <c r="B20" s="10" t="s">
        <v>37</v>
      </c>
      <c r="C20" s="25">
        <v>186577595.703125</v>
      </c>
      <c r="D20" s="25">
        <v>41427039.0625</v>
      </c>
      <c r="E20" s="25">
        <f t="shared" si="0"/>
        <v>228004634.765625</v>
      </c>
      <c r="F20" s="26">
        <v>43755</v>
      </c>
      <c r="G20" s="25">
        <v>141798972.734375</v>
      </c>
      <c r="H20" s="25">
        <v>31484549.6875</v>
      </c>
      <c r="I20" s="25">
        <f t="shared" si="1"/>
        <v>173283522.421875</v>
      </c>
      <c r="J20" s="27">
        <v>0.03</v>
      </c>
      <c r="K20" s="27">
        <v>0.03</v>
      </c>
      <c r="L20" s="25">
        <f t="shared" si="2"/>
        <v>4253969.1820312496</v>
      </c>
      <c r="M20" s="25">
        <f t="shared" si="2"/>
        <v>944536.49062499998</v>
      </c>
      <c r="N20" s="25">
        <f t="shared" si="3"/>
        <v>5198505.6726562493</v>
      </c>
      <c r="O20" s="72"/>
      <c r="P20" s="28">
        <f t="shared" si="4"/>
        <v>5198505.6726562493</v>
      </c>
    </row>
    <row r="21" spans="2:16" s="13" customFormat="1" x14ac:dyDescent="0.2">
      <c r="B21" s="10" t="s">
        <v>38</v>
      </c>
      <c r="C21" s="25">
        <v>258516175.78125</v>
      </c>
      <c r="D21" s="25">
        <v>82745505.859375</v>
      </c>
      <c r="E21" s="25">
        <f t="shared" si="0"/>
        <v>341261681.640625</v>
      </c>
      <c r="F21" s="26">
        <v>43717</v>
      </c>
      <c r="G21" s="25">
        <v>258516175.78125</v>
      </c>
      <c r="H21" s="25">
        <v>82745505.859375</v>
      </c>
      <c r="I21" s="25">
        <f t="shared" si="1"/>
        <v>341261681.640625</v>
      </c>
      <c r="J21" s="27">
        <v>0.03</v>
      </c>
      <c r="K21" s="27">
        <v>0.03</v>
      </c>
      <c r="L21" s="25">
        <f t="shared" si="2"/>
        <v>7755485.2734375</v>
      </c>
      <c r="M21" s="25">
        <f t="shared" si="2"/>
        <v>2482365.17578125</v>
      </c>
      <c r="N21" s="25">
        <f t="shared" si="3"/>
        <v>10237850.44921875</v>
      </c>
      <c r="O21" s="72"/>
      <c r="P21" s="28">
        <f t="shared" si="4"/>
        <v>10237850.44921875</v>
      </c>
    </row>
    <row r="22" spans="2:16" s="13" customFormat="1" x14ac:dyDescent="0.2">
      <c r="B22" s="10" t="s">
        <v>39</v>
      </c>
      <c r="C22" s="25">
        <v>55236986.816406302</v>
      </c>
      <c r="D22" s="25">
        <v>18168266.601562601</v>
      </c>
      <c r="E22" s="25">
        <f t="shared" si="0"/>
        <v>73405253.417968899</v>
      </c>
      <c r="F22" s="26">
        <v>43717</v>
      </c>
      <c r="G22" s="25">
        <v>55236986.816406302</v>
      </c>
      <c r="H22" s="25">
        <v>18168266.601562601</v>
      </c>
      <c r="I22" s="25">
        <f t="shared" si="1"/>
        <v>73405253.417968899</v>
      </c>
      <c r="J22" s="27">
        <v>0.03</v>
      </c>
      <c r="K22" s="27">
        <v>0.03</v>
      </c>
      <c r="L22" s="25">
        <f t="shared" si="2"/>
        <v>1657109.6044921889</v>
      </c>
      <c r="M22" s="25">
        <f t="shared" si="2"/>
        <v>545047.99804687803</v>
      </c>
      <c r="N22" s="25">
        <f t="shared" si="3"/>
        <v>2202157.6025390672</v>
      </c>
      <c r="O22" s="72"/>
      <c r="P22" s="28">
        <f t="shared" si="4"/>
        <v>2202157.6025390672</v>
      </c>
    </row>
    <row r="23" spans="2:16" s="13" customFormat="1" x14ac:dyDescent="0.2">
      <c r="B23" s="10" t="s">
        <v>40</v>
      </c>
      <c r="C23" s="25">
        <v>279692167.96875</v>
      </c>
      <c r="D23" s="25">
        <v>98085628.90625</v>
      </c>
      <c r="E23" s="25">
        <f t="shared" si="0"/>
        <v>377777796.875</v>
      </c>
      <c r="F23" s="29">
        <v>44081</v>
      </c>
      <c r="G23" s="25">
        <v>279692167.96875</v>
      </c>
      <c r="H23" s="25">
        <v>98085628.90625</v>
      </c>
      <c r="I23" s="25">
        <f t="shared" si="1"/>
        <v>377777796.875</v>
      </c>
      <c r="J23" s="27">
        <v>0.03</v>
      </c>
      <c r="K23" s="27">
        <v>0.03</v>
      </c>
      <c r="L23" s="25">
        <f t="shared" si="2"/>
        <v>8390765.0390625</v>
      </c>
      <c r="M23" s="25">
        <f t="shared" si="2"/>
        <v>2942568.8671875</v>
      </c>
      <c r="N23" s="25">
        <f t="shared" si="3"/>
        <v>11333333.90625</v>
      </c>
      <c r="O23" s="72"/>
      <c r="P23" s="28">
        <f t="shared" si="4"/>
        <v>11333333.90625</v>
      </c>
    </row>
    <row r="24" spans="2:16" s="13" customFormat="1" x14ac:dyDescent="0.2">
      <c r="B24" s="10" t="s">
        <v>41</v>
      </c>
      <c r="C24" s="25">
        <v>107846949.21875</v>
      </c>
      <c r="D24" s="25">
        <v>41522087.890625</v>
      </c>
      <c r="E24" s="25">
        <f t="shared" si="0"/>
        <v>149369037.109375</v>
      </c>
      <c r="F24" s="30">
        <v>44279</v>
      </c>
      <c r="G24" s="25">
        <v>107846949.21875</v>
      </c>
      <c r="H24" s="25">
        <v>41522087.890625</v>
      </c>
      <c r="I24" s="25">
        <f t="shared" si="1"/>
        <v>149369037.109375</v>
      </c>
      <c r="J24" s="27">
        <v>0.03</v>
      </c>
      <c r="K24" s="27">
        <v>0.03</v>
      </c>
      <c r="L24" s="25">
        <f t="shared" si="2"/>
        <v>3235408.4765625</v>
      </c>
      <c r="M24" s="25">
        <f t="shared" si="2"/>
        <v>1245662.63671875</v>
      </c>
      <c r="N24" s="25">
        <f t="shared" si="3"/>
        <v>4481071.11328125</v>
      </c>
      <c r="O24" s="72"/>
      <c r="P24" s="28">
        <f t="shared" si="4"/>
        <v>4481071.11328125</v>
      </c>
    </row>
    <row r="25" spans="2:16" s="13" customFormat="1" x14ac:dyDescent="0.2">
      <c r="B25" s="10" t="s">
        <v>42</v>
      </c>
      <c r="C25" s="25">
        <v>560608425.78125</v>
      </c>
      <c r="D25" s="25">
        <v>252222523.4375</v>
      </c>
      <c r="E25" s="25">
        <f t="shared" si="0"/>
        <v>812830949.21875</v>
      </c>
      <c r="F25" s="30" t="s">
        <v>43</v>
      </c>
      <c r="G25" s="25">
        <v>560608425.78125</v>
      </c>
      <c r="H25" s="25">
        <v>252222523.4375</v>
      </c>
      <c r="I25" s="25">
        <f t="shared" si="1"/>
        <v>812830949.21875</v>
      </c>
      <c r="J25" s="27">
        <v>0.03</v>
      </c>
      <c r="K25" s="27">
        <v>0.03</v>
      </c>
      <c r="L25" s="25">
        <f t="shared" si="2"/>
        <v>16818252.7734375</v>
      </c>
      <c r="M25" s="25">
        <f t="shared" si="2"/>
        <v>7566675.703125</v>
      </c>
      <c r="N25" s="25">
        <f t="shared" si="3"/>
        <v>24384928.4765625</v>
      </c>
      <c r="O25" s="72"/>
      <c r="P25" s="28">
        <f t="shared" si="4"/>
        <v>24384928.4765625</v>
      </c>
    </row>
    <row r="26" spans="2:16" s="13" customFormat="1" x14ac:dyDescent="0.2">
      <c r="B26" s="31" t="s">
        <v>44</v>
      </c>
      <c r="C26" s="25">
        <v>458331843.75</v>
      </c>
      <c r="D26" s="25">
        <v>121657732.421875</v>
      </c>
      <c r="E26" s="25">
        <f t="shared" si="0"/>
        <v>579989576.171875</v>
      </c>
      <c r="F26" s="30">
        <v>44169</v>
      </c>
      <c r="G26" s="25">
        <v>458331843.75</v>
      </c>
      <c r="H26" s="25">
        <v>121657732.421875</v>
      </c>
      <c r="I26" s="25">
        <f t="shared" si="1"/>
        <v>579989576.171875</v>
      </c>
      <c r="J26" s="27">
        <v>0.03</v>
      </c>
      <c r="K26" s="27">
        <v>0.03</v>
      </c>
      <c r="L26" s="25">
        <f t="shared" si="2"/>
        <v>13749955.3125</v>
      </c>
      <c r="M26" s="25">
        <f t="shared" si="2"/>
        <v>3649731.97265625</v>
      </c>
      <c r="N26" s="25">
        <f t="shared" si="3"/>
        <v>17399687.28515625</v>
      </c>
      <c r="O26" s="72"/>
      <c r="P26" s="28">
        <f t="shared" si="4"/>
        <v>17399687.28515625</v>
      </c>
    </row>
    <row r="27" spans="2:16" s="13" customFormat="1" x14ac:dyDescent="0.2">
      <c r="B27" s="10" t="s">
        <v>45</v>
      </c>
      <c r="C27" s="25">
        <v>493421996.09375</v>
      </c>
      <c r="D27" s="25">
        <v>177380726.5625</v>
      </c>
      <c r="E27" s="25">
        <f t="shared" si="0"/>
        <v>670802722.65625</v>
      </c>
      <c r="F27" s="30" t="s">
        <v>43</v>
      </c>
      <c r="G27" s="25">
        <v>493421996.09375</v>
      </c>
      <c r="H27" s="25">
        <v>177380726.5625</v>
      </c>
      <c r="I27" s="25">
        <f t="shared" si="1"/>
        <v>670802722.65625</v>
      </c>
      <c r="J27" s="27">
        <v>0.03</v>
      </c>
      <c r="K27" s="27">
        <v>0.03</v>
      </c>
      <c r="L27" s="25">
        <f t="shared" si="2"/>
        <v>14802659.8828125</v>
      </c>
      <c r="M27" s="25">
        <f t="shared" si="2"/>
        <v>5321421.796875</v>
      </c>
      <c r="N27" s="25">
        <f t="shared" si="3"/>
        <v>20124081.6796875</v>
      </c>
      <c r="O27" s="72"/>
      <c r="P27" s="28">
        <f t="shared" si="4"/>
        <v>20124081.6796875</v>
      </c>
    </row>
    <row r="28" spans="2:16" s="13" customFormat="1" x14ac:dyDescent="0.2">
      <c r="B28" s="10" t="s">
        <v>46</v>
      </c>
      <c r="C28" s="25">
        <v>993962734.375</v>
      </c>
      <c r="D28" s="25">
        <v>334827812.5</v>
      </c>
      <c r="E28" s="25">
        <f t="shared" si="0"/>
        <v>1328790546.875</v>
      </c>
      <c r="F28" s="30" t="s">
        <v>43</v>
      </c>
      <c r="G28" s="25">
        <v>993962734.375</v>
      </c>
      <c r="H28" s="25">
        <v>334827812.5</v>
      </c>
      <c r="I28" s="25">
        <f t="shared" si="1"/>
        <v>1328790546.875</v>
      </c>
      <c r="J28" s="27">
        <v>0.03</v>
      </c>
      <c r="K28" s="27">
        <v>0.03</v>
      </c>
      <c r="L28" s="25">
        <f t="shared" si="2"/>
        <v>29818882.03125</v>
      </c>
      <c r="M28" s="25">
        <f t="shared" si="2"/>
        <v>10044834.375</v>
      </c>
      <c r="N28" s="25">
        <f t="shared" si="3"/>
        <v>39863716.40625</v>
      </c>
      <c r="O28" s="72"/>
      <c r="P28" s="28">
        <f t="shared" si="4"/>
        <v>39863716.40625</v>
      </c>
    </row>
    <row r="29" spans="2:16" s="13" customFormat="1" x14ac:dyDescent="0.2">
      <c r="B29" s="10" t="s">
        <v>47</v>
      </c>
      <c r="C29" s="25">
        <v>116795510.58959991</v>
      </c>
      <c r="D29" s="25">
        <v>47575389.434814498</v>
      </c>
      <c r="E29" s="25">
        <f t="shared" si="0"/>
        <v>164370900.02441442</v>
      </c>
      <c r="F29" s="30">
        <v>45251</v>
      </c>
      <c r="G29" s="25">
        <v>116795510.58959991</v>
      </c>
      <c r="H29" s="25">
        <v>47575389.434814498</v>
      </c>
      <c r="I29" s="25">
        <f t="shared" si="1"/>
        <v>164370900.02441442</v>
      </c>
      <c r="J29" s="27">
        <v>0.03</v>
      </c>
      <c r="K29" s="27">
        <v>0.03</v>
      </c>
      <c r="L29" s="25">
        <f t="shared" si="2"/>
        <v>3503865.3176879971</v>
      </c>
      <c r="M29" s="25">
        <f t="shared" si="2"/>
        <v>1427261.683044435</v>
      </c>
      <c r="N29" s="25">
        <f t="shared" si="3"/>
        <v>4931127.0007324321</v>
      </c>
      <c r="O29" s="32">
        <v>1.1000000000000001</v>
      </c>
      <c r="P29" s="28">
        <f>N29*O29</f>
        <v>5424239.7008056762</v>
      </c>
    </row>
    <row r="30" spans="2:16" s="13" customFormat="1" x14ac:dyDescent="0.2">
      <c r="B30" s="10" t="s">
        <v>48</v>
      </c>
      <c r="C30" s="25">
        <v>135879804.6875</v>
      </c>
      <c r="D30" s="25">
        <v>50117613.28125</v>
      </c>
      <c r="E30" s="25">
        <f>SUM(C30:D30)</f>
        <v>185997417.96875</v>
      </c>
      <c r="F30" s="30">
        <v>45558</v>
      </c>
      <c r="G30" s="25">
        <v>135879804.6875</v>
      </c>
      <c r="H30" s="25">
        <v>50117613.28125</v>
      </c>
      <c r="I30" s="25">
        <f>SUM(G30:H30)</f>
        <v>185997417.96875</v>
      </c>
      <c r="J30" s="27">
        <v>0.03</v>
      </c>
      <c r="K30" s="27">
        <v>0.03</v>
      </c>
      <c r="L30" s="25">
        <f>G30*J30</f>
        <v>4076394.140625</v>
      </c>
      <c r="M30" s="25">
        <f>H30*K30</f>
        <v>1503528.3984375</v>
      </c>
      <c r="N30" s="25">
        <f>SUM(L30:M30)</f>
        <v>5579922.5390625</v>
      </c>
      <c r="O30" s="32">
        <v>1.1000000000000001</v>
      </c>
      <c r="P30" s="28">
        <f>N30*O30</f>
        <v>6137914.7929687509</v>
      </c>
    </row>
    <row r="31" spans="2:16" s="13" customFormat="1" x14ac:dyDescent="0.2">
      <c r="B31" s="10" t="s">
        <v>49</v>
      </c>
      <c r="C31" s="25">
        <v>146530278.3203125</v>
      </c>
      <c r="D31" s="25">
        <v>41368554.077148438</v>
      </c>
      <c r="E31" s="25">
        <f t="shared" si="0"/>
        <v>187898832.39746094</v>
      </c>
      <c r="F31" s="33">
        <v>45657</v>
      </c>
      <c r="G31" s="25">
        <v>146530278.3203125</v>
      </c>
      <c r="H31" s="25">
        <v>41368554.077148438</v>
      </c>
      <c r="I31" s="25">
        <f t="shared" si="1"/>
        <v>187898832.39746094</v>
      </c>
      <c r="J31" s="27">
        <v>0.03</v>
      </c>
      <c r="K31" s="27">
        <v>0.03</v>
      </c>
      <c r="L31" s="25">
        <f t="shared" si="2"/>
        <v>4395908.349609375</v>
      </c>
      <c r="M31" s="25">
        <f t="shared" si="2"/>
        <v>1241056.6223144531</v>
      </c>
      <c r="N31" s="25">
        <f t="shared" si="3"/>
        <v>5636964.9719238281</v>
      </c>
      <c r="O31" s="32">
        <v>1.1000000000000001</v>
      </c>
      <c r="P31" s="28">
        <f t="shared" ref="P31:P33" si="5">N31*O31</f>
        <v>6200661.4691162119</v>
      </c>
    </row>
    <row r="32" spans="2:16" s="13" customFormat="1" x14ac:dyDescent="0.2">
      <c r="B32" s="10" t="s">
        <v>50</v>
      </c>
      <c r="C32" s="25">
        <v>322366612.3046875</v>
      </c>
      <c r="D32" s="25">
        <v>91010818.969726563</v>
      </c>
      <c r="E32" s="25">
        <f t="shared" ref="E32:E33" si="6">SUM(C32:D32)</f>
        <v>413377431.27441406</v>
      </c>
      <c r="F32" s="33">
        <v>45716</v>
      </c>
      <c r="G32" s="25">
        <v>322366612.3046875</v>
      </c>
      <c r="H32" s="25">
        <v>91010818.969726563</v>
      </c>
      <c r="I32" s="25">
        <f t="shared" si="1"/>
        <v>413377431.27441406</v>
      </c>
      <c r="J32" s="27">
        <v>0.03</v>
      </c>
      <c r="K32" s="27">
        <v>0.03</v>
      </c>
      <c r="L32" s="25">
        <f t="shared" ref="L32:M33" si="7">G32*J32</f>
        <v>9670998.369140625</v>
      </c>
      <c r="M32" s="25">
        <f t="shared" si="7"/>
        <v>2730324.5690917969</v>
      </c>
      <c r="N32" s="25">
        <f t="shared" si="3"/>
        <v>12401322.938232422</v>
      </c>
      <c r="O32" s="32">
        <v>1.1000000000000001</v>
      </c>
      <c r="P32" s="28">
        <f t="shared" si="5"/>
        <v>13641455.232055666</v>
      </c>
    </row>
    <row r="33" spans="2:17" s="13" customFormat="1" x14ac:dyDescent="0.2">
      <c r="B33" s="10" t="s">
        <v>51</v>
      </c>
      <c r="C33" s="25">
        <v>505628578.125</v>
      </c>
      <c r="D33" s="25">
        <v>266603144.53125</v>
      </c>
      <c r="E33" s="25">
        <f t="shared" si="6"/>
        <v>772231722.65625</v>
      </c>
      <c r="F33" s="33">
        <v>45930</v>
      </c>
      <c r="G33" s="25">
        <v>505628578.125</v>
      </c>
      <c r="H33" s="25">
        <v>266603144.53125</v>
      </c>
      <c r="I33" s="25">
        <f t="shared" si="1"/>
        <v>772231722.65625</v>
      </c>
      <c r="J33" s="27">
        <v>0.03</v>
      </c>
      <c r="K33" s="27">
        <v>0.03</v>
      </c>
      <c r="L33" s="25">
        <f t="shared" si="7"/>
        <v>15168857.34375</v>
      </c>
      <c r="M33" s="25">
        <f t="shared" si="7"/>
        <v>7998094.3359375</v>
      </c>
      <c r="N33" s="25">
        <f t="shared" si="3"/>
        <v>23166951.6796875</v>
      </c>
      <c r="O33" s="32">
        <v>1.1000000000000001</v>
      </c>
      <c r="P33" s="28">
        <f t="shared" si="5"/>
        <v>25483646.847656254</v>
      </c>
    </row>
    <row r="34" spans="2:17" s="13" customFormat="1" x14ac:dyDescent="0.2">
      <c r="B34" s="34" t="s">
        <v>52</v>
      </c>
      <c r="C34" s="35">
        <f>SUM(C12:C33)</f>
        <v>6109957086.7614746</v>
      </c>
      <c r="D34" s="35">
        <f>SUM(D12:D33)</f>
        <v>2016685778.5949709</v>
      </c>
      <c r="E34" s="35">
        <f>SUM(E12:E33)</f>
        <v>8126642865.3564453</v>
      </c>
      <c r="F34" s="36"/>
      <c r="G34" s="35">
        <f>SUM(G12:G33)</f>
        <v>6033053425.6384277</v>
      </c>
      <c r="H34" s="35">
        <f>SUM(H12:H33)</f>
        <v>1999802802.5988772</v>
      </c>
      <c r="I34" s="35">
        <f>SUM(I12:I33)</f>
        <v>8032856228.2373047</v>
      </c>
      <c r="J34" s="36"/>
      <c r="K34" s="36"/>
      <c r="L34" s="35">
        <f>SUM(L12:L33)</f>
        <v>180991602.76915282</v>
      </c>
      <c r="M34" s="35">
        <f>SUM(M12:M33)</f>
        <v>59994084.077966318</v>
      </c>
      <c r="N34" s="35">
        <f>SUM(N12:N33)</f>
        <v>240985686.84711915</v>
      </c>
      <c r="O34" s="36"/>
      <c r="P34" s="35">
        <f>SUM(P12:P33)</f>
        <v>246157315.76008302</v>
      </c>
    </row>
    <row r="35" spans="2:17" s="13" customFormat="1" x14ac:dyDescent="0.2">
      <c r="B35" s="37"/>
      <c r="C35" s="38"/>
      <c r="D35" s="38"/>
      <c r="E35" s="38"/>
      <c r="F35" s="39"/>
      <c r="G35" s="38"/>
      <c r="H35" s="38"/>
      <c r="I35" s="38"/>
      <c r="J35" s="39"/>
      <c r="K35" s="39"/>
      <c r="L35" s="39"/>
      <c r="M35" s="39"/>
      <c r="N35" s="39"/>
      <c r="O35" s="39"/>
      <c r="P35" s="40"/>
      <c r="Q35" s="41"/>
    </row>
    <row r="36" spans="2:17" s="13" customFormat="1" x14ac:dyDescent="0.2">
      <c r="B36" s="42" t="s">
        <v>53</v>
      </c>
      <c r="C36" s="43"/>
      <c r="D36" s="43"/>
      <c r="E36" s="43"/>
      <c r="F36" s="43"/>
      <c r="G36" s="43"/>
      <c r="H36" s="43"/>
      <c r="I36" s="43"/>
      <c r="J36" s="43"/>
      <c r="K36" s="43"/>
      <c r="L36" s="43"/>
      <c r="M36" s="43"/>
      <c r="N36" s="43"/>
      <c r="O36" s="43"/>
      <c r="P36" s="44">
        <f>+P34</f>
        <v>246157315.76008302</v>
      </c>
      <c r="Q36" s="36"/>
    </row>
    <row r="37" spans="2:17" s="13" customFormat="1" x14ac:dyDescent="0.2">
      <c r="B37" s="45"/>
      <c r="C37" s="45"/>
      <c r="D37" s="45"/>
      <c r="E37" s="45"/>
      <c r="F37" s="45"/>
      <c r="G37" s="45"/>
      <c r="H37" s="45"/>
      <c r="I37" s="45"/>
      <c r="J37" s="45"/>
      <c r="K37" s="45"/>
      <c r="L37" s="45"/>
      <c r="M37" s="45"/>
      <c r="N37" s="45"/>
      <c r="O37" s="45"/>
      <c r="P37" s="36"/>
    </row>
    <row r="38" spans="2:17" x14ac:dyDescent="0.2">
      <c r="N38" s="46"/>
      <c r="O38" s="46" t="s">
        <v>54</v>
      </c>
      <c r="P38" s="47">
        <v>-224992878.5157471</v>
      </c>
    </row>
    <row r="39" spans="2:17" x14ac:dyDescent="0.2">
      <c r="C39" s="13"/>
      <c r="D39" s="13"/>
      <c r="E39" s="13"/>
      <c r="F39" s="13"/>
      <c r="N39" s="48"/>
      <c r="O39" s="48"/>
    </row>
    <row r="40" spans="2:17" x14ac:dyDescent="0.2">
      <c r="C40" s="13"/>
      <c r="D40" s="13"/>
      <c r="E40" s="13"/>
      <c r="F40" s="13"/>
      <c r="N40" s="48"/>
      <c r="O40" s="48" t="s">
        <v>55</v>
      </c>
      <c r="P40" s="49">
        <f>P36+P38</f>
        <v>21164437.24433592</v>
      </c>
      <c r="Q40" s="36" t="s">
        <v>66</v>
      </c>
    </row>
    <row r="41" spans="2:17" s="13" customFormat="1" x14ac:dyDescent="0.2">
      <c r="B41" s="2" t="s">
        <v>56</v>
      </c>
      <c r="P41" s="45"/>
    </row>
    <row r="42" spans="2:17" s="13" customFormat="1" x14ac:dyDescent="0.2">
      <c r="B42" s="2"/>
      <c r="P42" s="45"/>
    </row>
    <row r="43" spans="2:17" s="13" customFormat="1" ht="13.5" customHeight="1" x14ac:dyDescent="0.2">
      <c r="B43" s="82" t="s">
        <v>57</v>
      </c>
      <c r="C43" s="82"/>
      <c r="D43" s="82"/>
      <c r="E43" s="82"/>
      <c r="F43" s="82"/>
      <c r="G43" s="82"/>
      <c r="H43" s="82"/>
      <c r="I43" s="82"/>
      <c r="J43" s="82"/>
      <c r="K43" s="82"/>
      <c r="L43" s="82"/>
      <c r="M43" s="82"/>
      <c r="N43" s="82"/>
      <c r="O43" s="82"/>
      <c r="P43" s="82"/>
    </row>
    <row r="44" spans="2:17" s="13" customFormat="1" hidden="1" x14ac:dyDescent="0.2">
      <c r="B44" s="82"/>
      <c r="C44" s="82"/>
      <c r="D44" s="82"/>
      <c r="E44" s="82"/>
      <c r="F44" s="82"/>
      <c r="G44" s="82"/>
      <c r="H44" s="82"/>
      <c r="I44" s="82"/>
      <c r="J44" s="82"/>
      <c r="K44" s="82"/>
      <c r="L44" s="82"/>
      <c r="M44" s="82"/>
      <c r="N44" s="82"/>
      <c r="O44" s="82"/>
      <c r="P44" s="82"/>
    </row>
    <row r="45" spans="2:17" s="13" customFormat="1" x14ac:dyDescent="0.2">
      <c r="B45" s="50"/>
      <c r="C45" s="50"/>
      <c r="D45" s="50"/>
      <c r="E45" s="50"/>
      <c r="F45" s="50"/>
      <c r="G45" s="50"/>
      <c r="H45" s="50"/>
      <c r="I45" s="50"/>
      <c r="J45" s="50"/>
      <c r="K45" s="50"/>
      <c r="L45" s="50"/>
      <c r="M45" s="50"/>
      <c r="N45" s="50"/>
      <c r="O45" s="50"/>
      <c r="P45" s="50"/>
    </row>
    <row r="46" spans="2:17" s="13" customFormat="1" ht="12.75" customHeight="1" x14ac:dyDescent="0.2">
      <c r="B46" s="83" t="s">
        <v>58</v>
      </c>
      <c r="C46" s="83"/>
      <c r="D46" s="83"/>
      <c r="E46" s="83"/>
      <c r="F46" s="83"/>
      <c r="G46" s="83"/>
      <c r="H46" s="83"/>
      <c r="I46" s="83"/>
      <c r="J46" s="83"/>
      <c r="K46" s="83"/>
      <c r="L46" s="83"/>
      <c r="M46" s="83"/>
      <c r="N46" s="83"/>
      <c r="O46" s="83"/>
      <c r="P46" s="83"/>
    </row>
  </sheetData>
  <mergeCells count="3">
    <mergeCell ref="B6:P6"/>
    <mergeCell ref="B43:P44"/>
    <mergeCell ref="B46:P46"/>
  </mergeCells>
  <pageMargins left="0.7" right="0.7" top="0.75" bottom="0.75" header="0.3" footer="0.3"/>
  <pageSetup scale="47" orientation="landscape" r:id="rId1"/>
  <headerFooter>
    <oddHeader xml:space="preserve">&amp;R&amp;"Arial,Regular"&amp;10PAGE 15.7.1&amp;"Times New Roman,Regular"&amp;12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2025-03-07T08:00:00+00:00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317DAF1A-8323-45F4-A661-CCAFECAA9907}"/>
</file>

<file path=customXml/itemProps2.xml><?xml version="1.0" encoding="utf-8"?>
<ds:datastoreItem xmlns:ds="http://schemas.openxmlformats.org/officeDocument/2006/customXml" ds:itemID="{2232D7BC-4D6F-4973-A325-1D94BE376F98}"/>
</file>

<file path=customXml/itemProps3.xml><?xml version="1.0" encoding="utf-8"?>
<ds:datastoreItem xmlns:ds="http://schemas.openxmlformats.org/officeDocument/2006/customXml" ds:itemID="{5CFC9259-2065-40F6-A551-E4412219F548}"/>
</file>

<file path=customXml/itemProps4.xml><?xml version="1.0" encoding="utf-8"?>
<ds:datastoreItem xmlns:ds="http://schemas.openxmlformats.org/officeDocument/2006/customXml" ds:itemID="{F1605A05-79E6-47F3-A2C5-1DDBE10A12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15.7</vt:lpstr>
      <vt:lpstr>15.7.1</vt:lpstr>
      <vt:lpstr>'15.7'!Print_Area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2025-03-04T20:15:49Z</dcterms:created>
  <dcterms:modified xsi:type="dcterms:W3CDTF">2025-03-04T23:56:19Z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