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kuzmj\Desktop\"/>
    </mc:Choice>
  </mc:AlternateContent>
  <xr:revisionPtr revIDLastSave="0" documentId="13_ncr:1_{7993468C-9326-4219-9864-6A03DD3F5D0A}" xr6:coauthVersionLast="41" xr6:coauthVersionMax="41" xr10:uidLastSave="{00000000-0000-0000-0000-000000000000}"/>
  <bookViews>
    <workbookView xWindow="-108" yWindow="-108" windowWidth="23256" windowHeight="12576" tabRatio="822" xr2:uid="{00000000-000D-0000-FFFF-FFFF00000000}"/>
  </bookViews>
  <sheets>
    <sheet name="Index" sheetId="18" r:id="rId1"/>
    <sheet name="Cost of Capital" sheetId="11" r:id="rId2"/>
    <sheet name="Electric Restating Adjustments" sheetId="13" r:id="rId3"/>
    <sheet name="Gas Restating Adjustments" sheetId="15" r:id="rId4"/>
    <sheet name="Electric Pro Forma Adjustments" sheetId="14" r:id="rId5"/>
    <sheet name="Gas Pro Forma Adjustments" sheetId="16" r:id="rId6"/>
    <sheet name="Electric COS &amp; Rate Spread" sheetId="5" r:id="rId7"/>
    <sheet name="Gas COS &amp; Rate Spread" sheetId="8" r:id="rId8"/>
    <sheet name="Electric Rate Design" sheetId="6" r:id="rId9"/>
    <sheet name="Gas Rate Design" sheetId="10" r:id="rId10"/>
    <sheet name="Other Electric Issues" sheetId="3" r:id="rId11"/>
    <sheet name="Others Gas Issues" sheetId="4" r:id="rId12"/>
  </sheets>
  <definedNames>
    <definedName name="_xlnm.Print_Area" localSheetId="1">'Cost of Capital'!$A$1:$R$15</definedName>
    <definedName name="_xlnm.Print_Area" localSheetId="6">'Electric COS &amp; Rate Spread'!$A$1:$K$27</definedName>
    <definedName name="_xlnm.Print_Area" localSheetId="4">'Electric Pro Forma Adjustments'!$A$1:$U$33</definedName>
    <definedName name="_xlnm.Print_Area" localSheetId="8">'Electric Rate Design'!$A$1:$J$11</definedName>
    <definedName name="_xlnm.Print_Area" localSheetId="2">'Electric Restating Adjustments'!$A$1:$U$34</definedName>
    <definedName name="_xlnm.Print_Area" localSheetId="7">'Gas COS &amp; Rate Spread'!$A$1:$K$15</definedName>
    <definedName name="_xlnm.Print_Area" localSheetId="5">'Gas Pro Forma Adjustments'!$A$1:$U$28</definedName>
    <definedName name="_xlnm.Print_Area" localSheetId="9">'Gas Rate Design'!$A$1:$J$7</definedName>
    <definedName name="_xlnm.Print_Area" localSheetId="3">'Gas Restating Adjustments'!$A$1:$U$26</definedName>
    <definedName name="_xlnm.Print_Area" localSheetId="10">'Other Electric Issues'!$A$1:$J$23</definedName>
    <definedName name="_xlnm.Print_Area" localSheetId="11">'Others Gas Issues'!$A$1:$J$18</definedName>
    <definedName name="_xlnm.Print_Titles" localSheetId="1">'Cost of Capital'!$A:$B,'Cost of Capital'!$1:$5</definedName>
    <definedName name="_xlnm.Print_Titles" localSheetId="6">'Electric COS &amp; Rate Spread'!$A:$B</definedName>
    <definedName name="_xlnm.Print_Titles" localSheetId="4">'Electric Pro Forma Adjustments'!$A:$E,'Electric Pro Forma Adjustments'!$1:$2</definedName>
    <definedName name="_xlnm.Print_Titles" localSheetId="8">'Electric Rate Design'!$A:$B,'Electric Rate Design'!$1:$1</definedName>
    <definedName name="_xlnm.Print_Titles" localSheetId="2">'Electric Restating Adjustments'!$A:$E,'Electric Restating Adjustments'!$1:$2</definedName>
    <definedName name="_xlnm.Print_Titles" localSheetId="7">'Gas COS &amp; Rate Spread'!$A:$B</definedName>
    <definedName name="_xlnm.Print_Titles" localSheetId="5">'Gas Pro Forma Adjustments'!$A:$E,'Gas Pro Forma Adjustments'!$1:$2</definedName>
    <definedName name="_xlnm.Print_Titles" localSheetId="9">'Gas Rate Design'!$A:$B,'Gas Rate Design'!$1:$1</definedName>
    <definedName name="_xlnm.Print_Titles" localSheetId="3">'Gas Restating Adjustments'!$A:$E,'Gas Restating Adjustments'!$1:$2</definedName>
    <definedName name="_xlnm.Print_Titles" localSheetId="10">'Other Electric Issues'!$A:$B,'Other Electric Issues'!$1:$1</definedName>
    <definedName name="_xlnm.Print_Titles" localSheetId="11">'Others Gas Issues'!$A:$B,'Others Gas Issues'!$1:$1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5" i="15" l="1"/>
  <c r="I33" i="13" l="1"/>
  <c r="H33" i="13"/>
  <c r="G33" i="13"/>
  <c r="M27" i="16"/>
  <c r="L27" i="16"/>
  <c r="F27" i="16"/>
  <c r="G27" i="16"/>
  <c r="M25" i="15"/>
  <c r="M26" i="15" s="1"/>
  <c r="L25" i="15"/>
  <c r="L26" i="15" s="1"/>
  <c r="L28" i="16" l="1"/>
  <c r="M28" i="16"/>
  <c r="F32" i="14"/>
  <c r="G32" i="14"/>
  <c r="H32" i="14"/>
  <c r="I32" i="14"/>
  <c r="L32" i="14"/>
  <c r="J25" i="15" l="1"/>
  <c r="J26" i="15" s="1"/>
  <c r="K27" i="16"/>
  <c r="K25" i="15"/>
  <c r="K26" i="15" s="1"/>
  <c r="J33" i="13"/>
  <c r="K33" i="13" l="1"/>
  <c r="K34" i="13" s="1"/>
  <c r="K3" i="14" s="1"/>
  <c r="K32" i="14"/>
  <c r="J34" i="13"/>
  <c r="J3" i="14" s="1"/>
  <c r="K28" i="16"/>
  <c r="F25" i="15"/>
  <c r="H34" i="13"/>
  <c r="H3" i="14" s="1"/>
  <c r="H33" i="14" s="1"/>
  <c r="I27" i="16" l="1"/>
  <c r="H27" i="16"/>
  <c r="I25" i="15"/>
  <c r="I26" i="15" s="1"/>
  <c r="H25" i="15"/>
  <c r="H26" i="15" s="1"/>
  <c r="K33" i="14"/>
  <c r="I34" i="13"/>
  <c r="I3" i="14" s="1"/>
  <c r="I33" i="14" s="1"/>
  <c r="I28" i="16" l="1"/>
  <c r="H28" i="16"/>
  <c r="J27" i="16" l="1"/>
  <c r="J28" i="16" s="1"/>
  <c r="J32" i="14"/>
  <c r="J33" i="14" s="1"/>
  <c r="G26" i="15" l="1"/>
  <c r="G28" i="16" s="1"/>
  <c r="F26" i="15"/>
  <c r="F28" i="16" s="1"/>
  <c r="G34" i="13" l="1"/>
  <c r="G3" i="14" s="1"/>
  <c r="G33" i="14" l="1"/>
  <c r="A8" i="11" l="1"/>
  <c r="A9" i="11" s="1"/>
  <c r="A12" i="11" s="1"/>
  <c r="A13" i="11" s="1"/>
  <c r="A14" i="11" s="1"/>
  <c r="A15" i="11" l="1"/>
  <c r="A3" i="13" s="1"/>
  <c r="A4" i="13"/>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 i="15" l="1"/>
  <c r="A4" i="15" s="1"/>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3" i="14" s="1"/>
  <c r="A4" i="14" s="1"/>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 i="16" s="1"/>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 i="5" s="1"/>
  <c r="A3" i="5" s="1"/>
  <c r="A4" i="5" s="1"/>
  <c r="A5" i="5" s="1"/>
  <c r="A6" i="5" s="1"/>
  <c r="A7" i="5" s="1"/>
  <c r="A8" i="5" s="1"/>
  <c r="A9" i="5" s="1"/>
  <c r="A10" i="5" s="1"/>
  <c r="A11" i="5" s="1"/>
  <c r="A12" i="5" s="1"/>
  <c r="A13" i="5" s="1"/>
  <c r="A16" i="5" s="1"/>
  <c r="A17" i="5" s="1"/>
  <c r="A18" i="5" s="1"/>
  <c r="A19" i="5" l="1"/>
  <c r="A20" i="5" s="1"/>
  <c r="A21" i="5" s="1"/>
  <c r="A22" i="5" s="1"/>
  <c r="A23" i="5" s="1"/>
  <c r="A24" i="5" l="1"/>
  <c r="A25" i="5" s="1"/>
  <c r="A26" i="5" s="1"/>
  <c r="A27" i="5" s="1"/>
  <c r="A30" i="5" s="1"/>
  <c r="A31" i="5" s="1"/>
  <c r="A32" i="5" s="1"/>
  <c r="A33" i="5" s="1"/>
  <c r="A34" i="5" s="1"/>
  <c r="A35" i="5" s="1"/>
  <c r="A36" i="5" s="1"/>
  <c r="A37" i="5" s="1"/>
  <c r="A38" i="5" s="1"/>
  <c r="A39" i="5" s="1"/>
  <c r="A40" i="5" s="1"/>
  <c r="A41" i="5" s="1"/>
  <c r="A2" i="8" s="1"/>
  <c r="A3" i="8" s="1"/>
  <c r="A4" i="8" s="1"/>
  <c r="A5" i="8" s="1"/>
  <c r="A6" i="8" s="1"/>
  <c r="A7" i="8" s="1"/>
  <c r="A10" i="8" s="1"/>
  <c r="A11" i="8" s="1"/>
  <c r="A12" i="8" s="1"/>
  <c r="A13" i="8" s="1"/>
  <c r="A14" i="8" s="1"/>
  <c r="A15" i="8" s="1"/>
  <c r="A16" i="8" s="1"/>
  <c r="A17" i="8" s="1"/>
  <c r="A20" i="8" s="1"/>
  <c r="A21" i="8" s="1"/>
  <c r="A22" i="8" s="1"/>
  <c r="A23" i="8" s="1"/>
  <c r="A24" i="8" s="1"/>
  <c r="A25" i="8" s="1"/>
  <c r="A26" i="8" s="1"/>
  <c r="A2" i="6" s="1"/>
  <c r="A3" i="6" s="1"/>
  <c r="A4" i="6" s="1"/>
  <c r="A5" i="6" s="1"/>
  <c r="A6" i="6" s="1"/>
  <c r="A7" i="6" s="1"/>
  <c r="A8" i="6" s="1"/>
  <c r="A9" i="6" s="1"/>
  <c r="A10" i="6" s="1"/>
  <c r="A11" i="6" l="1"/>
  <c r="A2" i="10" s="1"/>
  <c r="A3" i="10" s="1"/>
  <c r="A4" i="10" s="1"/>
  <c r="A5" i="10" s="1"/>
  <c r="A6" i="10" s="1"/>
  <c r="A7" i="10" s="1"/>
  <c r="A2" i="3" s="1"/>
  <c r="A3" i="3" s="1"/>
  <c r="A4" i="3" s="1"/>
  <c r="A5" i="3" s="1"/>
  <c r="A6" i="3" s="1"/>
  <c r="A7" i="3" s="1"/>
  <c r="A8" i="3" s="1"/>
  <c r="A9" i="3" s="1"/>
  <c r="A10" i="3" s="1"/>
  <c r="A11" i="3" s="1"/>
  <c r="A12" i="3" s="1"/>
  <c r="A13" i="3" s="1"/>
  <c r="A14" i="3" s="1"/>
  <c r="A15" i="3" s="1"/>
  <c r="A16" i="3" s="1"/>
  <c r="A17" i="3" s="1"/>
  <c r="A18" i="3" s="1"/>
  <c r="A19" i="3" s="1"/>
  <c r="A20" i="3" s="1"/>
  <c r="A21" i="3" s="1"/>
  <c r="A22" i="3" s="1"/>
  <c r="A23" i="3" s="1"/>
  <c r="M32" i="14"/>
  <c r="M33" i="13"/>
  <c r="M34" i="13" s="1"/>
  <c r="M3" i="14" s="1"/>
  <c r="L33" i="13"/>
  <c r="L34" i="13" s="1"/>
  <c r="L3" i="14" s="1"/>
  <c r="L33" i="14" s="1"/>
  <c r="F33" i="13"/>
  <c r="F34" i="13" s="1"/>
  <c r="F3" i="14" s="1"/>
  <c r="F33" i="14" s="1"/>
  <c r="A24" i="3" l="1"/>
  <c r="A25" i="3" s="1"/>
  <c r="A2" i="4" s="1"/>
  <c r="A3" i="4" s="1"/>
  <c r="A4" i="4" s="1"/>
  <c r="A5" i="4" s="1"/>
  <c r="A6" i="4" s="1"/>
  <c r="A7" i="4" s="1"/>
  <c r="A8" i="4" s="1"/>
  <c r="A9" i="4" s="1"/>
  <c r="A10" i="4" s="1"/>
  <c r="A11" i="4" s="1"/>
  <c r="A12" i="4" s="1"/>
  <c r="A13" i="4" s="1"/>
  <c r="A14" i="4" s="1"/>
  <c r="A15" i="4" s="1"/>
  <c r="A16" i="4" s="1"/>
  <c r="A17" i="4" s="1"/>
  <c r="A18" i="4" s="1"/>
  <c r="M33" i="14"/>
</calcChain>
</file>

<file path=xl/sharedStrings.xml><?xml version="1.0" encoding="utf-8"?>
<sst xmlns="http://schemas.openxmlformats.org/spreadsheetml/2006/main" count="2371" uniqueCount="514">
  <si>
    <t>PUGET SOUND ENERGY</t>
  </si>
  <si>
    <t>Rate Base</t>
  </si>
  <si>
    <t>Revenues and Expenses</t>
  </si>
  <si>
    <t>Temperature Normalization</t>
  </si>
  <si>
    <t>Federal Income Tax</t>
  </si>
  <si>
    <t>Tax Benefit of Pro Forma Interest</t>
  </si>
  <si>
    <t>Incentive Pay</t>
  </si>
  <si>
    <t>Interest on Customer Deposits</t>
  </si>
  <si>
    <t>Deferred Gains/Losses on Property Sales</t>
  </si>
  <si>
    <t>Property and Liability Insurance</t>
  </si>
  <si>
    <t>Pension Plan</t>
  </si>
  <si>
    <t>Investment Plan</t>
  </si>
  <si>
    <t>Employee Insurance</t>
  </si>
  <si>
    <t>Environmental Remediation</t>
  </si>
  <si>
    <t>Power Costs</t>
  </si>
  <si>
    <t>Wild Horse Solar</t>
  </si>
  <si>
    <t>ASC 815</t>
  </si>
  <si>
    <t>Storm Damage</t>
  </si>
  <si>
    <t>CAPITAL STRUCTURE</t>
  </si>
  <si>
    <t>Short-Term Debt</t>
  </si>
  <si>
    <t>Long-Term Debt Component</t>
  </si>
  <si>
    <t>Equity Component</t>
  </si>
  <si>
    <t>COST OF CAPITAL</t>
  </si>
  <si>
    <t>Actual Results of Operations</t>
  </si>
  <si>
    <t>Line</t>
  </si>
  <si>
    <t>N/A</t>
  </si>
  <si>
    <t>Adj.</t>
  </si>
  <si>
    <t>Issue</t>
  </si>
  <si>
    <t>Description</t>
  </si>
  <si>
    <t>COMMISSION STAFF</t>
  </si>
  <si>
    <t>PUBLIC COUNSEL</t>
  </si>
  <si>
    <t>THE KROGER CO.</t>
  </si>
  <si>
    <t>FEA</t>
  </si>
  <si>
    <t>THE ENERGY PROJECT</t>
  </si>
  <si>
    <t>Low-Income Customers</t>
  </si>
  <si>
    <t>Microsoft Special Contract</t>
  </si>
  <si>
    <t>Residential
(Rate Schedule 7)</t>
  </si>
  <si>
    <t>General Service, 51 - 350 kW
(Rate Schedules 11, 25, 7A, and 29)</t>
  </si>
  <si>
    <t>General Service, &lt; 51 kW
(Rate Schedules 8 and 24)</t>
  </si>
  <si>
    <t>General Service, &gt; 350 kW
(Rate Schedules 12 and 26)</t>
  </si>
  <si>
    <t>Primary Service, &gt; Gen &amp; Irr.
(Rate Schedules 10, 31, and 35)</t>
  </si>
  <si>
    <t>Primary Service, Schools
(Rate Schedule 43)</t>
  </si>
  <si>
    <t>High Voltage
(Rate Schedules 46 and 49)</t>
  </si>
  <si>
    <t>Lighting Service
(Rate Schedules 50 - 59)</t>
  </si>
  <si>
    <t>Choice/Retail Wheeling
(Rate Schedules 448 and 449)</t>
  </si>
  <si>
    <t>Residential
(Rate Schedules 16, 23, and 53)</t>
  </si>
  <si>
    <t>Commercial &amp; Industrial
(Rate Schedules 31 and 31T)</t>
  </si>
  <si>
    <t>Large Volume
(Rate Schedules 41 and 41T)</t>
  </si>
  <si>
    <t>Interruptible
(Rate Schedules 85 and 85T)</t>
  </si>
  <si>
    <t>Limited Interruptible
(Rate Schedules 86 and 86T)</t>
  </si>
  <si>
    <t>Non-exclusive Interruptible
(Rate Schedules 87 and 87T)</t>
  </si>
  <si>
    <t>PSE</t>
  </si>
  <si>
    <t>ISSUES LIST</t>
  </si>
  <si>
    <t>GAS RATE DESIGN</t>
  </si>
  <si>
    <t>OTHER GAS ISSUES</t>
  </si>
  <si>
    <t>OTHER ELECTRIC ISSUES</t>
  </si>
  <si>
    <t>ELECTRIC RATE DESIGN</t>
  </si>
  <si>
    <t>Return on Equity</t>
  </si>
  <si>
    <t>Short-Term Debt Cost</t>
  </si>
  <si>
    <t>Long-Term Debt Cost</t>
  </si>
  <si>
    <t>NOI</t>
  </si>
  <si>
    <t>Pass-Through Revenue &amp; Expense</t>
  </si>
  <si>
    <t>Injuries &amp; Damages</t>
  </si>
  <si>
    <t>Bad Debts</t>
  </si>
  <si>
    <t>Excise Tax &amp; Filing Fee</t>
  </si>
  <si>
    <t>D&amp;O Insurance</t>
  </si>
  <si>
    <t>Rate Case Expense</t>
  </si>
  <si>
    <t>Wage &amp; Payroll Tax</t>
  </si>
  <si>
    <t>AMA to EOP Rate Base</t>
  </si>
  <si>
    <t>AMA to EOP Depreciation</t>
  </si>
  <si>
    <t>Annualize Rent Expense</t>
  </si>
  <si>
    <t>Montana Tax</t>
  </si>
  <si>
    <t>Colstrip Depreciation</t>
  </si>
  <si>
    <t>Restated Results of Operations</t>
  </si>
  <si>
    <t>AMI</t>
  </si>
  <si>
    <t>GTZ Plant &amp; Deferral</t>
  </si>
  <si>
    <t>Remove Unprotected DFIT</t>
  </si>
  <si>
    <t>Public Improvement</t>
  </si>
  <si>
    <t>Contract Escalations</t>
  </si>
  <si>
    <t>HR Tops</t>
  </si>
  <si>
    <t>Regulatory Assets &amp; Liabilities</t>
  </si>
  <si>
    <t>Remove EIM</t>
  </si>
  <si>
    <t>High Molecular Weight Cable</t>
  </si>
  <si>
    <t>Energy Management System (EMS)</t>
  </si>
  <si>
    <t>Total Restating Adjustments</t>
  </si>
  <si>
    <t>Total Pro Forma Adjustments</t>
  </si>
  <si>
    <t>Pro Forma Results of Operations</t>
  </si>
  <si>
    <t>AWEC</t>
  </si>
  <si>
    <t>NWEC</t>
  </si>
  <si>
    <t>Remove 2018 CRM</t>
  </si>
  <si>
    <t>Sch. 149 CRM</t>
  </si>
  <si>
    <t>Smart Burn</t>
  </si>
  <si>
    <t>Remove Colstrip Outage</t>
  </si>
  <si>
    <t>Remove Green Direct</t>
  </si>
  <si>
    <t>Remove Shuffleton</t>
  </si>
  <si>
    <t>Green Direct</t>
  </si>
  <si>
    <t>Tacoma LNG</t>
  </si>
  <si>
    <t>GAS PRO FORMA ADJUSTMENTS</t>
  </si>
  <si>
    <t>Total Gas Pro Forma Adjustments</t>
  </si>
  <si>
    <t>Gas Pro Forma Results of Operations</t>
  </si>
  <si>
    <t>Bothell Data Center</t>
  </si>
  <si>
    <t>12.01ER</t>
  </si>
  <si>
    <t>12.02ER</t>
  </si>
  <si>
    <t>AWEC-01EP</t>
  </si>
  <si>
    <t>AWEC-1GP</t>
  </si>
  <si>
    <t>ELECTRIC PRO FORMA ADJUSTMENTS</t>
  </si>
  <si>
    <t>GAS RESTATING ADJUSTMENTS</t>
  </si>
  <si>
    <t xml:space="preserve"> ELECTRIC RESTATING ADJUSTMENTS</t>
  </si>
  <si>
    <t>Small Secondary General Service
(Rate Schedules 7A, 11, and 25)</t>
  </si>
  <si>
    <t>Secondary General Service
(Rate Schedules 8 and 24)</t>
  </si>
  <si>
    <t>Large Secondary General Service
(Rate Schedules 12, 26, and 26P)</t>
  </si>
  <si>
    <t>Primary General Service
(Rate Schedules 10 and 31)</t>
  </si>
  <si>
    <t>Primary Irrigation &amp; Pumping Service
(Rate Schedule 35)</t>
  </si>
  <si>
    <t>Primary All Electric Schools
(Rate Schedule 43)</t>
  </si>
  <si>
    <t>Special Contract Service
(Special Contract)</t>
  </si>
  <si>
    <t>Street and Area Lighting Service
(Rate Schedules 50 - 59)</t>
  </si>
  <si>
    <t>Wholesale for Resale
(Rate Schedule 5)</t>
  </si>
  <si>
    <t>Rate of Return</t>
  </si>
  <si>
    <t>COMMISSION
STAFF</t>
  </si>
  <si>
    <t>PUBLIC
COUNSEL</t>
  </si>
  <si>
    <t>KROGER</t>
  </si>
  <si>
    <t>Tax Benefit of Interest</t>
  </si>
  <si>
    <t>ELECTRIC COST OF SERVICE
(Parity Ratios)</t>
  </si>
  <si>
    <t>High Voltage Interruptible Service
(Rate Schedules 46 &amp; 49)</t>
  </si>
  <si>
    <t>High Voltage Interruptible and General Service
(Rate Schedules 46 &amp; 49)</t>
  </si>
  <si>
    <t>GAS COST OF SERVICE
(Parity Ratios)</t>
  </si>
  <si>
    <t>Disconnections</t>
  </si>
  <si>
    <t>The Energy Project opposes the PSE proposal for an attrition adjustment.</t>
  </si>
  <si>
    <t>Attrition Adjustment</t>
  </si>
  <si>
    <t>FEA opposes the PSE proposal for an attrition adjustment.</t>
  </si>
  <si>
    <t>Conjunctive Demand Service Option Pilot</t>
  </si>
  <si>
    <t>•  FEA supports PSE's Conjunctive Demand Service Option Pilot.
•  FEA recommends that PSE should expand the scope of the conjunctive billing program to other rate schedules, such as Schedule 49, that contain customers with multiple electricity accounts or locations after PSE has gained some experience with conjunctive billing through the pilot program.</t>
  </si>
  <si>
    <t>•  The Kroger Company supports PSE's Conjunctive Demand Service Option Pilot.
•  The Kroger Company recommends the expansion of the program for non-electric vehicle participants to allow for up to 10 locations and 5 MW per customer, up to an overall maximum of 100 locations, to allow for greater initial participation in the pilot program.</t>
  </si>
  <si>
    <t>The Kroger Company recommends that, to the extent that the Commission decides to adopt an attrition adjustment in any form, PSE's attrition-related revenue requirement calculations exclude plant additions that are projected to go into service after the conclusion of calendar year 2019.</t>
  </si>
  <si>
    <t>•  NWEC opposes the attrition adjustment proposed by PSE. 
•  NWEC recommends that the Commission clarify that attrition should be addressed as a part of a more complete performance-based rates proposal.
•  NWEC recommends that the Commission provide guidance to PSE regarding:
        (1) Ratemaking mechanisms that should be included in a comprehensive performance-based rates approach;
        (2) Length of time for a successful multi-year rate plan; 
        (3) Criteria necessary for evaluating whether the rate plan is in the public interest;
        (4) Minimum requirements for an acceptable process, including consultation with interested stakeholders, for development of a performance-based rates proposal; and
        (5) Any specific information or studies that are needed to accompany a performance-based rates proposal.</t>
  </si>
  <si>
    <t>On-Bill Repayment Program for Cost-Effective Energy Efficiency</t>
  </si>
  <si>
    <t>NWEC recommends that the Commission order PSE to design and implement an on-bill repayment program for energy efficiency projects for customers, designed in conjunction with its Conservation Resources Advisory Group and its Low Income Advisory Committee, by December 31, 2020.</t>
  </si>
  <si>
    <t>NWEC supports PSE's proposal to increase electric low-income bill assistance by $2.9 million and gas low-income bill assistance by a little over half a million dollars.</t>
  </si>
  <si>
    <t>Gas Line Extensions</t>
  </si>
  <si>
    <t>•  NWEC recommends that PSE revert to the previous line extension methodology or to a similar version. NWEC states that the previous was more cautious on the expected revenue of a new given customer and reduced the risk of existing natural gas customers significantly subsidizing new gas customers.
•  NWEC recommends that the Commission should re-open Docket UG-143616 or open a new collaborative docket to revisit the need for policies to push expansion of the natural gas system.</t>
  </si>
  <si>
    <t>AWEC opposes the PSE proposal for an attrition adjustment.</t>
  </si>
  <si>
    <t>•  AWEC proposes the removal of all costs associated with the 16-inch line upgrade project allocated to transportation customers, as required by the stipulation in UG-151663.
•  AWEC recommends, for each applicable rate class with both sales and transportation rate schedules, that a rate spread adjustment be performed deducting the Tacoma LNG costs allocated to the transportation schedules and reallocating the amount to sales customers of the respective rate class.</t>
  </si>
  <si>
    <t>Tacoma LNG 16-Inch Line Upgrade Project</t>
  </si>
  <si>
    <t>Public Counsel recommends that the Commission establish a proceeding to consider the implementation of a transparent, stakeholder-engaged distribution planning and capital budgeting process under regulatory review.</t>
  </si>
  <si>
    <t>Distribution Planning and Capital Budgeting Process</t>
  </si>
  <si>
    <t>Customer Service Oversight</t>
  </si>
  <si>
    <t>•  Public Counsel recommends that the Commission continue its oversight of PSE’s performance relative to strengthened customer service standards.
•  Public Counsel recommends that the Commission consider modifying the SQI metrics at some future time to measure service quality as customers increasingly use digital channels for transactions with PSE.</t>
  </si>
  <si>
    <t>Integrated Voice Recognition (IVR)</t>
  </si>
  <si>
    <t>•  Public Counsel recommends the design of a new SQI metric that specifically assesses the quality of IVR transactions.
•  Public Counsel recommends the establishment of a GTZ Working Group to determine how best to ensure that the IVR is customer-friendly.</t>
  </si>
  <si>
    <t>•  Public Counsel recommends that the Commission should direct PSE to coordinate with consumer stakeholder groups to ensure all customers adopt and benefit from self-help digital channels.
•  Public Counsel recommends that PSE continue to work with and support groups, such as community action agencies, in their efforts to assist customers in utilizing the automated mechanisms for participating in financial assistance and bill payment programs.</t>
  </si>
  <si>
    <t>Public Counsel recommends that the Commission direct PSE to work with a newly established GTZ Working Group to ensure that GTZ benefits all customers, regardless of income, home ownership, and demographics.</t>
  </si>
  <si>
    <t>Customer Education and Support with Self-Help Digital Channels</t>
  </si>
  <si>
    <t>GTZ Working Group</t>
  </si>
  <si>
    <t>Representative Customer Surveys</t>
  </si>
  <si>
    <t>Public Counsel recommends that PSE demonstrate that surveys submitted to the Commission and conducted by or on behalf of PSE are based on representative samples. Public Counsel suggests that approximately one-third of PSE’s customers lack digital accounts, so the surveys should also be representative of levels of digital fluency.</t>
  </si>
  <si>
    <t xml:space="preserve">Water Heater Rental Program </t>
  </si>
  <si>
    <t>•  Public Counsel recommends that the Commission order PSE to notify participants of the Water Heater Rental Program when their leased equipment is fully depreciated.
•  Public Counsel recommends that the Commission not allow PSE to transfer the rental agreements of fully depreciated equipment in the sale of the Water Heater Rental Program.
•  Public Counsel recommends that the Commission require PSE to provide customers with fully depreciated leased equipment the option of either (1) requesting to end the rental agreement and take ownership of the equipment, or (2) request to end the rental agreement and remove the equipment.
•  Public Counsel recommends that the Commission require that any gain on the sale of the Water Heater Program should be returned to customers.</t>
  </si>
  <si>
    <t>Liquidated Damages Associated with the Skookumchuck Wind Project</t>
  </si>
  <si>
    <t>•  Public Counsel recommends that the Commission require PSE to file an accounting petition for the treatment of accumulated liquidated damages associated with the Skookumchuck Wind Project for the Green Direct Program.
•  Public Counsel recommends that the Commission require PSE to return the liquidated damages earned from the delay of the Skookumchuck Wind Project to Schedule 139 customers to offset program costs.</t>
  </si>
  <si>
    <t>Public Counsel recommends that the Commission require PSE to implement a Distribution System Planning Process and Advisory Group for more transparency and stakeholder involvement.</t>
  </si>
  <si>
    <t>•  Public Counsel opposes the PSE proposal for an attrition adjustment.
•  Public Counsel proposes to update plant in service, accumulated depreciation, accumulated deferred income taxes, and depreciation expense on an average of monthly averages basis rather than and end of period basis.</t>
  </si>
  <si>
    <t>Public Counsel proposes to increase the base fixed monthly customer charge for residential customers from $11.00 per month to $11.20 per month.</t>
  </si>
  <si>
    <t>Commission Staff supports PSE's proposed gas rate design for residential customers.</t>
  </si>
  <si>
    <t>Commission Staff supports PSE's proposed gas rate design for commercial &amp; industrial customers.</t>
  </si>
  <si>
    <t>Commission Staff supports PSE's proposed gas rate design for large volume customers.</t>
  </si>
  <si>
    <t>Commission Staff supports PSE's proposed gas rate design for non-exclusive interruptible customers.</t>
  </si>
  <si>
    <t>Commission Staff supports PSE's proposed gas rate design for interruptible customers.</t>
  </si>
  <si>
    <t>Commission Staff supports PSE's proposed gas rate design for limited interruptible customers.</t>
  </si>
  <si>
    <t>Commission Staff supports PSE's proposed electric rate design for General Service, 51 - 350 kW (Rate Schedules 11, 25, 7A, and 29).</t>
  </si>
  <si>
    <t>Commission Staff supports PSE's proposed electric rate design for General Service, &lt; 51 kW (Rate Schedules 8 and 24)</t>
  </si>
  <si>
    <t>Commission Staff supports PSE's proposed electric rate design for General Service, &gt; 350 kW (Rate Schedules 12 and 26)</t>
  </si>
  <si>
    <t>Commission Staff supports PSE's proposed electric rate design for Primary Service, &gt; Gen &amp; Irr. (Rate Schedules 10, 31, and 35)</t>
  </si>
  <si>
    <t>Commission Staff supports PSE's proposed electric rate design for Primary Service, Schools (Rate Schedule 43)</t>
  </si>
  <si>
    <t>Commission Staff supports PSE's proposed electric rate design for High Voltage (Rate Schedules 46 and 49)</t>
  </si>
  <si>
    <t>Commission Staff supports PSE's proposed electric rate design for Lighting Service (Rate Schedules 50 - 59)</t>
  </si>
  <si>
    <t>Commission Staff supports PSE's proposed electric rate design for Choice/Retail Wheeling (Rate Schedules 448 and 449)</t>
  </si>
  <si>
    <t>•  Public Counsel supports PSE's proposal to maintain the current Residential customer charge of $7.49 per month.
•  Public Counsel opposes PSE's proposal to capture the entire increase for residential class within the second energy charge rate.
•  Public Counsel recommends that the authorized revenue increase to the residential class be spread proportionally across the first and second usage blocks; i.e., each usage rate will incur the same percentage increase.
•  Public Counsel supports The Energy Project proposal for the Commission to direct PSE to study the adoption of a first-tier block for usage up to 800 kWh per month.</t>
  </si>
  <si>
    <t>PSE proposes to increase Schedule 49 and Schedule 46 by the class average increase, which is 75 percent of the adjusted average for all classes.</t>
  </si>
  <si>
    <t>•  This class has a monthly basic charge and a single-block energy rate that varies by season.
•  The rate schedule for this class does not have a demand charge. 
•  PSE proposes to increase all rate components, including the basic charge, for this class by the class average increase.</t>
  </si>
  <si>
    <t>•  This class has a basic charge rate, two-block seasonal energy rates and a two-block seasonal demand rate.
•  The first 50 kW block of billing demand has no demand charge and the demand6 related costs are recovered in the first block of the energy rate.
•  PSE proposes that all rates in this class are increased by the class average increase, which is 75 percent of the adjusted average for all classes.</t>
  </si>
  <si>
    <t>•  This schedule has a basic charge, a single-block energy charge and a seasonally-differentiated demand charge.
•  PSE proposes to increase all rate components for this class by the class average increase, which is 75 percent of the adjusted average for all classes. 
•  PSE proposes to increase the reactive power charge for this class by the applicable class average increase, which is 75 percent of the adjusted average for all classes.
•  PSE proposes to set the Schedule 26 and Schedule 31 demand charges equal to on a loss-adjusted basis.
•  PSE proposes to then increase the Schedule 26 energy rate by an amount that will recover the remainder of the rate responsibility of the Schedule 26 rate class.</t>
  </si>
  <si>
    <t>•  This schedule has a basic charge, a single-block energy charge and a seasonally-differentiated demand charge.
•  PSE proposes to increase all rate components for this class by the class average increase, which is 100 percent of the adjusted average for all classes.
•  PSE proposes to increase the reactive power charge for this class by the applicable class average increase, which is 100 percent of the adjusted average for all classes.
•  PSE proposes to set the Schedule 26 and Schedule 31 demand charges equal to on a loss-adjusted basis.</t>
  </si>
  <si>
    <t>PSE proposes to set the only charge, a basic charge, for Power Supplier Choice and Retail Wheeling Service (Schedules 448 and 449) at its cost of service.</t>
  </si>
  <si>
    <t>Special Contract</t>
  </si>
  <si>
    <t>PSE proposes to set the customer charge to cost-based levels and then charge distribution rates in accordance with the terms and conditions of the Special Contract.</t>
  </si>
  <si>
    <t>Commission Staff supports PSE's proposed electric rate design for Special Contract.</t>
  </si>
  <si>
    <t>•  This schedule has a basic charge, a single-block energy charge and a seasonally-differentiated demand charge.
•  PSE proposes to increase all rate components for this class by the class average increase, which is 100 percent of the adjusted average for all classes.
•  PSE proposes to increase the reactive power charge for this class by the applicable class average increase, which is 100 percent of the adjusted average for all classes.</t>
  </si>
  <si>
    <t>•  PSE proposes a Conjunctive Demand Service Option Pilot that will allow certain eligible customers served at multiple locations to aggregate their billed demands for purposes of billing for the recovery of power and transmission costs.
•  PSE proposes to calculate the conjunctive billed demand as the highest hourly interval of demand across the customers multiple locations participating in the pilot (i.e., as if it were a single load at a single location) during the billing period.
•  PSE proposes limiting this pilot to customers (i) taking service under electric Schedules 26 or 31; (ii) that have metering in place that provides reliable hourly meter reads; and (iii) that have more than one location being served on either Schedule 26 or 31.
•  For participating customers not involved with the electrification of transportation, PSE proposes to limit the pilot to 50 participating locations, with no more than five locations and 2 MW being associated with a single customer participating in the program.
•  Participating locations must have begun taking service prior to January 1, 2018.
•  Total program participation is limited to a maximum of 20 MW.
•  Participation is on a first come, first served basis in response to an open season solicitation.</t>
  </si>
  <si>
    <t>Commission Staff has not yet reviewed PSE’s final petition or proposal with respect to liquidated damages but looks forward to working with PSE to ensure that all costs and benefits, including liquidated damages revenues, are appropriately allocated to Schedule 139 customers.</t>
  </si>
  <si>
    <t>Electric Time-of-Use Rate</t>
  </si>
  <si>
    <t>Electric Critical-Peak-Pricing Rate</t>
  </si>
  <si>
    <t>Electric Real-Time Pricing Pilot</t>
  </si>
  <si>
    <t>Commission Staff recommends that the Commission direct PSE to engage with local resources, such as PNNL, to evaluate the potential for a real-time pricing pilot.</t>
  </si>
  <si>
    <t>•  Commission Staff recommends that the Commission require PSE to prepare a pricing pilot for an electric time-of-use rate.
•  Commission Staff recommends that the Commission entertain future accounting petitions for costs associated with setting up and administering a pricing pilot for an electric time-of-use rate.</t>
  </si>
  <si>
    <t>•  Commission Staff recommends that the Commission require PSE to prepare a pricing pilot for an electric critical-peak pricing rate.
•  Commission Staff recommends that the Commission entertain future accounting petitions for costs associated with setting up and administering a pricing pilot for an electric critical-peak pricing rate.</t>
  </si>
  <si>
    <t>Materiality Threshold</t>
  </si>
  <si>
    <t>GTZ Deferred Accounting</t>
  </si>
  <si>
    <t>PSE proposes to (i) defer depreciation expenses for "Get to Zero" investments with a book life of 10 years or less; (ii) allow a monthly carrying charge equal to the current rate of return; and (iii) approve continued use of deferred accounting treatment for future qualifying "Get to Zero" investments placed in service after rates are established in this rate proceeding.</t>
  </si>
  <si>
    <t>• Commission Staff proposes to expand materiality to include the effect of an asset’s depreciable life. 
• Commission Staff proposes a gross cost threshold that includes a return on rate base component as well as a depreciation expense component.
• Commission Staff's proposal would calculate the sum of an investments annual depreciation expense and return on rate base to determine if the investment satisfies the materiality threshold.
• Commission Staff proposes a gross cost materiality threshold of $2.71 million for electric investments.
• Commission Staff proposes a gross cost materiality threshold of $1.17 million for natural gas investments.
• Commission Staff proposes a gross cost materiality threshold of $3.89 million for combined electric and gas assets.</t>
  </si>
  <si>
    <t>Depreciation of Colstrip Units 3 and 4</t>
  </si>
  <si>
    <t>• Commission Staff recommends, for this case only, that the Commission allow decommissioning and remediation costs for Colstrip Units 3 and 4 to be recovered as proposed, which is through depreciation accelerated to 2025.
• Commission Staff recommend that the Commission order PSE to file a proposed plan for the recovery of decommissioning and remediation costs for Colstrip Units 3 and 4 that (i) complies with the decommissioning and remediation costs  provisions of Clean Energy Transformation Act in its next rate proceeding and (ii) includes assessment of Production Tax Credits available to offset depreciation and remediation costs for Colstrip Units 3 and 4.
• Commission Staff suggests that PSE propose a tracking and true-up mechanism for those costs in case the available PTCs do not cover the ultimate decommissioning and remediation costs for Colstrip Units 3 and 4.</t>
  </si>
  <si>
    <t>Commission Staff proposes that the Commission announce that it will address Microsoft's a responsibility to pay a fair share of decommissioning and remediation costs for Colstrip Units 3 and 4 in PSE’s next general rate proceeding.</t>
  </si>
  <si>
    <t>Green Direct Program</t>
  </si>
  <si>
    <t>• Commission Staff recommends that non-energy costs for Green Direct that are fixed in nature, such as plant costs, should be excluded from general rate cases or expedited rate filings so that non-Schedule 139 customers are not allocated such costs.
• Commission Staff proposes that the Commission require PSE to work with Commission Staff and other stakeholders to establish a more transparent and appropriate mechanism(s) for tracking all costs and benefits related to service under Schedule 139, including accounting treatment and considerations for examining variable and fixed costs and revenues, including liquidated damages.</t>
  </si>
  <si>
    <t>Shuffleton Steam Facility</t>
  </si>
  <si>
    <t>Commission Staff proposes that PSE update the economic bypass study that PSE’s natural gas contracts rely upon so that these customer rates remain in compliance with RCW 80.28.090 and RCW 80.28.100.</t>
  </si>
  <si>
    <t>SQI</t>
  </si>
  <si>
    <t>Public Counsel recommends updating the SQI standard to require PSE to kept 100 percent of its service appointments.</t>
  </si>
  <si>
    <t>Public Counsel recommends updating the SQI standard to require PSE to kept 100 percent of its service appointments
Public Counsel recommends that PSE commit to not seek any change in the metrics and standards for SQI metrics for at least five years.</t>
  </si>
  <si>
    <t>•  Public Counsel recommends that PSE demonstrate that surveys submitted to the Commission and conducted by or on behalf of PSE are based on representative samples. Public Counsel suggests that approximately one-third of PSE’s customers lack digital accounts, so the surveys should also be representative of levels of digital fluency.
•  Public Counsel recommends that any survey on residential customer satisfaction surveys conducted by or on behalf of PSE and relied upon by PSE in a filing with the Commission should demonstrate that the surveys are based on representative samples of PSE's residential customers including those with and without English proficiency, old and young, all demographics, those participating in financial assistance programs, those with payment arrangements, those in rural and urban and suburban communities, and those who are digitally active, digitally “hibernating,” and lacking digital platforms.</t>
  </si>
  <si>
    <t>AWEC proposes to reduce the annual depreciation expense for Colstrip Units 3 and 4 for the residual production tax credit regulatory liability amounts.</t>
  </si>
  <si>
    <t>PSE proposes to consider any gain or loss associated with the sale of the Water Heater Rental Program in the next general rate case.</t>
  </si>
  <si>
    <t>PSE provided a study of depreciation rates for Colstrip Units 3 and 4 to ensure that Colstrip Units 3 and 4 are fully depreciated by December 31, 20205, as required by the Washington Clean Energy Transformation Act.</t>
  </si>
  <si>
    <t>Commission Staff proposes that the Commission allow PSE’s inclusion of the Shuffleton sale proceeds in rates, but should remove the sold asset from rate base and its corresponding depreciation from depreciation expense.</t>
  </si>
  <si>
    <t>Economic Bypass Study</t>
  </si>
  <si>
    <t>PSE proposes individual charges within and among Schedules 50-59, calculated based on a lighting cost study and then scaling these cost-based rates to generate the revenue proposed for the customers in the class.</t>
  </si>
  <si>
    <t>Retail Wheeling Transportation
(Rate Schedules 449 and 459)</t>
  </si>
  <si>
    <t>Credit Card Amortization</t>
  </si>
  <si>
    <t>N/A as of
12/6/2019</t>
  </si>
  <si>
    <t>DOCKETS UE-190529/UG-190530 and UE-190274/UG-190275 (consol.)</t>
  </si>
  <si>
    <t>Electric Rate Design</t>
  </si>
  <si>
    <t>Gas Rate Design</t>
  </si>
  <si>
    <t>•  Commission Staff opposes PSE's proposal to capture the entire increase for residential class within the second energy charge rate.
•  Commission Staff recommends that the authorized revenue increase to the residential class be spread proportionally across the first and second usage blocks; i.e., each usage rate will incur the same percentage increase.</t>
  </si>
  <si>
    <t>Other Electric Issues</t>
  </si>
  <si>
    <t>Other Gas Issues</t>
  </si>
  <si>
    <t>Electric Pro Forma Adjustments</t>
  </si>
  <si>
    <t xml:space="preserve">Commission Staff recommends that PSE file a revised Conjunctive Demand Service Option Pilot that incorporates the following eight design and evaluation elements proposed by Commission Staff:
   1. The pricing pilot should utilize Specific, Measurable, Achievable, Relevant, and Time-Bound (S.M.A.R.T.) goals.
   2. The pricing pilot should be both practical and understandable.
   3. The pricing pilot should be designed to provide a meaningful signal.
   4. The pricing pilot should be based in cost causation.
   5. The pricing pilot should be feasible to implement.
   6. The pricing pilot should have internal validity. 
   7. The pricing pilot should have consistent and regular reporting.
   8. The pricing pilot should prioritize customer engagement and communication.
Commission Staff recommends multiple criteria for evaluating pricing pilots across four categories: 
   1. Study Findings
   2. Development and Administration of Study
   3. Program Costs and Benefits
   4. Program Risks
</t>
  </si>
  <si>
    <t>Electric Restating Adjustments</t>
  </si>
  <si>
    <t>Gas Pro Forma Adjustments</t>
  </si>
  <si>
    <t>The Commission should reject Commission Staff’s recommendation to perform an updated economic bypass study underlying PSE’s natural gas special contract. The economics of this contract were fully litigated and affirmed in PSE’s last general rate case, and Commission Staff’s recommendation merely relitigates the same issues the Commission previously rejected.</t>
  </si>
  <si>
    <t>Public Counsel recommends that the Commission disregard, absent any special circumstances, Commission Staff' s recommendation to “entertain” the notion of deferred accounting associated with pilot programs.</t>
  </si>
  <si>
    <t>Public Counsel recommends that PSE, in consultation with the Low Income Advisory Group, identify additional information to be reported to the Commission regarding numbers of field disconnections, disconnections, and payments made through automated channels to help interested stakeholders monitor the impact of GTZ on disconnections.
Public Counsel supports the proposals of The Energy Project.</t>
  </si>
  <si>
    <t>•  Public Counsel recommends that PSE continue to report disconnections for non-payment.
•  Public Counsel recommends that PSE report participation in financial assistance programs; field collections; and deferred payment arrangements.
•  Public Counsel recommends that PSE should separately report for digital and non-digital enrollments.
•  Public Counsel supports the proposals of The Energy Project.</t>
  </si>
  <si>
    <t xml:space="preserve">Comission Staff recommends that the Commission reject NWEC’s proposal to modify the margin allowance calculation for natural gas line extensions. </t>
  </si>
  <si>
    <t>• Commission Staff recommends that the Commission increase the HELP funding by twice the average percentage increases to residential customer bills, or $1.4 million, whichever is greater.
• Commission Staff recommends that the Commission reject The Energy Project's proposal to tie HELP funding to increases in base rates.
• Commission Staff recommends that the Commission reject The Energy Project's proposal to increase the administrative cost for the HELP program from approximately 20 percent to 30 percent.</t>
  </si>
  <si>
    <t>• Commission Staff does not conceptually disagree with financing EE upgrades via tariffed on-bill programs, but cost impacts should be thoroughly understood before the Commission orders PSE to design and implement such an on-bill repayment program for customers. Otherwise, the cost effectiveness assumptions of the very EE upgrades such a program is designed to deliver may not prove out.
• Commission Staff recommends that the Commission order PSE to evaluate the cost effectiveness of a tariffed on-bill repayment program with select external stakeholders, including its CRAG and its Low Income Advisory Committee, and provide a brief report on the program to the Commission within three months of the effective date of the final order in this case.</t>
  </si>
  <si>
    <t>Cost of Capital</t>
  </si>
  <si>
    <t>4.18%*</t>
  </si>
  <si>
    <t>* PSE proposes to update the marginal short-term debt rate in its compliance filing to reflect the one-month LIBOR rate in effect as of the date the Commission issues its final order in this proceeding.</t>
  </si>
  <si>
    <t>•  PSE proposes to use proceeds from liquidated damages that have accrued under the power purchase agreement with the Skookumchuck Wind Project to purchase renewable energy credits (RECs) on behalf of participating Schedule 139 customers prior to program commencement 
•  PSE has not yet received authorization from the Commission for deferral of liquidated damages under Schedule 139.
•  At the end of November 2019, PSE filed an accounting petition to clarify how it plans to account for the liquidated damages being accrued as a result of the Skookumchuck Wind project delays.
•  PSE is also seeking authority to defer liquidated damages and use them to offset other Green Direct program costs as was intended by RCW 19.29A.090(5).</t>
  </si>
  <si>
    <t>Gas Restating Adjustments</t>
  </si>
  <si>
    <t>Commission Staff's Adjustment 12.02ER removes rate base and expense directly attributable to the 2018 Colstrip outage.
PSE opposes Commission Staff's adjustment.</t>
  </si>
  <si>
    <t>6.12ER/ 20.12ER</t>
  </si>
  <si>
    <t>6.01ER/ 20.01ER</t>
  </si>
  <si>
    <t>6.02ER/ 20.02ER</t>
  </si>
  <si>
    <t>6.03ER/ 20.03ER</t>
  </si>
  <si>
    <t>6.04ER/ 20.04ER</t>
  </si>
  <si>
    <t>6.05ER/ 20.05ER</t>
  </si>
  <si>
    <t>6.06ER/ 20.06ER</t>
  </si>
  <si>
    <t>6.07ER/ 20.07ER</t>
  </si>
  <si>
    <t>6.08ER/ 20.08ER</t>
  </si>
  <si>
    <t>6.09ER/ 20.09ER</t>
  </si>
  <si>
    <t>6.10ER/ 20.10ER</t>
  </si>
  <si>
    <t>6.11ER/ 20.11ER</t>
  </si>
  <si>
    <t>6.13ER/ 20.13ER</t>
  </si>
  <si>
    <t>6.14ER/ 20.14ER</t>
  </si>
  <si>
    <t>6.15ER/ 20.15ER</t>
  </si>
  <si>
    <t>6.16ER/ 20.16ER</t>
  </si>
  <si>
    <t>6.17ER/ 20.17ER</t>
  </si>
  <si>
    <t>6.18ER/ 20.18ER</t>
  </si>
  <si>
    <t>6.19ER/ 20.19ER</t>
  </si>
  <si>
    <t>6.23ER/ 20.23ER</t>
  </si>
  <si>
    <t>7.01ER/ 21.01ER</t>
  </si>
  <si>
    <t>7.02ER/ 21.02ER</t>
  </si>
  <si>
    <t>7.03ER/ 21.03ER</t>
  </si>
  <si>
    <t>7.04ER/ 21.04ER</t>
  </si>
  <si>
    <t>7.05ER/ 21.05ER</t>
  </si>
  <si>
    <t>7.07ER/ 21.07ER</t>
  </si>
  <si>
    <t>12.03ER/ 20.30ER</t>
  </si>
  <si>
    <t>Adjustment 6.04ER/20.04ER recognizes the tax deduction related to the level of interest associated with the pro forma electric rate base and is calculated using the pro forma electric rate base and the weighted average cost of debt of 2.87 percent.
Parties do not contest the manner in which the tax benefit of interest is calculated. Because rate base is a factor in determining the tax benefit of interest, the total amount of this adjustment will differ among the parties where there are differences associated with rate base items.</t>
  </si>
  <si>
    <t xml:space="preserve">PSE's Adjustment 6.01ER/20.01ER (i) removes credits passed back to customers associated with Schedule 132 Merger Rate Credit; (ii) removes credits passed back to customers and the related amortization associated with Schedule 95A Federal Incentive Tracker; (iii) removes the expense associated with creating the regulatory liability associated with production tax credits recorded during the test year; (iv) removes the accruals and true-ups recognized in the test year for the 2017 and 2018 earnings sharing; (v) reclassifies electric transportation revenues in Other Operating Revenues to Sales to Customers to support the electric cost of service process; (vi) annualizes the impacts of the May 1, 2018 rate changes related to the Tax Cuts and Jobs Act; (vii) annualizes the deferrals related to the Tax Cuts and Jobs Act and recorded in the period prior to May 1, 2018 to remove them from the test year; and (viii) makes certain other adjustments that are not specifically identified result from the process conducted by cost of service of reconciling the test year and pro forma results that are determined based on applying the most current base rates to the normalized pro forma billing determinants.
There are no disagreements among the parties with regard to PSE's Adjustment 6.01EP/20.01ER.
</t>
  </si>
  <si>
    <t>PSE's Adjustment 6.02ER/20.02ER restates delivered load and revenue to a level which would have been expected to occur had the temperatures during the test year been “normal”. For electric operations, this adjustment is based on the difference between the actual test year Generated, Purchased and Interchange (GPI) load for electric and the temperature normalized GPI megawatt hours (MWh) adjusted for system losses. The restating adjustment normalizes all non-decoupled revenues in the test year and is equal to the adjustments made in PSE's Commission Basis Reports.
There are no disagreements among PSE, Public Counsel, and AWEC with regard to PSE's Adjustment 6.02ER/20.02ER.
The difference between Commission Staff's 6.02ER and PSE's Adjustment 6.02ER/20.02ER results from Commission Staff's proposal to (i) use results from a schedule-level analysis instead of a system-level analysis, and (ii) excluding Schedule 29 from the sales adjustment.
In its rebuttal testimony, PSE has accepted the recommendations of Commission Staff regarding temperature normalization. PSE did not incorporate the update into the revenue requirement in its rebuttal filing but will incorporate these changes during the compliance filing in this proceeding.</t>
  </si>
  <si>
    <t xml:space="preserve">PSE's Adjustment 6.03ER/20.03ER restates the test year for electric operations by the appropriate level of federal income tax (FIT) expense for this case before the deduction for interest and includes the removal of the income tax credit associated with the PTC liability and the tax impacts associated with Schedule 95A that were removed in PSE's Adjustment 6.01ER/20.01ER.
There are no disagreements between PSE and Commission Staff with regard to PSE's Adjustment 6.03ER/20.03ER.
The difference between Public Counsel's Adjustment 6.03ER/20.03ER and PSE's Adjustment 6.03ER results from Public Counsel's proposal to return the amortization of protected excess deferred income taxes that resulted from the Tax Cuts and Jobs Act from January 2018 through February 2019 to customers.
The difference between AWEC's Adjustment 6.03ER/20.03ER and PSE's Adjustment 6.03ER/20.03ER results from AWEC's proposal to  amortize the January 1, 2018 through February 28, 2019 protected-plus excess deferred income tax reversals for electric services and gas services over a four-year period through Schedule 141X.
</t>
  </si>
  <si>
    <t xml:space="preserve">PSE's Adjustment 6.05ER/20.05ER removes from electric operating revenues (i) all rate schedules that are a direct pass through of specifically identified costs or credits to customers and (ii) the associated expense that is recorded in the test year for these direct pass through tariffs.
There are no disagreements among the parties with regard to PSE's Adjustment 6.05ER/20.05ER.
</t>
  </si>
  <si>
    <t xml:space="preserve">PSE's Adjustment 6.15ER/20.15ER annualizes the effect of the wage increases and payroll tax changes during the test year. For represented (union) employees, the adjustment reflects the known annual wage increases that were granted in the approved contracts for the International Brotherhood of Electrical Workers. The contracted wage increase percentage for International Brotherhood of Electrical Workers union employees is six percent through December 31, 2018, which is fully included in the test year. The average wage increase used in the restating adjustment for non-union employees includes the known wage increase of three percent that was paid effective March 1, 2018. This increase has been weighted by prior year actual salary increases to account for “slippage” that occurs when new non-union employees are hired at lower salary rates than the more senior employees they are replacing.
There are no disagreements among the parties with regard to PSE's Adjustment 6.15ER/20.15ER.
</t>
  </si>
  <si>
    <t xml:space="preserve">PSE's Adjustment 6.19ER/20.19ER restates depreciation expense as if the end of period balances were in effect for the entire test period. There are five categories of depreciable assets that are included in this adjustment based on the depreciation methodology from the depreciation study in PSE’s 2017 general rate case and the limited depreciation study in this case. The five categories are: (i) Standard, (ii) Not Studied, (iii) End of Life, (iv) Underlying Asset and (v) Retired End of Life. PSE's Adjustment 6.17EP adjusts the test year employee benefits expense to the most current average cost per participant based on the product of (i) the 2018 participant count, multiplied by the average cost as of February 2019. PSE's Adjustment 6.17EP also increases the balance of accumulated depreciation by the respective increases in depreciation expense to recognize the full impact of the increases in depreciation expense on the end-of-period accumulated depreciation. Finally, the change to book depreciation expense necessitates a change to deferred taxes, which are decreased by 21 percent of the change to accumulated depreciation.
There are no disagreements among PSE, Commission Staff, and AWEC with regard to PSE's Adjustment 6.19ER/20.19ER.
The difference between Public Counsel's Adjustment 6.19ER and PSE's Adjustment 6.19ER/20.19ER results from Public Counsel's proposal to update plant in service, accumulated depreciation, accumulated deferred income taxes, and depreciation expense on an average of monthly averages basis rather than and end of period basis.
</t>
  </si>
  <si>
    <t>PSE's Adjustment 7.01ER/21.01ER is applied in the same manner as in a Commission Basis Report and is intended to depict power costs under normal temperature and power supply conditions. Test year power costs are adjusted to recognize the changes in load and generation from test year levels. The following changes in load and generation are priced at the mid-C flat dollar per MWh embedded in rates that were in effect for the month being repriced: (i) the change in load used in the weather normalization adjustment (Adjustment No. 6.02ER) and (ii) the adjustment to reflect hydro and wind volumes at normal levels based on levels assumed in the most recent general rate case as they are also impacted by weather. Additionally, the following non-weather adjustments to power costs were made consistent with Commission Basis Report reporting: (i) a GAAP only non-settled fuel valuation for gas for power storage is removed as the true amount recorded as power costs for fuel is valued at the time the inventory is used and is not valued at the financial statement date and (ii) true-ups made in 2018, which were related to the one-time fixed production cost deferral in place during 2017, were removed; and (iii) an adjustment for the equity component of the TransAlta Centralia Coal Transition Power Purchase Agreement approved by the Commission in Docket UE-121373, to make actual booked expenses, which do not include regulatory adjustments, match the recovery built into rates.
There are no disagreements among PSE, Public Counsel, and AWEC with regard to PSE's Adjustment 7.01ER/21.01ER.</t>
  </si>
  <si>
    <t>Adjustment 7.02ER/21.02ER adjusts the test year amount of Wholesale Energy Transaction Tax and Electricity and Electrical Energy License Tax to the amount that is related to the Colstrip generation included in the restating power cost adjustment (PSE's Adjustment 7.01ER/21.01ER). The fuel and operating and maintenance costs associated with this generation are reflected in the power cost adjustment. 
The methodology for calculating this adjustment is not contested. However, this adjustment differs among the parties because of differences in the assumed generation for Colstrip Units 3 and 4.</t>
  </si>
  <si>
    <t>PSE's Adjustment 7.03ER/21.03ER removes the effects of the solar project at PSE’s Wild Horse wind facility, a demonstration project for which PSE does not request cost recovery in this proceeding.
There are no disagreements among the parties with regard to PSE's Adjustment 7.03ER/21.03ER.</t>
  </si>
  <si>
    <t>PSE's Adjustment 7.04ER/21.04ER removes the effect of Accounting Standards Codification 815, which represents mark-to-market gains or losses recognized for derivative transactions and is not considered for rate-making purposes.
There are no disagreements among the parties with regard to PSE's Adjustment 7.04ER/21.04ER.</t>
  </si>
  <si>
    <t>PSE's Adjustment 7.05ER/21.05ER adjusts the test year expense level of storm damage expense of $10.3 million to the normalized level of storm damage expense, based on the average of the most recent six years. 
There are no disagreements among the parties with regard to PSE's Adjustment 7.05ER/21.05ER.</t>
  </si>
  <si>
    <t>PSE's actual operating results and total net rate base for the twelve-month period ending December 31, 2018, on an average-of-monthly-average (AMA) basis.</t>
  </si>
  <si>
    <t>PSE's Adjustment 6.06ER/20.06ER restates injuries and damages to the three-year average of accruals and payments.
There are no disagreements among the parties with regard to PSE's Adjustment 6.06ER/20.06ER.</t>
  </si>
  <si>
    <t>PSE's Adjustment 6.07ER/20.07ER calculates the appropriate bad debt rate by using the average bad debt percentage for three of the last five years after removing the high and low years.
There are no disagreements among the parties with regard to PSE's Adjustment 6.07ER/20.07ER.</t>
  </si>
  <si>
    <t>PSE's Adjustment 6.08ER/20.08ER uses a four-year average of incentive compensation paid to employees, which is allocated to electric ang natural gas operations. PSE used the payouts that occurred in March for years 2016 through 2019, which related to calendar years 2015 through 2018. The incentive payment is allocated to O&amp;M based on the distribution of wages. The four-year average of the payouts is allocated between electric and natural gas O&amp;M using the direct labor allocator.
There are no disagreements among PSE, Commission Staff, and AWEC with regard to PSE's Adjustment 6.08ER/20.08ER.
The difference between Public Counsel's 6.08ER and PSE's Adjustment 6.08ER/20.08ER results from Public Counsel's proposal for a 50 percent/50 percent sharing approach, which allocates the annual incentive plan costs evenly between shareholders and customers.</t>
  </si>
  <si>
    <t>PSE's Adjustment 6.09ER/20.09ER adjusts the test year to actual expense for the Washington State excise tax and Commission filing fee for electric operations.
There are no disagreements among the parties with regard to PSE's Adjustment 6.09ER/20.09ER.</t>
  </si>
  <si>
    <t>PSE's Adjustment 6.10ER/20.10ER (i) removes the portion of D&amp;O insurance that should be allocated to non-utility activity; annualizes the most current premiums, which became effective during the test year for D&amp;O insurance; and allocates the restated insurance expense between utility and non-utility activity using an allocation methodology evenly weighted between the (1) allocation of directors’ fees and (2) allocation of covered employees’ salaries. The total amount is then allocated to O&amp;M expense in the same manner as the test year D&amp;O insurance, which is based on where direct labor is charged. The restated D&amp;O insurance applicable to O&amp;M is then allocated between electric and natural gas operations.
There are no disagreements among the parties with regard to PSE's Adjustment 6.10ER/20.10ER.</t>
  </si>
  <si>
    <t>PSE's Adjustment 6.11ER/20.11ER annualizes and allows recovery for the interest associated with using customer deposits as a reduction to rate base. Since this interest is originally recorded below the line in the test period, this restated adjustment adds to operating expense the cost of interest for this item based on the most currently implemented annual interest rate. Pursuant to WAC 480-90-113(9) and WAC 480-100-113(9), the interest rate paid on customer deposits is determined annually based on the interest rate for a one-year Treasury Constant Maturity as of the fifteenth day of January of that year, which is 2.57 percent for 2019.
There are no disagreements among the parties with regard to PSE's Adjustment 6.11ER/20.11ER.</t>
  </si>
  <si>
    <t>PSE's Adjustment 6.12ER/20.12ER (i) uses the average of the last two power cost only rate cases (PCORC) and the last two general rate cases to determine a normalized level of rate case expense. The average cost for a general rate; (ii) allocated 50 percent to electric and 50 percent to natural gas; and (iii) normalizes the average costs for a general rate case are normalized for recovery over two years and the average costs of a power cost only rate case are normalized over four years.
There are no disagreements among the parties with regard to PSE's Adjustment 6.12ER/20.12ER.</t>
  </si>
  <si>
    <t>PSE's Adjustment 6.13ER/20.13ER calculates pension expense based on the actual four-year average, ending with the historical test year, of cash contributions to PSE’s qualified retirement fund.. The four-year average is allocated to O&amp;M based on the distribution of wages and then allocated between electric and natural gas based on the direct labor allocator.
There are no disagreements among the parties with regard to PSE's Adjustment 6.13ER/20.13ER.</t>
  </si>
  <si>
    <t>PSE's Adjustment 6.14ER/20.14ER annualizes the most current property and liability insurance premiums, which became effective during the test year. Common property and liability insurance is allocated to electric and natural gas operations based on the non-production plant or number of customers’ allocation factor.
There are no disagreements among the parties with regard to PSE's Adjustment 6.14ER/20.14ER.</t>
  </si>
  <si>
    <t>Commission Staff's Adjustment 12.03ER removes non-energy costs for Green Direct that are fixed in nature, such as plant costs.
In its rebuttal filing, PSE adopted Commission Staff's adjustment to remove non-energy costs for Green Direct that are fixed in nature. See PSE's Adjustment 20.30ER.</t>
  </si>
  <si>
    <t>Commission Staff's Adjustment 12.01ER removes rate base and expense associated with the installation of SmartBurn technology on Colstrip Units 3 and 4, which Commission Staff recommends that the Commission disallow.
AWEC adopts Commission Staff's proposal.
PSE opposes Commission Staff's proposal.</t>
  </si>
  <si>
    <t>PSE's Adjustment 6.23ER/20.23ER annualizes rents and operating expenses, tenant improvement amortizations, and sub-leasing revenues associated with the vacated PSE building. PSE owns land and buildings at the Vernell location, and the restating adjustment removes Vernell leasing revenues because the tenant vacated the property during the test year.
There are no disagreements among the parties with regard to PSE's Adjustment 6.23ER/20.23ER.</t>
  </si>
  <si>
    <t>PSE's Adjustment 6.17ER/20.17ER annualizes the effect of the benefit cost increases during the test year. PSE’s benefit costs included in this adjustment are Long Term Disability, Basic Life Insurance and Wellness Credits. These costs are allocated to O&amp;M based on the distribution of wages during the test year and then to electric and natural gas based on the direct labor allocator. 
There are no disagreements among the parties with regard to PSE's Adjustment 6.17ER/20.17ER.</t>
  </si>
  <si>
    <t>PSE's Adjustment 6.16ER/20.16ER adjusts the PSE portion of investment plan expense to reflect the annualized expense associated with the wage increases during the test year and is based on the current employee contribution rates.
There are no disagreements among the parties with regard to PSE's Adjustment 6.16ER/20.16ER.</t>
  </si>
  <si>
    <t>6.01EP/ 20.01EP</t>
  </si>
  <si>
    <t>PSE's Adjustment 6.01EP/ 20.01EP (i) removes the decoupling deferrals and amortization, including the associated twenty-four month GAAP reserve, to reflect the test year revenue on a volumetric basis; (ii) removes the non-tracker/rider non-base rates revenue from the test year; (iii) reflects the migration of Schedule 40 customers to other schedules or the Microsoft Special Contract; and (iv) projects revenues to be received in the rate year from Powerex for the transmission of electricity for Microsoft.
There are no disagreements among the parties with regard to PSE's Adjustment 6.01EP/ 20.01EP.</t>
  </si>
  <si>
    <t>6.02EP/ 20.02EP</t>
  </si>
  <si>
    <t>PSE's Adjustment 6.02EP/20.02EP restates delivered load and revenue to a level which would have been expected to occur had the temperatures during the test year been “normal”. For electric operations, this adjustment is based on the difference between the actual test year Generated, Purchased and Interchange (GPI) load for electric and the temperature normalized GPI megawatt hours (MWh) adjusted for system losses. The pro forma adjustment normalizes the remaining revenues that were reflected on a volumetric basis as a result of the adjustment to remove the current decoupling deferrals.
There are no disagreements among PSE, Public Counsel, and AWEC with regard to PSE's Adjustment 6.02EP.
The difference between Commission Staff's 6.02EP/20.02EP and PSE's Adjustment 6.02EP results from Commission Staff's proposal to (i) use results from a schedule-level analysis instead of a system-level analysis, and (ii) excluding Schedule 29 from the sales adjustment.
In its rebuttal testimony, PSE has accepted the recommendations of Commission Staff regarding temperature normalization. PSE did not incorporate the update into the revenue requirement in its rebuttal filing but will incorporate these changes during the compliance filing in this proceeding.</t>
  </si>
  <si>
    <t>Adjustment 6.04EP/20.04EP recognizes the tax deduction related to the level of interest associated with the pro forma electric rate base and is calculated using the pro forma electric rate base and the weighted average cost of debt of 2.87 percent.
Parties do not contest the manner in which the tax benefit of interest is calculated. Because rate base is a factor in determining the tax benefit of interest, the total amount of this adjustment will differ among the parties where there are differences associated with rate base items.</t>
  </si>
  <si>
    <t>6.04EP/ 20.04EP</t>
  </si>
  <si>
    <t>PSE's Adjustment 6.09EP/20.09EP reflects the proposal to discontinue the excise tax &amp; filing fee adjustment in future proceedings by making an equal and offsetting pro forma adjustment that decreases net operating income for electric operations.
There are no disagreements among PSE, Commission Staff, and AWEC with regard to PSE's Adjustment 6.09EP.
Public Counsel opposes PSE's Adjustment 6.09EP.</t>
  </si>
  <si>
    <t>6.09EP/ 20.09EP</t>
  </si>
  <si>
    <t>6.10EP/ 20.10EP</t>
  </si>
  <si>
    <t>PSE's Adjustment 6.10EP/20.10EP reflects the proposal to discontinue the D&amp;O insurance adjustment in future proceedings by making an equal and offsetting pro forma adjustment that decreases net operating income for electric operations.
There are no disagreements among PSE, Commission Staff, and AWEC with regard to Adjustment 6.10EP/20.10EP.
Public Counsel opposes PSE's Adjustment 6.10EP/20.10EP.</t>
  </si>
  <si>
    <t>PSE's Adjustment 6.14EP/20.14EP reflects the known and measurable premium increases for property and liability insurance expense based on premium renewals in April 2019. Further updates will be made to policies that will have new premiums during the course of the proceeding. Common property and liability insurance is allocated to electric and natural gas operations based on the non-production plant or number of customers’ allocation factor.
There are no disagreements among the parties with regard to PSE's Adjustment 6.14EP/20.14EP.</t>
  </si>
  <si>
    <t>6.14EP/ 20.10EP</t>
  </si>
  <si>
    <t>PSE's Adjustment 6.15EP/20.15EP pro forms the impact of wage increases and payroll tax changes that occur after the test year. For represented (union) employees, the adjustment reflects the known annual wage increases that were granted in the approved contracts for the International Brotherhood of Electrical Workers and United Association of Plumbers and Pipefitters union employees. The contracted wage increase percentage for International Brotherhood of Electrical Workers union employees is three percent effective January 1, 2019. The contracted wage increases for United Association of Plumbers and Pipefitters union employees is three percent effective October 1, 2019 and 2.75 percent effective October 1, 2020. This results in a compounded wage increase over the test year level of 5.83 percent. The average wage increase used in the wage adjustment for non-union employees includes the known, declared wage increase of 3.5 percent effective March 1, 2019, plus an estimated 2.874 percent increase effective March 1, 2020. This results in a compounded wage increase over the test year levels of 3.83 percent for non-union employees after the application of slippage.
There are no disagreements among PSE, Commission Staff, and AWEC with regard to PSE's Adjustment 6.15EP/20.15EP.
The difference between Public Counsel's 6.15EP and PSE's Adjustment 6.15EP/20.15EP results from Public Counsel's proposal to remove wage increases scheduled to be implemented after June 30, 2019.</t>
  </si>
  <si>
    <t>6.15EP/ 20.15EP</t>
  </si>
  <si>
    <t>PSE's Adjustment 6.16EP/20.16EP adjusts the PSE portion of investment plan expense to reflect the additional expense associated with the pro forma wage increases and is based on the current employee contribution rates.
There are no disagreements among PSE, Commission Staff, and AWEC with regard to PSE's Adjustment 6.16EP/20.16EP.
Public Counsel pposes PSE's Adjustment 6.16EP/20.16EP.</t>
  </si>
  <si>
    <t xml:space="preserve">6.16EP/ 20.16EP </t>
  </si>
  <si>
    <t>6.17EP/20.17EP</t>
  </si>
  <si>
    <t>PSE's Adjustment 6.17EP/20.17EP adjusts the test year employee benefits expense to the most current average cost per participant based on the product of (i) the 2018 participant count, multiplied by the average cost as of February 2019.
There are no disagreements among PSE, Commission Staff, and AWEC with regard to PSE's Adjustment 6.17EP/20.17EP.
Public Counsel opposes PSE's Adjustment 6.17EP/20.17EP.</t>
  </si>
  <si>
    <t>6.20EP/ 20.20EP</t>
  </si>
  <si>
    <t>PSE's Adjustment 6.20EP/20.20EP provides customers the gains and losses from sales of utility real property completed since the last general rate case. The gains and losses are allocated between electric and natural gas based on the use of the property and amortized over three years.
There are no disagreements among PSE, Commission Staff, and AWEC with regard to PSE's Adjustment 6.20EP/20.20EP.
Public Counsel opposes PSE's Adjustment 6.20EP/20.20EP.</t>
  </si>
  <si>
    <t>6.21EP/ 20.21EP</t>
  </si>
  <si>
    <t>PSE's Adjustment 6.21EP/20.21EP amortizes the following over five years: (i) the outstanding environmental remediation costs that have been deferred the end of the test year in PSE’s prior general rate case and (ii) a corresponding amount of the third party and insurance proceeds, either directly assigned or pro-rated, that are deferred as of December 31, 2018. PSE's Adjustment 6.21EP/20.21EP follows the draft allocation methodology that has been developed in collaboration with Commission Staff.
There are no disagreements among PSE, Commission Staff, and AWEC with regard to PSE's Adjustment 6.21EP/20.21EP.
Public Counsel opposes PSE's Adjustment 6.21EP/20.21EP.</t>
  </si>
  <si>
    <t>6.22EP/20.22EP</t>
  </si>
  <si>
    <t>PSE's Adjustment 6.22EP/20.22EP is comprised of the following three components: (i) the rate year amortization of the deferral of the return on AMI plant in service between October 2016 through June 2018 that was allowed as part of the settlement agreement in PSE’s 2018 ERF, Dockets UE-180899 and UG-180900; (ii) the rate year amortization of the deferral of the depreciation of current AMI plant that was allowed as part of the settlement agreement in PSE’s 2018 ERF; and (iii) the rate year depreciation expense and AMA rate base for AMI pro forma plant additions occurring after the end of the test year through June 30, 2019.
There are no disagreements among PSE, Commission Staff, and AWEC with regard to PSE's Adjustment 6.22EP/20.22EP.
The difference between Public Counsel's Adjustment 6.22EP and PSE's Adjustment 6.22EP/20.22EP results from Public Counsel's proposal to remove the test year cost of the AMI investments, adjusted for the increase in plant related investment to June 30, 2019, on an average of monthly averages basis, based on Public Counsel's proposal to disallow cost recovery of and on capital PSE spent to implement the AMI system.</t>
  </si>
  <si>
    <t>PSE's Adjustment 6.23EP/20.23EP annualizes base rents, operating expenses, and tenant improvement amortizations in the Bellevue EST Building and the Bothell campus expansions. PSE will be closing service offices in 2019 for the Oak Harbor, Bellingham, Ellensburg, and South Whidbey (Freeland) offices. Rent and operating expenses are removed from the test year as part of the pro forming adjustment.
There are no disagreements among PSE, Commission Staff, and AWEC with regard to PSE's Adjustment 6.23EP/20.23EP.
Public Counsel opposes PSE's Adjustment 6.23EP/20.23EP.</t>
  </si>
  <si>
    <t>6.23EP/ 20.23EP</t>
  </si>
  <si>
    <t>6.24EP/ 20.24EP</t>
  </si>
  <si>
    <t>PSE's Adjustment 6.24EP/20.24EP includes the post-test year investment for the "Get to Zero" projects, based on actual costs through March 2019 and estimated costs for the projects through June 2019.  Adjustment 6.24EP/20.24EP includes the rate year amortization expense and rate base amount for deferred costs for the "Get to Zero" assets placed in service between July 2018 and June 2019. PSE will continue to defer depreciation for GTZ assets placed in service from July 2019 forward for consideration in a future rate proceeding. PSE's Adjustment 6.24EP/20.24EP includes a three-year amortization period from the date rates will become effective for this proceeding, May 1, 2020.
The difference between Commission Staff's 6.24EP and PSE's Adjustment 6.24EP/20.24EP results from Commission Staff's proposal to (i) allow deferred accounting treatment only for those projects that meet the materiality threshold, (ii) remove carrying charges on the GTZ deferral balance, and (iii) deny the request for open-ended deferred accounting treatment for unidentified future projects placed in service after the rate case.
The difference between Public Counsel's Adjustment 6.24EP and PSE's Adjustment 6.24EP/20.24EP results from Public Counsel's proposal to defer consideration of costs associated with the "Get to Zero" projects until PSE's next rate proceeding. Public Counsel also recommend that the Commission consider disallowing half of the test year costs associated with the "Get to Zero" projects that PSE seeks to recover.
AWEC adopts Commission Staff's proposal.</t>
  </si>
  <si>
    <t>PSE's Adjustment 6.25EP/20.25EP recalculates the three-year amortization of credit card payment processing fee deferrals, based on the final deferral amount of $3.8 million (versus the estimated deferral balance of $4.3 million utilized in the 2017 general rate case).
There are no disagreements among PSE, Commission Staff, and AWEC with regard to PSE's Adjustment 6.25EP/20.25EP.
Public Counsel opposes PSE's Adjustment 6.25EP/20.25EP.</t>
  </si>
  <si>
    <t>6.25EP/ 20.25EP</t>
  </si>
  <si>
    <t>6.26EP/ 20.26EP</t>
  </si>
  <si>
    <t>PSE's Adjustment 6.26EP/20.26EP reflects the amortization over a four-year period and the decrease in deferred federal income tax balances associated with passing back unprotected deferred federal income tax balances. PSE's Adjustment 6.23EP/20.23EP proposes a four-year period to act as an offset to the additional storm amortizations that are recovered over a four-year period. There is no tax effect on the amortization in order to gross it up for revenue requirement purposes. The rate base impact is determined by beginning amortization at the start of the rate year and pro forming the rate base amounts to their rate year average of monthly averages balances.
There are no disagreements among PSE, Commission Staff, and AWEC with regard to PSE's Adjustment 6.26EP/20.26EP.
The difference between Public Counsel's Adjustment 6.26EP and PSE's Adjustment 6.26EP/20.26EP results from Public Counsel's proposal to amortize unprotected excess deferred taxes over a two-year period.</t>
  </si>
  <si>
    <t>PSE's Adjustment 6.27EP/20.27EP adjusts rate base and operating costs for the Public Improvement program. The adjustment increases both electric and natural gas rate base for post-test year additions to plant placed in service during January – March of 2019, and for additions forecasted to be in service during April – June 2019. The increases in rate base are net of the associated retirements during the same period. The adjustment calculates depreciation expense, accumulated depreciation, and deferred federal income tax based on the composite depreciation rates approved in the 2017 general rate case. Plant balances as of June 2019 are then pro formed to their rate year average of monthly averages balances. Deferred taxes associated with the tax depreciation of the project were calculated in the manner prescribed by Internal Revenue Code Regulations, Section 1.167(l)-1(h).
Commission Staff's proposal to include consideration of depreciation expense in the materiality standard results in no Commission Staff Adjustment 6.27EP.
Public Counsel oppose PSE's Adjustment 6.27EP/20.27EP.
AWEC adopts Commission Staff's proposal.</t>
  </si>
  <si>
    <t>6.27EP/ 20.27EP</t>
  </si>
  <si>
    <t>6.28EP/ 20.28EP</t>
  </si>
  <si>
    <t>PSE's Adjustment 6.28EP/20.28EP reflects the most recent negotiated contract escalation rates for outside services related to the following expense classifications; transmission, distribution, customer accounts, and administration and general. The calendar year 2019 escalation rates were applied on a pro forma basis to actual 2018 expense amounts for the contracted services.
There are no disagreements among PSE, Commission Staff, and AWEC with regard to PSE's Adjustment 6.28EP/20.28EP.
Public Counsel opposes PSE's Adjustment 6.28EP/20.28EP.</t>
  </si>
  <si>
    <t>PSE's Adjustment 6.29EP/20.29EP relates to the software HR TOPS with an estimated total cost of $10.3 million that will be in service by the end of June 2019. PSE's Adjustment 6.29EP calculates depreciation expense, accumulated depreciation, and deferred federal income taxes, which are pro formed to their rate year average of monthly averages balances. Deferred taxes associated with the tax depreciation of the project were calculated in the manner prescribed by Internal Revenue Code Regulations, Section 1.167(l)-1(h).
Commission Staff's proposal to include consideration of depreciation expense in the materiality standard results in Commission Staff Adjustment 6.29EP/20.29EP.
Public Counsel opposes PSE's Adjustment 6.29EP/20.29EP.
AWEC adopts Commission Staff's proposal.</t>
  </si>
  <si>
    <t>6.29EP/ 20.29EP</t>
  </si>
  <si>
    <t>7.01EP/ 21.01EP</t>
  </si>
  <si>
    <t>PSE's Adjustment 7.01EP/21.01EP represents power costs projected to be incurred by PSE during the rate year. Adjustment 7.01EP is comprised of: (i) production operations and maintenance costs; (ii) transmission expenses that are related to the Third AC, Northern Intertie and Colstrip transmission lines; (iii) revenues associated with variable transmission earned under PSE’s Open Access Transmission Tariff by re-pricing the most recent three-year average of transmission volumes across the respective lines at the most current OATT tariff rate; and (iv) an application of a production factor to the amount of the Coal Transition PPA between PSE and TransAlta Centralia Generation LLC.
The difference between Commission Staff's Adjustment 7.01EP and PSE's Adjustment 7.01EP/21.01EP results from Commission Staff's proposals to (i) remove expenses related to the Colstrip forced outage in 2018; (ii) remove Colstrip major maintenance expense budgeted in 2020; (iii) remove the proposed increase to Colstrip Units 3 &amp; 4 operating and maintenance (O&amp;M) expense in the rate year; (iv) Reduce the equity adder for the Centralia Power Purchase Agreement (PPA); (v) update the major maintenance cost for Fredonia major inspection cost; (vi) Revise wind facilities’ maintenance contract expense and royalties; and (vii) revise variable power cost model result.
The difference between Public Counsel's Adjustment 7.01EP and PSE's Adjustment 7.01EP/21.01EP results from Public Counsel's proposal to remove the power purchase agreements associated with the Skookumchuck Wind Project and the Lund Hill Solar Project and all other costs associated with the Green Direct Program, although Public Counsel does state that, if Skookumchuck Wind Project achieves commercial operations by February 2020, then it would agree with the inclusion of the Skookumchuck Wind PPA in the power cost adjustment.
The difference between AWEC's 7.01EP and PSE's Adjustment 7.01EP/21.01EP results from AWEC's use of different fuel costs and income taxes.
PSE has accepted the change to the tax rate used for the Centralia PPA Equity Adder. The tax rate has been lowered to 21 percent.
PSE has accepted an update proposed by Commission Staff to reflect the actual major inspection cost for the Fredonia gas generation plant.
PSE contests Commission Staff's adjustments related to the amortization of the June 2020 Unit 4 major maintenance event and why the amortization for the major maintenance event for Colstrip Unit 4 in June 2020 should be allowed in rates. If, however, the Commission does not allow the amortization in rates in this proceeding, then PSE requests that the Commission accept Commission Staff's proposal to allow PSE to defer the cost of the event, once known, for consideration of recovery through amortization in a later proceeding.
In its rebuttal testimony, PSE made various updates to power costs that were outlined in the prehearing conference order, Order No. 03. 
After incorporating all changes, this adjustment is now a reduction to net operating income of $16.9 million.</t>
  </si>
  <si>
    <t>PSE's Adjustment 7.02EP/21.03EP adjusts the restated Wholesale Energy Transaction Tax and Electricity and Electrical Energy License Tax to the amount that is projected to be incurred during the rate year based on the power generated at Colstrip at the current tax structure.
The methodology for calculating this adjustment is not contested. However, this adjustment differs among the parties because of differences in the assumed generation for Colstrip Units 3 and 4.</t>
  </si>
  <si>
    <t>7.02EP/ 21.02EP</t>
  </si>
  <si>
    <t>PSE's Adjustment 7.05EP/21.05EP calculates the impact on amortization of new storm deferral balances that have not been previously approved. PSE had storm deferral balances for nine storm events that have not previously been approved totaling $54.1 million.
There are no disagreements among the parties with regard to PSE's Adjustment 7.05EP/21.05EP.</t>
  </si>
  <si>
    <t>PSE's Adjustment 7.06EP/21.06EP adjusts all production related regulatory assets and liabilities previously recovered through the PCA mechanism to their rate year amounts. The amortization of power costs related to regulatory assets and liabilities are considered variable costs and have been adjusted in PSE's Adjustment 7.01EP/21.01EP. The remaining amortization for regulatory assets and liabilities not related to power costs are considered fixed costs and are included in PSE’s electric decoupling mechanism. As a result, although the rate base section of this adjustment reflects the average of monthly averages of the rate year for both power cost and non-power cost regulatory assets and liabilities, only the non-power cost regulatory asset and liability amortization for the rate year is reflected in PSE's Adjustment 7.06EP/21.06EP. The regulatory assets and liabilities for which amortization expires part way through the rate year only include amortization for the applicable months during the rate year. Additionally, regulatory assets and liabilities that have deferred taxes will also have excess deferred income taxes, the handling of which is included in PSE's Adjustment 6.26EP/20.26EP Amortization of Unprotected Deferred Taxes.
There are no disagreements among PSE, Commission Staff, and AWEC with regard to PSE's Adjustment 7.06EP/21.06EP.
Public Counsel opposes PSE's Adjustment 7.06EP/21.06EP.</t>
  </si>
  <si>
    <t>7.06EP/ 21.06EP</t>
  </si>
  <si>
    <t>7.08EP/ 21.08EP</t>
  </si>
  <si>
    <t>PSE's Adjustment 7.08EP/21.08EP removes the rate base, operating costs and amortization associated with PSE’s participation in the Energy Imbalance Market. PSE will continue to include the fixed costs associated with the Energy Imbalance Market in the PCA imbalance calculation to be matched with the actual Energy Imbalance Market benefits as they occur.
There are no disagreements among the parties with regard to PSE's Adjustment 7.08EP/21.08EP.</t>
  </si>
  <si>
    <t>PSE's Adjustment 7.09EP/21.09EP adjusts rate base and operating costs for the High Molecular Weight Cable Replacement program and increases electric rate base for post-test year additions to plant placed in service January through March of 2019, and for additions forecasted to be in service April through June 2019, net of the associated retirements during the same period. PSE's Adjustment 7.09EP/21.09EP calculates depreciation expense, accumulated depreciation, and deferred federal income tax based on the depreciation rates approved in the 2017 general rate case. Plant balances as of June 2019 are pro formed to their rate year average of monthly averages balances. Deferred taxes associated with the tax depreciation of the project were calculated in the manner prescribed by Internal Revenue Code Regulations, Section 1.167(l)-1(h).
Commission Staff's proposal to include consideration of depreciation expense in the materiality standard results in no Commission Staff Adjustment 7.09EP.
Public Counsel opposes PSE's Adjustment 7.09EP/21.09EP.
AWEC adopts Commission Staff's proposal.</t>
  </si>
  <si>
    <t>Adjustment 7.10EP/21.10EP pro forms rate base to rate year average of monthly averages for the Energy Management System (EMS) upgrade, a project placed into service in January 2019. The depreciation expense was calculated monthly, and the resulting monthly-accumulated depreciation was then averaged in the same manner as the project cost. Deferred taxes associated with the tax depreciation of the projects were calculated in the manner prescribed by Internal Revenue Code Regulations, Section 1.167(l)-1(h).
There are no disagreements between PSE and AWEC with regard to Adjustment 7.10EP/21.10EP.
The minor difference between Commission Staff's Adjustment 7.10EP and PSE's Adjustment 7.10EP/21.10EP results from Commission Staff's proposal to include accumulated deferrred income tax in the rate base.
Public Counsel opposes Adjustment 7.10EP/21.10EP.
In its rebuttal testimony, PSE adopted a correction made by Commission Staff to the accumulated deferred income taxes for the EMS project.</t>
  </si>
  <si>
    <t>7.10EP/ 21.10EP</t>
  </si>
  <si>
    <t>7.09EP/ 21.09EP</t>
  </si>
  <si>
    <t>7.05EP/ 21.05EP</t>
  </si>
  <si>
    <t>12.04EP/ 21.11EP</t>
  </si>
  <si>
    <t>Commission Staff Adjustment 12.04EP proposes to (i) allow the inclusion of proceeds from the sale of the Shuffleton facility in rates and (ii) remove the Shuffleton asset from rate base, and (iii) remove Shuffleton depreciation from depreciation expense.
AWEC adopted Commission Staff's proposal in its cross-answering testimony.
In its rebuttal, PSE adopted Commission Staff's recommended change to reflect the removal of the Shuffleton net book value from rate base and the depreciation expense from net operating income. See PSE's Adjustment 21.11EP.</t>
  </si>
  <si>
    <t>6.01GR/ 20.01GR</t>
  </si>
  <si>
    <t>6.02GR/ 20.02GR</t>
  </si>
  <si>
    <t>PSE's Adjustment 6.02GR/20.02GR restates delivered load and revenue to a level which would have been expected to occur had the temperatures during the test year been “normal”. For gas operations, this adjustment is based on the difference between the actual test year therms and the temperature normalized therms. The restating adjustment normalizes all non-decoupled revenues in the test year and is equal to the adjustments made in PSE's Commission Basis Reports.
There are no disagreements among PSE, Public Counsel, and AWEC with regard to PSE's Adjustment 6.02GR/20.02GR.
The difference between Commission Staff's 6.02GR and PSE's Adjustment 6.02GR/20.01GR results from Commission Staff's proposal to use results from a schedule-level analysis instead of a system-level analysis.
In its rebuttal testimony, PSE has accepted the recommendations of Commission Staff regarding temperature normalization. PSE did not incorporate the update into the revenue requirement in its rebuttal filing but will incorporate these changes during the compliance filing in this proceeding.</t>
  </si>
  <si>
    <t>6.03GR/ 20.03GR</t>
  </si>
  <si>
    <t>6.04GR/ 20.04GR</t>
  </si>
  <si>
    <t>PSE's Adjustment 6.04GR/20.04GR recognizes the tax deduction related to the level of interest associated with the restated gas rate base and is calculated using the restated gas rate base and the weighted average cost of debt of 2.94 percent that was realized during the test year.
Parties do not contest the manner in which the tax benefit of interest is calculated. Because rate base is a factor in determining the tax benefit of interest, the total amount of this adjustment will differ among the parties where there are differences associated with rate base items.</t>
  </si>
  <si>
    <t>6.05GR/ 20.05GR</t>
  </si>
  <si>
    <t>6.06GR/ 20.06GR</t>
  </si>
  <si>
    <t>PSE's Adjustment 6.06GR/20.06GR restates injuries and damages to the three-year average of accruals and payments.
There are no disagreements among the parties with regard to PSE's Adjustment 6.06GR/20.06GR.</t>
  </si>
  <si>
    <t>6.07GR/ 20.07GR</t>
  </si>
  <si>
    <t>PSE's Adjustment 6.07GR/20.07GR calculates the appropriate bad debt rate by using the average bad debt percentage for three of the last five years after removing the high and low years.
There are no disagreements among the parties with regard to PSE's Adjustment 6.07GR/20.07GR.</t>
  </si>
  <si>
    <t>6.08GR/ 20.08GR</t>
  </si>
  <si>
    <t>PSE's Adjustment 6.08GR/20.08GR uses a four-year average of incentive compensation paid to employees, which is allocated to electric ang natural gas operations. PSE used the payouts that occurred in March for years 2016 through 2019, which related to calendar years 2015 through 2018. The incentive payment is allocated to O&amp;M based on the distribution of wages. The four-year average of the payouts is allocated between electric and natural gas O&amp;M using the direct labor allocator.
There are no disagreements among PSE, Commission Staff, and AWEC with regard to PSE's Adjustment 6.08GR/20.08GR.
The difference between Public Counsel's 6.08GR and PSE's Adjustment 6.08GR/20.08GR results from Public Counsel's proposal for a 50 percent – 50 percent sharing approach, which allocates the annual incentive plan costs evenly between shareholders and customers.</t>
  </si>
  <si>
    <t>PSE's Adjustment 6.09GR/20.09GR adjusts the test year to actual expense for the Washington State excise tax and Commission filing fee for gas operations.
There are no disagreements among the parties with regard to PSE's Adjustment 6.09GR/20.09GR.</t>
  </si>
  <si>
    <t>6.09GR/ 20.09GR</t>
  </si>
  <si>
    <t>6.10GR/ 20.10GR</t>
  </si>
  <si>
    <t>PSE's Adjustment 6.10GR/20.10GR (i) removes the portion of D&amp;O insurance that should be allocated to non-utility activity; annualizes the most current premiums, which became effective during the test year for D&amp;O insurance; and allocates the restated insurance expense between utility and non-utility activity using an allocation methodology evenly weighted between the (1) allocation of directors’ fees and (2) allocation of covered employees’ salaries. The total amount is then allocated to O&amp;M expense in the same manner as the test year D&amp;O insurance, which is based on where direct labor is charged. The restated D&amp;O insurance applicable to O&amp;M is then allocated between electric and natural gas.
There are no disagreements among the parties with regard to PSE's Adjustment 6.10GR/20.10GR.</t>
  </si>
  <si>
    <t>PSE's Adjustment 6.11GR/20.11GR annualizes and allows recovery for the interest associated with using customer deposits as a reduction to rate base. Since this interest is originally recorded below the line in the test period, this restated adjustment adds to operating expense the cost of interest for this item based on the most currently implemented annual interest rate. Pursuant to WAC 480-90-113(9) and WAC 480-100-113(9), the interest rate paid on customer deposits is determined annually based on the interest rate for a one-year Treasury Constant Maturity as of the fifteenth day of January of that year, which is 2.57 percent for 2019.
There are no disagreements among the parties with regard to PSE's Adjustment 6.11GR/20.11GR.</t>
  </si>
  <si>
    <t>6.11GR/ 20.11GR</t>
  </si>
  <si>
    <t>6.12GR/ 20.12GR</t>
  </si>
  <si>
    <t>PSE's Adjustment 6.12GR/20.12GR (i) uses the average of the last two power cost only rate cases (PCORC) and the last two general rate cases to determine a normalized level of rate case expense. The average cost for a general rate; (ii) allocated 50 percent to electric and 50 percent to natural gas; and (iii) normalizes the average costs for a general rate case are normalized for recovery over two years and the average costs of a power cost only rate case are normalized over four years.
There are no disagreements among the parties with regard to PSE's Adjustment 6.12GR/20.12GR.</t>
  </si>
  <si>
    <t>6.13GR/ 20.13GR</t>
  </si>
  <si>
    <t>PSE's Adjustment 6.13GR/20.13GR calculates pension expense based on the actual four-year average, ending with the historical test year, of cash contributions to PSE’s qualified retirement fund. The four-year average is allocated to O&amp;M based on the distribution of wages and then allocated between electric and natural gas based on the direct labor allocator.
There are no disagreements among the parties with regard to PSE's Adjustment 6.13GR/20.13GR.</t>
  </si>
  <si>
    <t>6.14GR/ 20.14GR</t>
  </si>
  <si>
    <t>PSE's Adjustment 6.14GR/20.14GR annualizes the most current property and liability insurance premiums, which became effective during the test year. Common property and liability insurance is allocated to electric and natural gas operations based on the non-production plant or number of customers’ allocation factor.
There are no disagreements among the parties with regard to PSE's Adjustment 6.14GR/20.14GR.</t>
  </si>
  <si>
    <t>6.15GR/ 20.15GR</t>
  </si>
  <si>
    <t>PSE's Adjustment 6.15GR/20.15GR annualizes the effect of the wage increases and payroll tax changes during the test year. For represented (union) employees, the adjustment reflects the known annual wage increases that were granted in the approved contracts for the United Association of Plumbers and Pipefitters union employees. The contracted wage increase percentage for United Association of Plumbers and Pipefitters employees is three percent effective October 1, 2018. The average wage increase used in the restating adjustment for non-union employees includes the known wage increase of three percent that was paid effective March 1, 2018. This increase has been weighted by prior year actual salary increases to account for “slippage” that occurs when new non-union employees are hired at lower salary rates than the more senior employees they are replacing.
There are no disagreements among the parties with regard to PSE's Adjustment 6.15GR/20.15GR.</t>
  </si>
  <si>
    <t>6.16GR/ 20.16GR</t>
  </si>
  <si>
    <t>PSE's Adjustment 6.16GR/20.16GR adjusts the PSE portion of investment plan expense to reflect the annualized expense associated with the wage increases during the test year and is based on the current employee contribution rates.
There are no disagreements among the parties with regard to PSE's Adjustment 6.16GR/20.16GR.</t>
  </si>
  <si>
    <t>6.17GR/ 20.17GR</t>
  </si>
  <si>
    <t>PSE's Adjustment 6.17GR/20.17GR annualizes the effect of the benefit cost increases during the test year. PSE’s benefit costs included in this adjustment are Long Term Disability, Basic Life Insurance and Wellness Credits. These costs are allocated to O&amp;M based on the distribution of wages during the test year and then to electric and natural gas based on the direct labor allocator. 
There are no disagreements among the parties with regard to PSE's Adjustment 6.17GR/20.17GR.</t>
  </si>
  <si>
    <t>6.18GR/ 20.18GR</t>
  </si>
  <si>
    <t>6.19GR/ 20.19GR</t>
  </si>
  <si>
    <t>PSE's Adjustment 6.19GR/20.19GR restates depreciation expense as if the end of period balances were in effect for the entire test period. There are five categories of depreciable assets that are included in this adjustment based on the depreciation methodology from the depreciation study in PSE’s 2017 general rate case and the limited depreciation study in this case. The five categories are: (i) Standard, (ii) Not Studied, (iii) End of Life, (iv) Underlying Asset and (v) Retired End of Life. PSE's Adjustment 6.19GP also increases the balance of accumulated depreciation by the respective increases in depreciation expense to recognize the full impact of the increases in depreciation expense on the end-of-period accumulated depreciation. Finally, the change to book depreciation expense necessitates a change to deferred taxes, which are decreased by 21 percent of the change to accumulated depreciation. 
There are no disagreements among PSE, Commission Staff, and AWEC with regard to PSE's Adjustment 6.19GR/20.19GR.
The difference between Public Counsel's Adjustment 6.19GR and PSE's Adjustment 6.19GR/20.19GR results from Public Counsel's proposal to update plant in service, accumulated depreciation, accumulated deferred income taxes, and depreciation expense on an average of monthly averages basis rather than and end of period basis.</t>
  </si>
  <si>
    <t>6.23GR/ 20.23GR</t>
  </si>
  <si>
    <t>PSE's Adjustment 6.23GR/20.23GR annualizes rents and operating expenses, tenant improvement amortizations, and sub-leasing revenues associated with the vacated PSE building. PSE owns land and buildings at the Vernell location, and the restating adjustment removes Vernell leasing revenues because the tenant vacated the property during the test year.
There are no disagreements among the parties with regard to PSE's Adjustment 6.23GR/20.23GR.</t>
  </si>
  <si>
    <t>Commission Staff's Adjustment 12.03GR removes software costs related to the Green Direct program that PSE inadvertently recorded common future use capital order in December 2018.
In its rebuttal filing, PSE adopted Commission Staff's adjustment to remove non-energy costs for Green Direct that are fixed in nature. See PSE Adjustment 20.30GR.</t>
  </si>
  <si>
    <t>12.03GR/ 20.30GR</t>
  </si>
  <si>
    <t>PSE's Adjustment 6.18ER/20.18ER adjusts the average of monthly averages net plant in service balances during the test year to actual end-of-period balances as of December 31, 2018.
The difference between Commission Staff's Adjustment 6.18ER and PSE's Adjustment 6.18ER/20.18ER results from Commission Staff's proposal to use the average of monthly average amount of investor-supplied working capital instead of the end of period amount of investor-supplied working capital.
The difference between Public Counsel's Adjustment 6.18ER and PSE's Adjustment 6.18ER/20.18ER results from Public Counsel's proposal to update plant in service, accumulated depreciation, accumulated deferred income taxes, and depreciation expense on an average of monthly averages basis rather than and end of period basis.
The difference between AWEC's Adjustment 6.18ER and PSE's Adjustment 6.18ER/20.18ER results from AWEC's and PSE's restated electric rate bases.
In its rebuttal, PSE adopted Commission Staff's recommended change to reflect Investor Supplied Working Capital on an AMA basis. This adjustment remains contested between PSE and Public Counsel. Public Counsel is recommending PSE’s rate base be valued on an AMA basis at June 30, 2019. AWEC did not contest PSE’s AMA to EOP rate base adjustment; however, this update now creates a difference between PSE and AWEC for this adjustment.</t>
  </si>
  <si>
    <t>PSE's Adjustment 6.18GR/20.18GR adjusts the average of monthly averages net plant in service balances during the test year to actual end-of-period balances as of December 31, 2018.
The difference between Commission Staff's Adjustment 6.18GR and PSE's Adjustment 6.18GR/20.18GR results from Commission Staff's proposal to use the average of monthly average amount of investor-supplied working capital instead of the end of period amount of investor-supplied working capital.
The difference between Public Counsel's Adjustment 6.18GR and PSE's Adjustment 6.18GR/20.18GR results from Public Counsel's proposal to update plant in service, accumulated depreciation, accumulated deferred income taxes, and depreciation expense on an average of monthly averages basis rather than and end of period basis.
The difference between AWEC's Adjustment 6.18GR and PSE's Adjustment 6.18GR/20.18GR results from AWEC's and PSE's restated gas rate bases.
In its rebuttal, PSE adopted Commission Staff's recommended change to reflect Investor Supplied Working Capital on an AMA basis. This adjustment remains contested between PSE and Public Counsel. Public Counsel is recommending PSE’s rate base be valued on an AMA basis at June 30, 2019. AWEC did not contest PSE’s AMA to EOP rate base adjustment; however, this update now creates a difference between PSE and AWEC for this adjustment.</t>
  </si>
  <si>
    <t>PSE's Adjustment 6.01GR/20.01GR (i) removes credits passed back to customers associated with Schedule 132 Merger Rate Credit; (ii) removes the accruals and true-ups recognized in the test year for the 2017 and 2018 earnings sharing; (iii) annualizes the impacts of the May 1, 2018 rate changes related to the Tax Cuts and Jobs Act; (iv) annualizes the deferrals related to the Tax Cuts and Jobs Act and recorded in the period prior to May 1, 2018 to remove them from the test year; (v) annualizes Schedule 101 revenues for the rate changes associated with the Purchased Gas Adjustment (PGA) mechanism under Docket UG-180794; and (vi) makes certain other adjustments that are not specifically identified result from the process conducted by cost of service of reconciling the test year and pro forma results that are determined based on applying the most current base rates to the normalized pro forma billing determinants.
There were no disagreements among the parties with regard to PSE's Adjustment 6.01GR/20.01GR prior to PSE's rebuttal testimony, in which PSE revised its Adjustment 6.01GR/20.01GR.</t>
  </si>
  <si>
    <t>PSE's Adjustment 6.05GR/20.05GR removes from gas operating revenues (i) all rate schedules that are a direct pass through of specifically identified costs or credits to customers and (ii) the associated expense that is recorded in the test year for these direct pass through tariffs.
There are no disagreements among the parties with regard to PSE's Adjustment 6.05GR/20.05GR.</t>
  </si>
  <si>
    <t>AWEC's Adjustment AWEC-01GP proposes to disallow costs associated with the relocation of a data center.
PSE opposes AWEC Adjustment AWEC-1GP.</t>
  </si>
  <si>
    <t>AWEC's Adjustment AWEC-01EP proposes to disallow costs associated with the relocation of a data center.
PSE opposes AWEC Adjustment AWEC-01EP.</t>
  </si>
  <si>
    <t>6.01GP/ 20.01GP</t>
  </si>
  <si>
    <t>PSE's Adjustment 6.01GP/20.01GP modifies the test year revenues to the revenues that would have been collected during the test year if only the base rates from the 2017 general rate case as modified for tax reform in Docket UG-180283 had been in effect for the entire test year. The adjustment (i) removes the decoupling deferrals and amortization, including the associated twenty-four month GAAP reserve, to reflect the test year revenue on a volumetric basis; (ii) removes the non-tracker/rider non-base rates revenue from the test year; and (iii) PSE removes natural gas revenues associated with curtailment and entitlement constraint periods that occurred during the test year and related to conditions imposed by Northwest Pipeline Corp in response to the Enbridge pipeline outage.
There are no disagreements among the parties with regard to PSE's Adjustment 6.01GP/20.01GP.</t>
  </si>
  <si>
    <t>6.02GP/ 20.02GP</t>
  </si>
  <si>
    <t>PSE's Adjustment 6.02GP/20.02GP restates delivered load and revenue to a level which would have been expected to occur had the temperatures during the test year been “normal”. For gas operations, this adjustment is based on the difference between the actual test year therms and the temperature normalized therms. The pro forma adjustment normalizes the remaining revenues that were reflected on a volumetric basis as a result of the adjustment to remove the current decoupling deferrals.
There are no disagreements among PSE, Public Counsel, and AWEC with regard to PSE's Adjustment 6.02GP/20.02GP.
The difference between Commission Staff's 6.02GP and PSE's Adjustment 6.02GP/20.02GP results from Commission Staff's proposal to use results from a schedule-level analysis instead of a system-level analysis.
In its rebuttal testimony, PSE has accepted the recommendations of Commission Staff regarding temperature normalization. PSE did not incorporate the update into the revenue requirement in its rebuttal filing but will incorporate these changes during the compliance filing in this proceeding.</t>
  </si>
  <si>
    <t>6.09GP/ 20.09GP</t>
  </si>
  <si>
    <t>6.04GP/ 20.04GP</t>
  </si>
  <si>
    <t>PSE's Adjustment 6.09GP/20.09GP reflects the proposal to discontinue the excise tax &amp; filing fee adjustment in future proceedings by making an equal and offsetting pro forma adjustment that decreases net operating income for gas operations.
There are no disagreements among PSE, Commission Staff, and AWEC with regard to PSE's Adjustment 6.09GP.
Public Counsel opposes Adjustment 6.09GP/20.09GP.</t>
  </si>
  <si>
    <t>6.10GP/ 20.10GP</t>
  </si>
  <si>
    <t>PSE's Adjustment 6.10GP/20.10GP reflects the proposal to discontinue the D&amp;O insurance adjustment in future proceedings by making an equal and offsetting pro forma adjustment that decreases net operating income for gas operations.
There are no disagreements among PSE, Commission Staff, and AWEC with regard to PSE's Adjustment 6.10GP/20.10GP.
Public Counsel opposes Adjustment 6.10GP/20.10GP.</t>
  </si>
  <si>
    <t>6.14GP/ 20.14GP</t>
  </si>
  <si>
    <t>PSE's Adjustment 6.14GP/20.14GP reflects the known and measurable premium increases for property and liability insurance expense based on premium renewals in April 2019. Further updates will be made to policies that will have new premiums during the course of the proceeding. Common property and liability insurance is allocated to electric and natural gas operations based on the non-production plant or number of customers’ allocation factor.
There are no disagreements among the parties with regard to PSE's Adjustment 6.14GP/20.14GP.</t>
  </si>
  <si>
    <t>6.15GP/ 20.15GP</t>
  </si>
  <si>
    <t>PSE's Adjustment 6.15GP/20.15GP pro forms the impact of wage increases and payroll tax changes that occur after the test year. For represented (union) employees, the adjustment reflects the known annual wage increases that were granted in the approved contracts for the International Brotherhood of Electrical Workers and United Association of Plumbers and Pipefitters union employees. The contracted wage increase percentage for International Brotherhood of Electrical Workers union employees is three percent effective January 1, 2019. The contracted wage increases for United Association of Plumbers and Pipefitters union employees is three percent effective October 1, 2019 and 2.75 percent effective October 1, 2020. This results in a compounded wage increase over the test year level of 5.83 percent. The average wage increase used in the wage adjustment for non-union employees includes the known, declared wage increase of 3.5 percent effective March 1, 2019, plus an estimated 2.874 percent increase effective March 1, 2020. This results in a compounded wage increase over the test year levels of 3.83 percent for non-union employees after the application of slippage.
There are no disagreements among PSE, Commission Staff, and AWEC with regard to PSE's Adjustment 6.15GP/20.15GP.
The difference between Public Counsel's 6.15GP and PSE's Adjustment 6.15GP/20.15GP results from Public Counsel's proposal to remove wage increases scheduled to be implemented after June 30, 2019.</t>
  </si>
  <si>
    <t>6.16GP/ 20.16GP</t>
  </si>
  <si>
    <t>PSE's Adjustment 6.16GP/20.16GP adjusts the PSE portion of investment plan expense to reflect the additional expense associated with the pro forma wage increases and is based on the current employee contribution rates.
There are no disagreements among PSE, Commission Staff, and AWEC with regard to PSE's Adjustment 6.09GP.
Public Counsel opposes PSE's Adjustment 20.16GP.</t>
  </si>
  <si>
    <t>6.17GP/ 20.17GP</t>
  </si>
  <si>
    <t>PSE's Adjustment 6.17GP/20.17GP adjusts the test year employee benefits expense to the most current average cost per participant based on the product of (i) the 2018 participant count, multiplied by the average cost as of February 2019.
There are no disagreements among PSE, Commission Staff, and AWEC with regard to PSE's Adjustment 6.17GP.
Public Counsel opposes PSE's Adjustment 6.17GP/20.17GP.</t>
  </si>
  <si>
    <t>6.20GP/ 20.20GP</t>
  </si>
  <si>
    <t>PSE's Adjustment 6.20GP/20.20GP provides customers the gains and losses from sales of utility real property completed since the last general rate case. The gains and losses are allocated between electric and natural gas based on the use of the property and amortized over three years.
There are no disagreements among PSE, Commission Staff, and AWEC with regard to PSE's Adjustment 6.20GP/20.20GP.
Public Counsel opposes PSE's Adjustment 6.20GP/20.20GP.</t>
  </si>
  <si>
    <t>6.21GP/ 20.21GP</t>
  </si>
  <si>
    <t>PSE's Adjustment 6.21GP/20.21GP amortizes the following over five years: (i) the outstanding environmental remediation costs that have been deferred the end of the test year in PSE’s prior general rate case and (ii) a corresponding amount of the third party and insurance proceeds, either directly assigned or pro-rated, that are deferred as of December 31, 2018. PSE's Adjustment 6.21GP/20.21GP follows the draft allocation methodology that has been developed in collaboration with Commission Staff.
There are no disagreements among PSE, Commission Staff, and AWEC with regard to PSE's Adjustment 6.21GP/20.21GP.
Public Counsel opposes PSE's Adjustment 6.21GP/20.21GP.</t>
  </si>
  <si>
    <t>6.22GP/ 20.22GP</t>
  </si>
  <si>
    <t>PSE's Adjustment 6.22GP/20.22GP is comprised of the following three components: (i) the rate year amortization of the deferral of the return on AMI plant in service between October 2016 through June 2018 that was allowed as part of the settlement agreement in PSE’s 2018 ERF, Dockets UE-180899 and UG-180900; (ii) the rate year amortization of the deferral of the depreciation of current AMI plant that was allowed as part of the settlement agreement in PSE’s 2018 ERF; and (iii) the rate year depreciation expense and AMA rate base for AMI pro forma plant additions occurring after the end of the test year through June 30, 2019.
There are no disagreements among PSE, Commission Staff, and AWEC with regard to PSE's Adjustment 6.22GP/20.22GP.
The difference between Public Counsel's Adjustment 6.22GP and PSE's Adjustment 6.22GP/20.22GP results from Public Counsel's proposal to remove the test year cost of the AMI investments, adjusted for the increase in plant related investment to June 30, 2019, on an average of monthly averages basis, based on Public Counsel's proposal to disallow cost recovery of and on capital PSE spent to implement the AMI system.</t>
  </si>
  <si>
    <t>6.23GP/ 20.23GP</t>
  </si>
  <si>
    <t>PSE's Adjustment 6.23GP/20.23GP annualizes base rents, operating expenses, and tenant improvement amortizations in the Bellevue EST Building and the Bothell campus expansions. PSE will be closing service offices in 2019 for the Oak Harbor, Bellingham, Ellensburg, and South Whidbey (Freeland) offices. Rent and operating expenses are removed from the test year as part of the pro forming adjustment.
There are no disagreements among PSE, Commission Staff, and AWEC with regard to PSE's Adjustment 6.23GP/20.23GP.
Public Counsel opposes PSE's Adjustment 6.23GP/20.23GP.</t>
  </si>
  <si>
    <t>6.24GP/ 20.24GP</t>
  </si>
  <si>
    <t>PSE's Adjustment 6.24GP/20.20GP includes the post-test year investment for the "Get to Zero" projects, based on actual costs through March 2019 and estimated costs for the projects through June 2019.  Adjustment 6.24GP/20.20GP includes the rate year amortization expense and rate base amount for deferred costs for the "Get to Zero" assets placed in service between July 2018 and June 2019. PSE will continue to defer depreciation for GTZ assets placed in service from July 2019 forward for consideration in a future rate proceeding. PSE's Adjustment 6.24GP includes a three-year amortization period from the date rates will become effective for this proceeding, May 1, 2020.
The difference between Commission Staff's 6.24GP and PSE's Adjustment 6.24GP/20.24GP results from Commission Staff's proposal to (i) allow deferred accounting treatment only for those projects that meet the materiality threshold, (ii) remove carrying charges on the GTZ deferral balance, and (iii) deny the request for open-ended deferred accounting treatment for unidentified future projects placed in service after the rate case.
The difference between Public Counsel's Adjustment 6.24GP and PSE's Adjustment 6.24GP/20.24GP results from Public Counsel's proposal to defer consideration of costs associated with the "Get to Zero" projects until PSE's next rate proceeding. Public Counsel also recommend that the Commission consider disallowing half of the test year costs associated with the "Get to Zero" projects that PSE seeks to recover.
AWEC adopts Commission Staff's proposal.</t>
  </si>
  <si>
    <t>6.25GP/ 20.25GP</t>
  </si>
  <si>
    <t>PSE's Adjustment 6.25GP/20.25GP recalculates the three-year amortization of credit card payment processing fee deferrals, based on the final deferral amount of $3.8 million (versus the estimated deferral balance of $4.3 million utilized in the 2017 general rate case).
There are no disagreements among PSE, Commission Staff, and AWEC with regard to PSE's Adjustment 6.25GP/20.25GP.
Public Counsel opposes PSE's Adjustment 6.25GP/20.25GP.</t>
  </si>
  <si>
    <t>6.26GP/ 20.26GP</t>
  </si>
  <si>
    <t>PSE's Adjustment 6.26GP/20.26GP reflects the amortization over a four-year period and the decrease in deferred federal income tax balances associated with passing back unprotected deferred federal income tax balances. PSE's Adjustment 6.23GP/20.23GP proposes a four-year period to act as an offset to the additional storm amortizations that are recovered over a four-year period. There is no tax effect on the amortization in order to gross it up for revenue requirement purposes. The rate base impact is determined by beginning amortization at the start of the rate year and pro forming the rate base amounts to their rate year average of monthly averages balances.
There are no disagreements among PSE, Commission Staff, and AWEC with regard to PSE's Adjustment 6.26GP/20.26GP.
The difference between Public Counsel's Adjustment 6.26GP and PSE's Adjustment 6.26GP/20.26GP results from Public Counsel's proposal to amortize 
unprotected excess deferred taxes over a two-year period.
The difference between AWEC's Adjustment 6.26GP and PSE's Adjustment 6.26GP/20.26GP results from AWEC's proposal to amortize unprotected excess deferred taxes over a one-year period.</t>
  </si>
  <si>
    <t>6.27GP/ 20.27GP</t>
  </si>
  <si>
    <t>PSE's Adjustment 6.27GP/20.27GP adjusts rate base and operating costs for the Public Improvement program. The adjustment increases both electric and natural gas rate base for post-test year additions to plant placed in service during January – March of 2019, and for additions forecasted to be in service during April – June 2019. The increases in rate base are net of the associated retirements during the same period. The adjustment calculates depreciation expense, accumulated depreciation, and deferred federal income tax based on the composite depreciation rates approved in the 2017 general rate case. Plant balances as of June 2019 are then pro formed to their rate year average of monthly averages balances. Deferred taxes associated with the tax depreciation of the project were calculated in the manner prescribed by Internal Revenue Code Regulations, Section 1.167(l)-1(h).
Commission Staff's proposal to include consideration of depreciation expense in the materiality standard results in no Commission Staff Adjustment 6.27GP/20.27GP.
Public Counsel oppose PSE's Adjustment 6.27GP/20.27GP.
AWEC adopts Commission Staff's proposal.</t>
  </si>
  <si>
    <t>6.28GP/ 20.28GP</t>
  </si>
  <si>
    <t>PSE's Adjustment 6.28GP/20.28GP reflects the most recent negotiated contract escalation rates for outside services related to the following expense classifications; transmission, distribution, customer accounts, and administration and general. The calendar year 2019 escalation rates were applied on a pro forma basis to actual 2018 expense amounts for the contracted services.
There are no disagreements among PSE, Commission Staff, and AWEC with regard to PSE's Adjustment 6.28GP/20.28GP.
Public Counsel opposes PSE's Adjustment 6.28GP/20.28GP.</t>
  </si>
  <si>
    <t>6.29GP/ 20.29GP</t>
  </si>
  <si>
    <t>PSE's Adjustment 6.29GP/20.29GP relates to the software HR TOPS with an estimated total cost of $10.3 million that will be in service by the end of June 2019. PSE's Adjustment 6.29GP calculates depreciation expense, accumulated depreciation, and deferred federal income taxes, which are pro formed to their rate year average of monthly averages balances. Deferred taxes associated with the tax depreciation of the project were calculated in the manner prescribed by Internal Revenue Code Regulations, Section 1.167(l)-1(h).
Commission Staff's proposal to include consideration of depreciation expense in the materiality standard results in no Commission Staff Adjustment 6.29GP/20.29GP.
Public Counsel oppose PSE's Adjustment 6.29GP/20.29GP.
AWEC adopts Commission Staff's proposal.</t>
  </si>
  <si>
    <t>8.01GP/ 21.01GP</t>
  </si>
  <si>
    <t>In accordance with paragraph 70 of the Commission policy statement in Docket UG-120715, PSE must transfer investments approved for recovery in the gas Cost Recovery Mechanism (CRM) into base rates. PSE's Adjustment 8.02GP/21.02GP pro forms the 2016/2017 and 2017/2018 CRM investment included in the test year is being pro formed to the rate year levels to align with their expected balances at the time rates are changed in this filing.
There are no disagreements among the parties with regard to PSE's Adjustment 8.02GP/21.02GP.</t>
  </si>
  <si>
    <t>8.02GP/ 21.02GP</t>
  </si>
  <si>
    <t xml:space="preserve">In accordance with paragraph 70 of the Commission policy statement in Docket UG-120715, PSE must transfer investments approved for recovery in the gas Cost Recovery Mechanism (CRM) into base rates. The test year in this proceeding contains two months (November and December 2018) included in PSE’s 2018/2019 CRM investment that will not be transferred to base rates and will continue to be recovered in Schedule 149 after the rates from this proceeding go into effect. PSE's Adjustment 8.01GP/21.01GP removes these amounts to prevent double recovery of these assets.
There are no disagreements among the parties with regard to PSE's Adjustment 8.01GP/21.01GP.
</t>
  </si>
  <si>
    <t>Commission Staff's Adjustment 12.05GP/21.05GP removes $31.5 million in gas distribution system capital additions that connect the Tacoma LNG project to PSE’s gas distribution system for consideration of the costs and prudency of such additions in a subsequent rate proceeding.
AWEC adopts Commission Staff's proposal.
PSE states that Upgrade 1 and Upgrade 3 are used and useful. PSE exercised reasonable planning for the construction of the distribution system upgrades given the information available at the time. When circumstances changed, PSE took appropriate actions to adjust the schedule for the remaining work. While it would be appropriate to allow for the recovery of Upgrade 1 and Upgrade 3 in this rate case because they are currently used and useful, PSE would accept being required to defer the return on and of Upgrades 1 and 3 until the LNG system is in service, and all three upgrades could be analyzed in a future rate case.</t>
  </si>
  <si>
    <t>12.05GP/ 21.05GP</t>
  </si>
  <si>
    <t>• PSE opposes Public Counsel's proposal to design a new SQI metric that specifically assesses the quality of interactive voice response (“IVR”) transactions.
• PSE opposes Public Counsel's proposal to establish a GTZ working group to determine how to best ensure that the IVR is customer-friendly.</t>
  </si>
  <si>
    <t>PSE opposes Public Counsel's proposal that the Commission direct PSE to work with a newly established GTZ Working Group to ensure that GTZ benefits all customers, regardless of income, home ownership, and demographics.</t>
  </si>
  <si>
    <t>•  PSE opposes Public Counsel's recommendation that the Commission should direct PSE to coordinate with consumer stakeholder groups to ensure all customers adopt and benefit from self-help digital channels.
•  PSE opposes Public Counsel's recommendation that PSE continue to work with and support groups, such as community action agencies, in their efforts to assist customers in utilizing the automated mechanisms for participating in financial assistance and bill payment programs.</t>
  </si>
  <si>
    <t>•  PSE opposes Public Counsel's proposal that the Commission continue its oversight of PSE’s performance relative to strengthened customer service standards.
•  PSE opposes Public Counsel's proposal that the Commission consider modifying the SQI metrics at some future time to measure service quality as customers increasingly use digital channels for transactions with PSE.</t>
  </si>
  <si>
    <t>•  PSE opposes Public Counsel's proposal that PSE demonstrate that surveys submitted to the Commission and conducted by or on behalf of PSE are based on representative samples. Public Counsel suggests that approximately one-third of PSE’s customers lack digital accounts, so the surveys should also be representative of levels of digital fluency.
•  PSE opposes Public Counsel's proposal that any survey on residential customer satisfaction surveys conducted by or on behalf of PSE and relied upon by PSE in a filing with the Commission should demonstrate that the surveys are based on representative samples of PSE's residential customers including those with and without English proficiency, old and young, all demographics, those participating in financial assistance programs, those with payment arrangements, those in rural and urban and suburban communities, and those who are digitally active, digitally “hibernating,” and lacking digital platforms.</t>
  </si>
  <si>
    <t>•  PSE opposes Public Counsel's proposal to update the SQI standard to require PSE to kept 100 percent of its service appointments
•  PSE opposes Public Counsel's proposal that PSE commit to not seek any change in the metrics and standards for SQI metrics for at least five years.</t>
  </si>
  <si>
    <t>PSE believes that Commission Staff's recommendation that PSE update the economic bypass study is a reasonable request, but it should be done when the Special Contract rate is up for renewal in 2035.</t>
  </si>
  <si>
    <t>PSE believes that a broader discussion should occur before making changes to its existing line extension allowance methodology.</t>
  </si>
  <si>
    <t>PSE is neutral on NWEC’s proposal for an on-bill repayment program for cost-effective energy efficiency. If the Commission is supportive of NWEC’s proposal, PSE recommends that the Commission direct PSE to work with its Conservation Resources Advisory Group (“CRAG”) to develop an on-bill repayment service for conservation and, with the CRAG and other interested stakeholders, for other investments. The Commission could further direct PSE to file for approval of these services within one year of the conclusion of this case.</t>
  </si>
  <si>
    <t>•  PSE opposes AWEC's proposal Both Upgrade 1 and Upgrade 3 are used and useful. PSE exercised reasonable planning for the construction of the distribution system upgrades given the information available at the time. When circumstances changed, PSE took appropriate actions to adjust the schedule for the remaining work.
•  The updated COSS model utilizes the design day for sales customer as the method of allocating to each customer class the costs associated with these Tacoma LNG facility related distribution mains. This method aligns with the Settlement Stipulation, ensuring that none of the specified distribution mains costs are allocated to the transportation customers.</t>
  </si>
  <si>
    <t>PSE supports the Commission’s continuation of the transmission and distribution planning work associated with the IRP rulemaking, Docket U-161024, when appropriately timed in light of all the other rulemakings, to collectively vet planning process and stakeholder engagement expectations and rules.</t>
  </si>
  <si>
    <t>PSE is supportive of an electric time-of-use rate. PSE requests that whatever guidance the Commission deemed appropriate to align expectations of these pilot pricing program before PSE expends the time, effort and resources required to launch these pilots. Otherwise, PSE would appreciate the Commission’s consideration in affording it the flexibility to develop such pilots at the time and in the manner it deems most appropriate.</t>
  </si>
  <si>
    <t>PSE is not optimistic about the prospects for real-time pricing, at least until there is a wholesale market for electricity in the region where such pricing is transparently available. PSE requests that whatever guidance the Commission deemed appropriate to align expectations of these pilot pricing program before PSE expends the time, effort and resources required to launch these pilots. Otherwise, PSE would appreciate the Commission’s consideration in affording it the flexibility to develop such pilots at the time and in the manner it deems most appropriate.</t>
  </si>
  <si>
    <t>PSE is somewhat concerned with, but not opposed to, the prospect of a critical-peak-pricing rate. This concern stems both from its relatively punitive pricing approach, where customers face price spikes for which they are expected to respond, as well as what is likely to be a more limited application. In contrast, peak time rebates, where the customer is rewarded for reductions in load relative to a baseline appears on its face more customer friendly, albeit with similar limitations in applicability. PSE requests that whatever guidance the Commission deemed appropriate to align expectations of these pilot pricing program before PSE expends the time, effort and resources required to launch these pilots. Otherwise, PSE would appreciate the Commission’s consideration in affording it the flexibility to develop such pilots at the time and in the manner it deems most appropriate.</t>
  </si>
  <si>
    <t>Gas Cost of Service and Rate Spread</t>
  </si>
  <si>
    <t>Electric Cost of Service and Rate Spread</t>
  </si>
  <si>
    <t>Index</t>
  </si>
  <si>
    <r>
      <rPr>
        <b/>
        <u/>
        <sz val="10"/>
        <color theme="1"/>
        <rFont val="Arial"/>
        <family val="2"/>
      </rPr>
      <t>Disclaimer</t>
    </r>
    <r>
      <rPr>
        <b/>
        <sz val="10"/>
        <color theme="1"/>
        <rFont val="Arial"/>
        <family val="2"/>
      </rPr>
      <t>:</t>
    </r>
    <r>
      <rPr>
        <sz val="10"/>
        <color theme="1"/>
        <rFont val="Arial"/>
        <family val="2"/>
      </rPr>
      <t xml:space="preserve"> This issues list is for general  informational and reference purposes only  and is non-binding.   A party’s failure to provide a statement on an issue  does not constitute agreement by that party to the position of any other party.  Parties reserve the right to modify positions or take positions on new issues as the case develops.   Party positions are determined on the basis of the evidentiary record, pleadings and briefs on file in the record.</t>
    </r>
  </si>
  <si>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increase the base fixed monthly customer charge for residential customers from $11.00 per month to $11.52 per month.
• PSE proposes to increase its delivery charge for residential customers from $0.34603 per therm to $0.44362 per therm.</t>
  </si>
  <si>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update the volumetric rates to ensure total margin revenue equals the proposed margin revenue developed in the rate apportionment.
• PSE proposes to change the procurement charge  to the rates indicated by the cost of service study.
• PSE proposes to increase the balancing charge for all transportation service classes from $0.00070 to $0.00100.</t>
  </si>
  <si>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increase the demand charge rate for Rate Schedules 41 and 41T to better reflect the underlying unit demand costs associated with these customer classes.
• PSE proposes to update the volumetric rates to ensure total margin revenue equals the proposed margin revenue developed in the rate apportionment.
• PSE proposes to change the procurement charge  to the rates indicated by the cost of service study.
• PSE proposes to increase the balancing charge for all transportation service classes from $0.00070 to $0.00100.</t>
  </si>
  <si>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increase the demand charge rate for Rate Schedules 87 and 87T) to better reflect the underlying unit demand costs associated with these customer classes.
• PSE proposes to increase the balancing charge for all transportation service classes from $0.00070 to $0.00100. 
• PSE proposes to update the volumetric rates to ensure that the total margin revenue equals the proposed margin revenue developed in the rate apportionment.
• PSE proposes to change the procurement charge  to the rates indicated by the cost of service study.</t>
  </si>
  <si>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increase the demand charge rate for Rate Schedules 85 and 85T to better reflect the underlying unit demand costs associated with these customer classes.
• PSE proposes to increase the balancing charge for all transportation service classes from $0.00070 to $0.00100. 
• PSE proposes to update the volumetric rates to ensure that the total margin revenue equals the proposed margin revenue developed in the rate apportionment.
• PSE proposes to change the procurement charge  to the rates indicated by the cost of service study.</t>
  </si>
  <si>
    <t>•  PSE presented an attrition analysis that supports an increase to electric base rates, exclusive of power costs, of $84.2 million.
•  PSE presented an attrition revenue shortfall for electric of $23.8 million.</t>
  </si>
  <si>
    <t>•  Public Counsel recommends that non-energy costs for Green Direct that are fixed in nature, such as plant costs, should be excluded from general rate cases or expedited rate filings so that non-Schedule 139 customers are not allocated such costs.
• Public Counsel does not believe that either of the PPAs or any other costs associated with the Green Direct Program should be included in this power cost update. Neither of the PPAs are in service and participating customers are not receiving any benefits from them; thus, they should be removed until they are in service and delivering energy. However, if the Skookumchuck project does come into service by its expected February 2020 completion date and is providing benefits to customers, then we concur to the inclusion of this PPA and its balancing costs in the power cost adjustment.</t>
  </si>
  <si>
    <t>Authorization to discontinue  D&amp;O Insurance and Excise Tax and Filing Fee</t>
  </si>
  <si>
    <t xml:space="preserve">•  PSE identified two standard adjustments (D&amp;O Insurance and Excise Tax &amp; Filing Fee) that are consistently below the thresholds, and PSE requests Commission authorization to discontinue these adjustments in future rate cases. 
</t>
  </si>
  <si>
    <t>Approval of PCA baseline rates and Schedule A-1</t>
  </si>
  <si>
    <t>•  PSE requests approval of this baseline rate as it is utilized for purposes of determining the imbalance for sharing under PSE’s PCA mechanism as well as used for setting amounts in PSE’s decoupling mechanism.
•  PSE requests approval of Exhibit A-1 in order to provide certainty in its accounting for the PCA mechanism once new rates go into effect.</t>
  </si>
  <si>
    <t>•  PSE presented an attrition analysis that supports an increase to gas base rates of $109.7 million.
•  PSE presented an attrition revenue shortfall for natural gas of $27.9 million.</t>
  </si>
  <si>
    <t>PSE used the existing materiality threshold of 0.5 percent of net plant in service. Additionally,  PSE believes Staff’s recommended change to their interpretation of the materiality threshold for short-lived plant does not sufficiently address PSE’s regulatory lag related to its overall capital spending and establishing a bright-line standard is inconsistent with prior Commission rulings. PSE also believes there are flaws in Staff's materiality proposal.</t>
  </si>
  <si>
    <t>PSE believes that the issue as proposed by Staff is not yet ripe for discussion until the larger issue of decommissioning and remediation recovery is addressed. However, once a proposed plan is filed, that would be a venue in which the Microsoft issue could be addressed.</t>
  </si>
  <si>
    <t>PSE proposes to amortize the deferred gains associated with the sale of the Shuffleton Steam Facility over a period of three years. PSE also agrees with Staff's proposal to remove the Shuffleton net book value from rate base and the corresponding depreciation from net operating income.</t>
  </si>
  <si>
    <t>• PSE seeks a Commission determination that Green Direct is a prudent resource, including any output that would be used to serve all customers. No party in this case has challenged the prudency of Green Direct.
• PSE has removed costs associated with software related to the Green Direct program billed to a common future use capital order.
• PSE will detail on an annual basis if customer usage is in excess or short of the generation of the PPAs supporting the Green Direct program. PSE will track the monthly variance between Schedule 139 usage and the generation of the PPAs. On an annual basis, the energy and associated Renewable Energy Credits of the PPAs will be allocated first to Schedule 139 customers. In addition, total Schedule 139 revenue and fixed costs (i.e. administrative costs, deprecation on SAP billing changes or any incremental costs) will be tracked in separate orders, outside of the Power Cost Adjustment mechanism, and excluded from PSE’s rate filings
• PSE believes both PPAs associated with the Green Direct program should be included in Power Costs.</t>
  </si>
  <si>
    <t>•  The Energy Project opposes PSE's electric rate design proposal to place the entire residential increase on the second block
•  The Energy Project proposes the apportionment of any residential increase on an equal percentage basis to the two existing blocks.
•  The Energy Project proposes that the Commission direct PSE to study the adoption of a first-tier block for usage up to 800 kWh per month.
•  The Energy Project supports maintaining the monthly basic charge of $7.49 at its current level.</t>
  </si>
  <si>
    <t>Regarding the "Get to Zero" program, The Energy Project is concerned about (1) maintaining access to live agents for low-income customers in challenging credit, collection, and disconnection situations; (2) limited availability of internet access to low-income customers to use "Get to Zero" self-help channels.</t>
  </si>
  <si>
    <t xml:space="preserve">•  PSE supports Public Counsel's recommendation that PSE, in consultation with the Low Income Advisory Group, identify additional information to be reported to the Commission regarding numbers of field disconnections, disconnections, and payments made through automated channels to help interested stakeholders monitor the impact of GTZ on disconnections.
•  PSE supports The Energy Project recommendations for (1) a Disconnection Reduction Plan and for (2) annual reporting of disconnection data.  </t>
  </si>
  <si>
    <t>•  The Energy Project proposes that the Commission direct PSE to develop a Disconnection Reduction Plan in consultation with its Low-income Advisory Committee.
•  The Energy Project proposes that the Commission require PSE to continue premise visits in connection with remote disconnection until a Disconnection Reduction Plan is filed and approved.
•  The Energy Project recommends annual reporting of specified disconnection data.</t>
  </si>
  <si>
    <t>The Energy Project has concerns about the cost of the "Get to Zero" program.</t>
  </si>
  <si>
    <t>The Energy project notes that the settlement agreement approved by the Commission in Docket U-180680 requires PSE to consult with its Low-income Advisory Group regarding "Get to Zero" deployment.</t>
  </si>
  <si>
    <t>PSE proposes to increase the current funding for electric low-income bill assistance by $2.9 million, which is a 15.3 percent increase for the electric HELP program. The stated increase amount of  $2.9 million is (i) calculated on the premise that the full rate request is granted and (ii) based on a formula of twice the percentage of the residential bill impact.</t>
  </si>
  <si>
    <r>
      <rPr>
        <sz val="10"/>
        <color theme="1"/>
        <rFont val="Calibri"/>
        <family val="2"/>
      </rPr>
      <t>•</t>
    </r>
    <r>
      <rPr>
        <sz val="10"/>
        <color theme="1"/>
        <rFont val="Arial"/>
        <family val="2"/>
      </rPr>
      <t xml:space="preserve">  The Energy Project accepts PSE’s recommendation if the full rate increase is granted.  For a lesser award, The Energy Project recommends an increase based on twice the percentage of the base rate increase. If rate decreases are ordered, no assistance decrease would take place.
•  The Energy Project recommends that a specific allowance of 10 percent be established for indirect costs within the overall agency fee structure, as a supplement to the existing agency administrative allotment of approximately 20 percent, which would be allocated to direct costs.</t>
    </r>
  </si>
  <si>
    <t xml:space="preserve">PSE proposes to increase the current funding for gas low-income bill assistance by $700,000, which is a 15.0 percent increase for the gas HELP program. The stated increase amount of $700,000 million is (i) calculated on the premise that the full rate request is granted and (ii) based on a formula of twice the percentage of the residential bill impact.
</t>
  </si>
  <si>
    <r>
      <rPr>
        <sz val="10"/>
        <color theme="1"/>
        <rFont val="Calibri"/>
        <family val="2"/>
      </rPr>
      <t>•  The Energy Project accepts PSE’s recommendation if the full rate increase is granted.  For a lesser award, The Energy Project recommends an increase based on twice the percentage of the base rate increase. If rate decreases are ordered, no assistance decrease would take place.</t>
    </r>
    <r>
      <rPr>
        <sz val="10"/>
        <color theme="1"/>
        <rFont val="Arial"/>
        <family val="2"/>
      </rPr>
      <t xml:space="preserve">
•  The Energy Project recommends that a specific allowance of 10 percent be established for indirect costs within the overall agency fee structure, as a supplement to the existing agency administrative allotment of approximately 20 percent, which would be allocated to direct costs.</t>
    </r>
  </si>
  <si>
    <t>0.95 - 0.99</t>
  </si>
  <si>
    <t>1.05 - 1.06</t>
  </si>
  <si>
    <t>1.05 - 1.07</t>
  </si>
  <si>
    <t>1.00 - 1.10</t>
  </si>
  <si>
    <t>0.98 - 1.06</t>
  </si>
  <si>
    <t>0.44 - 0.58</t>
  </si>
  <si>
    <t>0.84 - 1.04</t>
  </si>
  <si>
    <t>0.96 - 1.17</t>
  </si>
  <si>
    <t>0.84 - 0.96</t>
  </si>
  <si>
    <t>0.98 - 1.02</t>
  </si>
  <si>
    <t>0.89 - 0.95</t>
  </si>
  <si>
    <t>0.47 - 0.50</t>
  </si>
  <si>
    <t>Rentals</t>
  </si>
  <si>
    <t>EFFECTIVE ELECTRIC RATE SPREAD
(Percent of System Average Increase)</t>
  </si>
  <si>
    <t>EFFECTIVE GAS RATE SPREAD
(Percent of System Average Increase)</t>
  </si>
  <si>
    <t>APPLIED GAS RATE SPREAD</t>
  </si>
  <si>
    <t>APPLIED ELECTRIC RATE SPREAD</t>
  </si>
  <si>
    <t>PSE's Adjustment 7.07ER/21.07ER calculates the impact of implementing the limited depreciation study update to ensure that the Colstrip Units 3 and 4 assets will be fully depreciated by December 31, 2025, as required by the Washington Clean Energy Transformation Act. Additionally, PSE's Adjustment 7.07ER removes the restated level of depreciation expense for Colstrip Units 1 and 2. To adjust the test year depreciation expense to the new depreciation rates, PSE's Adjustment 7.06ER/21.06ER used the relationship of the new depreciation rate for each specific asset account to the old depreciation rate for that account multiplied by the restated depreciation expense for that particular account. The results of this calculation for all asset accounts for Colstrip Units 3 and 4 were then totaled and compared to the total restated depreciation expense for the test period for those units that is included in PSE's Adjustment 6.19ER with the difference between the two being the adjustment. The full impact of the depreciation adjustment was used to adjust rate base in recognition that accumulated depreciation is on an end of period basis. Finally, the treatment of the excess deferred income tax (EDIT) reversals must be consistent with the treatment of depreciation expense and rate base. Because depreciation expense for Colstrip Units 1 and 2 is being removed, the average rate assumption method (ARAM) for Colstrip Units 1 and 2 in the amount of $2.2 million is also removed. For Colstrip Units 3 and 4, the specific tax rate including ARAM that is specific to Colstrip Units 3 and 4 was used to tax effect the adjustments to depreciation expense and accumulated deferred income taxes (ADIT).
There are no disagreements among PSE, Commission Staff, and Public Counsel with regard to PSE's Adjustment 7.07ER/21.07ER. See Commission Staff proposal for Colstrip decommissioning and remediation at line 197 of tab "Other Electric Issues."
The difference between AWEC's Adjustment 7.07ER and PSE's Adjustment 7.07ER/21.07ER results from AWEC's proposals to (i) transfer the unrecovered plant balances for Colstrip Units 1 and 2 into a regulatory asset and reduce the balance for production tax credits monetized by PSE as of September 30, 2019, including monetization in 2019; and (ii) reduce the annual depreciation expense for Colstrip Units 3 and 4 for the residual production tax credit regulatory liability amounts;
The difference between Staff’s and AWEC's proposals are as follows: (1) AWEC recommends removal of Colstrip Units 1 and 2 from rate base; (2) AWEC proposes moving the remaining plant balances into a regulatory asset; (3) AWEC recommends that the monetized portion of the Production Tax Credit Regulatory Liability be applied to offset the entire amount of the regulatory asset; and (4) AWEC affirmatively supports reducing depreciation expenses for Colstrip Units 3 and 4 by the Production Tax Credit Regulatory Liability amounts.</t>
  </si>
  <si>
    <t>•  Commission Staff opposes PSE's proposal for an attrition allowance, arguing that PSE’s request falls short of the Commission’s policy standards on attrition allowances.
•  Commission Staff presented an attrition analysis (as revised) that indicates attrition revenue requirements of $47.5 million for electric operations and $50.5 million for natural gas operations.
•  Relative to Commission Staff’s modified historical test year – pro forma approach, Commission Staff's attrition analysis shows an attrition-adjusted revenue sufficiency of $2.5 million for electric operations and an attrition-adjusted revenue deficiency of $12.1 million for gas operations.
•  Commission Staff's attrition analysis provides less escalation to the gross plant and less depreciation and amortization expense than PSE's attrition analysis.
•  Commission Staff's attrition analysis and PSE's attrition analysis reach very similar results with respect to O&amp;M growth factors.</t>
  </si>
  <si>
    <t>• Commission Staff recommends that the Commission allow deferred depreciation for the projects that meet Commission Staff’s proposed materiality threshold, which Commission Staff represents would total $16,687,554.
• Commission Staff recommends that the Commission deny the request to include a carrying charge on the deferral balance.
• Commission Staff recommends that the Commission deny the request for open-ended deferred accounting treatment for unidentified future projects.
• Commission Staff encourages the Commission to offer guidance on the purposes for which, and the circumstances in which deferred accounting should be used.</t>
  </si>
  <si>
    <t>•  Commission Staff opposes PSE's proposal for an attrition allowance, arguing that PSE’s request falls short of the Commission’s policy standards on attrition allowances.
•  Commission Staff presented an attrition analysis that indicates attrition revenue requirements of $47.5 million for electric operations and $50.5 million for natural gas operations.
•  Relative to Commission Staff’s modified historical test year – pro forma approach, Commission Staff's attrition analysis shows an attrition-adjusted revenue sufficiency of $2.5 million for electric operations and an attrition-adjusted revenue deficiency of $12.1 million for gas operations.
•  Commission Staff's attrition analysis provides less escalation to the gross plant and less depreciation and amortization expense than PSE's attrition analysis.
•  Commission Staff's attrition analysis and PSE's attrition analysis reach very similar results with respect to O&amp;M growth factors.</t>
  </si>
  <si>
    <t>• Commission Staff recommends that the Commission allow deferred depreciation for the projects that meet Commission Staff’s proposed materiality threshold, which Commission Staff represents would total $16,687,554.
• Commission Staff recommends that the Commission deny the request to include a carrying charge on the deferral balance.
• Commission Staff recommends that the Commission deny the request for open-ended deferred accounting treatment for unidentified future projects. 
• Commission Staff encourages the Commission to offer guidance on the purposes for which, and the circumstances in which deferred accounting should be used.</t>
  </si>
  <si>
    <t>N/A as of
1/28/2020</t>
  </si>
  <si>
    <t>Equal Percent of Margin: Apply equal percent of magin rate increases to rate schedules.</t>
  </si>
  <si>
    <t>Proposed</t>
  </si>
  <si>
    <t>Adjustment 6.04GP/20.04GP recognizes the tax deduction related to the level of interest associated with the pro forma electric rate base and is calculated using the pro forma natural gas rate base and the weighted average cost of debt of 2.87 percent.
Parties do not contest the manner in which the tax benefit of interest is calculated. Because rate base is a factor in determining the tax benefit of interest, the total amount of this adjustment will differ among the parties where there are differences associated with rate base items.</t>
  </si>
  <si>
    <t>PSE's Adjustment 6.03GR/20.03GR restates the test year for natural gas operations by the appropriate level of federal income tax (FIT) expense for this case.
There are no disagreements between PSE and Commission Staff with regard to PSE's Adjustment 6.03GR/20.03GR.
The difference between Public Counsel's Adjustment 6.03GR/20.03GR and PSE's Adjustment 6.03GR results from Public Counsel's proposal to return the amortization of protected excess deferred income taxes that resulted from the Tax Cuts and Jobs Act from January 2018 through February 2019 to customers.
The difference between AWEC's Adjustment 6.03GR/20.03GR and PSE's Adjustment 6.03GR/20.03GR results from AWEC's proposal to  amortize the January 1, 2018 through February 28, 2019 protected-plus excess deferred income tax reversals for electric services and gas services over a four-year period through Schedule 141X.
Parties do not contest the manner in which the tax benefit of interest is calculated. Because rate base is a factor in determining the tax benefit of interest, the total amount of this adjustment will differ among the parties where there are differences associated with rate base items.</t>
  </si>
  <si>
    <t>PSE
(Rebuttal)</t>
  </si>
  <si>
    <t>PSE
(WUTC Staff DR 065, Att F)</t>
  </si>
  <si>
    <t>PSE
(Exh. JAP-6)</t>
  </si>
  <si>
    <t>PSE
(WUTC Staff
DR 021)</t>
  </si>
  <si>
    <t>• PSE proposes to maintain the current level of monthly basic service charges for all customer classes and incorporate the addition of the Schedule 141 (ERF) and Schedule 141X (EDIT) basic service charge adjustments to the base schedule tariffed basic service charge.
• PSE proposes to increase the demand charge rate for Rate Schedules 86 and 86T) to better reflect the underlying unit demand costs associated with these customer classes.
• PSE proposes to increase the balancing charge for all transportation service classes from $0.00070 to $0.00100. 
• PSE proposes to update the volumetric rates to ensure that the total margin revenue equals the proposed margin revenue developed in the rate apportionment.
• PSE proposes to change the procurement charge to rates indicated by the cost of service study.</t>
  </si>
  <si>
    <t>•  PSE proposes to maintain the current Residential customer charge of $7.49 per month.
•  PSE recommends that the authorized revenue increase to the residential class be spread proportionally across the first and second usage blocks; i.e., each usage rate will incur the same percentage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</si>
</sst>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00000"/>
    <numFmt numFmtId="166" formatCode="0.0%"/>
    <numFmt numFmtId="167" formatCode="[$-409]mmmm\ d\,\ yyyy;@"/>
  </numFmts>
  <fonts count="9">
    <font>
      <sz val="10"/>
      <color theme="1"/>
      <name val="Arial"/>
      <family val="2"/>
    </font>
    <font>
      <sz val="10"/>
      <color theme="1"/>
      <name val="Arial"/>
      <family val="2"/>
    </font>
    <font>
      <b/>
      <sz val="10"/>
      <color theme="1"/>
      <name val="Arial"/>
      <family val="2"/>
    </font>
    <font>
      <sz val="10"/>
      <name val="Arial"/>
      <family val="2"/>
    </font>
    <font>
      <sz val="10"/>
      <name val="Geneva"/>
    </font>
    <font>
      <sz val="10"/>
      <color theme="1"/>
      <name val="Calibri"/>
      <family val="2"/>
    </font>
    <font>
      <b/>
      <u/>
      <sz val="10"/>
      <color theme="1"/>
      <name val="Arial"/>
      <family val="2"/>
    </font>
    <font>
      <u/>
      <sz val="10"/>
      <color theme="10"/>
      <name val="Arial"/>
      <family val="2"/>
    </font>
    <font>
      <b/>
      <u/>
      <sz val="10"/>
      <color theme="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165" fontId="3" fillId="0" borderId="0">
      <alignment horizontal="left" wrapText="1"/>
    </xf>
    <xf numFmtId="0" fontId="3" fillId="0" borderId="0"/>
    <xf numFmtId="0" fontId="4" fillId="0" borderId="0"/>
    <xf numFmtId="165" fontId="3" fillId="0" borderId="0">
      <alignment horizontal="left" wrapText="1"/>
    </xf>
    <xf numFmtId="44"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3" xfId="0" applyBorder="1" applyAlignment="1">
      <alignment vertical="top" wrapText="1"/>
    </xf>
    <xf numFmtId="0" fontId="0" fillId="0" borderId="0" xfId="0"/>
    <xf numFmtId="0" fontId="0" fillId="0" borderId="0" xfId="0" applyAlignment="1">
      <alignment horizontal="center"/>
    </xf>
    <xf numFmtId="0" fontId="0" fillId="0" borderId="3"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3" xfId="0" applyBorder="1" applyAlignment="1">
      <alignment wrapText="1"/>
    </xf>
    <xf numFmtId="0" fontId="0" fillId="0" borderId="3" xfId="0" applyBorder="1" applyAlignment="1">
      <alignment vertical="center" wrapText="1"/>
    </xf>
    <xf numFmtId="0" fontId="0" fillId="0" borderId="0" xfId="0" applyFill="1"/>
    <xf numFmtId="0" fontId="2" fillId="0" borderId="0" xfId="0" applyFont="1" applyFill="1"/>
    <xf numFmtId="0" fontId="2" fillId="0" borderId="3" xfId="0" applyFont="1" applyFill="1" applyBorder="1" applyAlignment="1">
      <alignment horizontal="center" vertical="center"/>
    </xf>
    <xf numFmtId="0" fontId="0" fillId="0" borderId="3" xfId="0" applyFill="1" applyBorder="1"/>
    <xf numFmtId="0" fontId="0" fillId="0" borderId="3" xfId="0" applyFill="1" applyBorder="1" applyAlignment="1">
      <alignment vertical="top" wrapText="1"/>
    </xf>
    <xf numFmtId="164" fontId="0" fillId="0" borderId="3" xfId="1" applyNumberFormat="1" applyFont="1" applyFill="1" applyBorder="1" applyAlignment="1">
      <alignment horizontal="center" vertical="center"/>
    </xf>
    <xf numFmtId="2" fontId="0" fillId="0" borderId="3" xfId="0" applyNumberFormat="1" applyFill="1" applyBorder="1" applyAlignment="1">
      <alignment horizontal="center" vertical="center" wrapText="1"/>
    </xf>
    <xf numFmtId="164" fontId="0" fillId="0" borderId="3" xfId="0" applyNumberFormat="1" applyFill="1" applyBorder="1" applyAlignment="1">
      <alignment horizontal="center" vertical="center"/>
    </xf>
    <xf numFmtId="0" fontId="2" fillId="0" borderId="1" xfId="0" applyFont="1" applyBorder="1" applyAlignment="1">
      <alignment horizontal="center" vertical="top" wrapText="1"/>
    </xf>
    <xf numFmtId="0" fontId="0" fillId="0" borderId="0" xfId="0" applyAlignment="1">
      <alignment vertical="top" wrapText="1"/>
    </xf>
    <xf numFmtId="0" fontId="0" fillId="0" borderId="3" xfId="0" applyFill="1" applyBorder="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0" borderId="0" xfId="0" applyFont="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164" fontId="0" fillId="0" borderId="0" xfId="0" applyNumberFormat="1" applyFill="1"/>
    <xf numFmtId="0" fontId="0" fillId="0" borderId="3" xfId="0" applyFill="1" applyBorder="1" applyAlignment="1">
      <alignment vertical="center" wrapText="1"/>
    </xf>
    <xf numFmtId="0" fontId="2" fillId="0" borderId="0" xfId="0" applyFont="1" applyAlignment="1">
      <alignment horizontal="center" vertical="top" wrapText="1"/>
    </xf>
    <xf numFmtId="0" fontId="0" fillId="0" borderId="0" xfId="0" applyFont="1" applyAlignment="1">
      <alignment horizontal="center"/>
    </xf>
    <xf numFmtId="0" fontId="0" fillId="0" borderId="3" xfId="0" applyFont="1" applyBorder="1" applyAlignment="1">
      <alignment horizontal="center" vertical="center"/>
    </xf>
    <xf numFmtId="0" fontId="0" fillId="0" borderId="3" xfId="0" applyFont="1" applyBorder="1" applyAlignment="1">
      <alignment vertical="top" wrapText="1"/>
    </xf>
    <xf numFmtId="0" fontId="0" fillId="0" borderId="0" xfId="0" applyFont="1"/>
    <xf numFmtId="0" fontId="0" fillId="0" borderId="0" xfId="0" applyAlignment="1">
      <alignment vertical="center"/>
    </xf>
    <xf numFmtId="0" fontId="2"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164" fontId="0" fillId="0" borderId="3" xfId="1" applyNumberFormat="1" applyFont="1" applyFill="1" applyBorder="1" applyAlignment="1">
      <alignment horizontal="center" vertical="center" wrapText="1"/>
    </xf>
    <xf numFmtId="164" fontId="0" fillId="0" borderId="3" xfId="1" applyNumberFormat="1" applyFont="1" applyBorder="1" applyAlignment="1">
      <alignment horizontal="center" vertical="center" wrapText="1"/>
    </xf>
    <xf numFmtId="0" fontId="0" fillId="0" borderId="3" xfId="0" applyBorder="1" applyAlignment="1">
      <alignment vertical="center"/>
    </xf>
    <xf numFmtId="164" fontId="0" fillId="0" borderId="3" xfId="1" applyNumberFormat="1" applyFont="1" applyFill="1" applyBorder="1" applyAlignment="1">
      <alignment horizontal="left" vertical="top" wrapText="1"/>
    </xf>
    <xf numFmtId="37" fontId="0" fillId="0" borderId="3" xfId="1" applyNumberFormat="1" applyFont="1" applyFill="1" applyBorder="1" applyAlignment="1">
      <alignment horizontal="left" vertical="top" wrapText="1"/>
    </xf>
    <xf numFmtId="0" fontId="0" fillId="0" borderId="3" xfId="1" applyNumberFormat="1" applyFont="1" applyFill="1" applyBorder="1" applyAlignment="1">
      <alignment horizontal="left" vertical="top" wrapText="1"/>
    </xf>
    <xf numFmtId="0" fontId="2" fillId="0" borderId="0" xfId="0" applyFont="1" applyAlignment="1">
      <alignment horizontal="center"/>
    </xf>
    <xf numFmtId="0" fontId="0" fillId="0" borderId="0" xfId="0" applyAlignment="1">
      <alignment horizontal="left"/>
    </xf>
    <xf numFmtId="0" fontId="2" fillId="0" borderId="0" xfId="0" applyFont="1"/>
    <xf numFmtId="166" fontId="0" fillId="0" borderId="2" xfId="11" applyNumberFormat="1" applyFont="1" applyBorder="1" applyAlignment="1">
      <alignment horizontal="center" vertical="center" wrapText="1"/>
    </xf>
    <xf numFmtId="166" fontId="0" fillId="0" borderId="3" xfId="11" applyNumberFormat="1" applyFont="1" applyBorder="1" applyAlignment="1">
      <alignment horizontal="center" vertical="center" wrapText="1"/>
    </xf>
    <xf numFmtId="0" fontId="0" fillId="0" borderId="3" xfId="0" applyFill="1" applyBorder="1" applyAlignment="1">
      <alignment vertical="top" wrapText="1"/>
    </xf>
    <xf numFmtId="0" fontId="0" fillId="0" borderId="3" xfId="0" applyFill="1" applyBorder="1" applyAlignment="1">
      <alignment vertical="top" wrapText="1"/>
    </xf>
    <xf numFmtId="0" fontId="0" fillId="0" borderId="3" xfId="0" applyBorder="1" applyAlignment="1">
      <alignment horizontal="center" vertical="center" wrapText="1"/>
    </xf>
    <xf numFmtId="0" fontId="0" fillId="0" borderId="3" xfId="0" applyFill="1" applyBorder="1" applyAlignment="1">
      <alignment horizontal="left" vertical="center" wrapText="1"/>
    </xf>
    <xf numFmtId="0" fontId="0" fillId="0" borderId="3" xfId="1" applyNumberFormat="1" applyFont="1" applyFill="1" applyBorder="1" applyAlignment="1">
      <alignment horizontal="left" vertical="top" wrapText="1"/>
    </xf>
    <xf numFmtId="0" fontId="0" fillId="0" borderId="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vertical="top" wrapText="1"/>
    </xf>
    <xf numFmtId="0" fontId="0" fillId="0" borderId="3" xfId="1" applyNumberFormat="1" applyFont="1" applyFill="1" applyBorder="1" applyAlignment="1">
      <alignment horizontal="left" vertical="top" wrapText="1"/>
    </xf>
    <xf numFmtId="0" fontId="0" fillId="0" borderId="3" xfId="0" applyFill="1" applyBorder="1" applyAlignment="1">
      <alignment vertical="top" wrapText="1"/>
    </xf>
    <xf numFmtId="2" fontId="0" fillId="0" borderId="3" xfId="0" applyNumberFormat="1" applyBorder="1" applyAlignment="1">
      <alignment horizontal="center" vertical="center" wrapText="1"/>
    </xf>
    <xf numFmtId="0" fontId="0" fillId="0" borderId="3" xfId="0"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3" xfId="0" applyBorder="1" applyAlignment="1">
      <alignment wrapText="1"/>
    </xf>
    <xf numFmtId="10" fontId="0" fillId="0" borderId="3" xfId="0" applyNumberFormat="1" applyBorder="1" applyAlignment="1">
      <alignment horizontal="center" vertical="center" wrapText="1"/>
    </xf>
    <xf numFmtId="0" fontId="0" fillId="0" borderId="3" xfId="0" applyFill="1" applyBorder="1" applyAlignment="1">
      <alignment vertical="top" wrapText="1"/>
    </xf>
    <xf numFmtId="0" fontId="0" fillId="0" borderId="3" xfId="0" applyBorder="1" applyAlignment="1">
      <alignment horizontal="center" vertical="center" wrapText="1"/>
    </xf>
    <xf numFmtId="166" fontId="0" fillId="0" borderId="3" xfId="0" applyNumberFormat="1" applyBorder="1" applyAlignment="1">
      <alignment horizontal="center" vertical="center" wrapText="1"/>
    </xf>
    <xf numFmtId="0" fontId="0" fillId="0" borderId="3" xfId="11" applyNumberFormat="1" applyFont="1" applyBorder="1" applyAlignment="1">
      <alignment horizontal="center" vertical="center" wrapText="1"/>
    </xf>
    <xf numFmtId="0" fontId="0" fillId="0" borderId="2" xfId="11" applyNumberFormat="1" applyFont="1" applyBorder="1" applyAlignment="1">
      <alignment horizontal="center" vertical="center" wrapText="1"/>
    </xf>
    <xf numFmtId="0" fontId="0" fillId="0" borderId="3" xfId="0" quotePrefix="1" applyBorder="1" applyAlignment="1">
      <alignment horizontal="center" vertical="center" wrapText="1"/>
    </xf>
    <xf numFmtId="164" fontId="0" fillId="0" borderId="3" xfId="1" applyNumberFormat="1" applyFont="1" applyFill="1" applyBorder="1" applyAlignment="1">
      <alignment horizontal="center" vertical="center" wrapText="1"/>
    </xf>
    <xf numFmtId="164" fontId="0" fillId="0" borderId="3" xfId="1" applyNumberFormat="1" applyFont="1" applyFill="1" applyBorder="1" applyAlignment="1">
      <alignment horizontal="left" vertical="top" wrapText="1"/>
    </xf>
    <xf numFmtId="0" fontId="0" fillId="0" borderId="3" xfId="1" applyNumberFormat="1" applyFont="1" applyFill="1" applyBorder="1" applyAlignment="1">
      <alignment horizontal="left" vertical="top" wrapText="1"/>
    </xf>
    <xf numFmtId="10" fontId="0" fillId="0" borderId="3" xfId="0" applyNumberFormat="1" applyBorder="1" applyAlignment="1">
      <alignment horizontal="center" vertical="center" wrapText="1"/>
    </xf>
    <xf numFmtId="166" fontId="0" fillId="0" borderId="3" xfId="0" applyNumberFormat="1" applyBorder="1" applyAlignment="1">
      <alignment horizontal="center" vertical="center" wrapText="1"/>
    </xf>
    <xf numFmtId="9" fontId="0" fillId="0" borderId="2" xfId="11" applyNumberFormat="1" applyFont="1" applyBorder="1" applyAlignment="1">
      <alignment horizontal="center" vertical="center" wrapText="1"/>
    </xf>
    <xf numFmtId="164" fontId="0" fillId="0" borderId="3" xfId="1" applyNumberFormat="1" applyFont="1" applyFill="1" applyBorder="1" applyAlignment="1">
      <alignment horizontal="center" vertical="center" wrapText="1"/>
    </xf>
    <xf numFmtId="10" fontId="0" fillId="0" borderId="3" xfId="0" applyNumberFormat="1" applyBorder="1" applyAlignment="1">
      <alignment horizontal="center" vertical="center" wrapText="1"/>
    </xf>
    <xf numFmtId="0" fontId="2" fillId="0" borderId="0" xfId="0" applyFont="1" applyAlignment="1">
      <alignment horizontal="center"/>
    </xf>
    <xf numFmtId="167" fontId="2" fillId="0" borderId="0" xfId="0" quotePrefix="1" applyNumberFormat="1" applyFont="1" applyAlignment="1">
      <alignment horizontal="center"/>
    </xf>
    <xf numFmtId="0" fontId="0" fillId="0" borderId="0" xfId="0" applyAlignment="1">
      <alignment horizontal="left" wrapText="1"/>
    </xf>
    <xf numFmtId="0" fontId="8" fillId="0" borderId="0" xfId="12" applyFont="1" applyAlignment="1">
      <alignment horizontal="left"/>
    </xf>
    <xf numFmtId="10" fontId="0" fillId="0" borderId="3" xfId="0" applyNumberFormat="1" applyBorder="1" applyAlignment="1">
      <alignment horizontal="center" vertical="center" wrapText="1"/>
    </xf>
    <xf numFmtId="0" fontId="2" fillId="0" borderId="1" xfId="0" applyFont="1" applyBorder="1" applyAlignment="1">
      <alignment horizontal="center" vertical="center" wrapText="1"/>
    </xf>
    <xf numFmtId="166" fontId="0" fillId="0" borderId="3" xfId="0" applyNumberFormat="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164" fontId="0" fillId="0" borderId="2" xfId="0" applyNumberFormat="1" applyFill="1" applyBorder="1" applyAlignment="1">
      <alignment horizontal="center" vertical="center" wrapText="1"/>
    </xf>
    <xf numFmtId="164" fontId="0" fillId="0" borderId="4" xfId="0" applyNumberFormat="1" applyFill="1" applyBorder="1" applyAlignment="1">
      <alignment horizontal="center" vertical="center" wrapText="1"/>
    </xf>
    <xf numFmtId="0" fontId="2" fillId="0" borderId="0" xfId="0" applyFont="1" applyFill="1" applyAlignment="1">
      <alignment horizontal="center" vertical="center"/>
    </xf>
    <xf numFmtId="0" fontId="0" fillId="0" borderId="0" xfId="0" applyFill="1" applyAlignment="1"/>
    <xf numFmtId="0" fontId="2" fillId="0" borderId="1" xfId="0" applyFont="1" applyFill="1" applyBorder="1" applyAlignment="1">
      <alignment horizontal="center" vertical="center"/>
    </xf>
    <xf numFmtId="0" fontId="2" fillId="0" borderId="0" xfId="0" applyFont="1" applyFill="1" applyAlignment="1">
      <alignment horizontal="center"/>
    </xf>
    <xf numFmtId="0" fontId="0" fillId="0" borderId="3" xfId="0" applyFill="1" applyBorder="1" applyAlignment="1">
      <alignment horizontal="center" vertical="center" wrapText="1"/>
    </xf>
    <xf numFmtId="9" fontId="3" fillId="0" borderId="2" xfId="11" applyNumberFormat="1" applyFont="1" applyFill="1" applyBorder="1" applyAlignment="1">
      <alignment horizontal="center" vertical="center" wrapText="1"/>
    </xf>
    <xf numFmtId="0" fontId="0" fillId="0" borderId="0" xfId="0" applyFont="1" applyFill="1" applyAlignment="1">
      <alignment horizontal="left" vertical="top" wrapText="1"/>
    </xf>
    <xf numFmtId="0" fontId="0" fillId="0" borderId="3" xfId="0" applyFont="1" applyFill="1" applyBorder="1" applyAlignment="1">
      <alignment horizontal="left" vertical="top" wrapText="1"/>
    </xf>
  </cellXfs>
  <cellStyles count="13">
    <cellStyle name="Comma 15" xfId="10" xr:uid="{00000000-0005-0000-0000-000000000000}"/>
    <cellStyle name="Currency" xfId="1" builtinId="4"/>
    <cellStyle name="Currency 10 2 2" xfId="3" xr:uid="{00000000-0005-0000-0000-000002000000}"/>
    <cellStyle name="Currency 2" xfId="9" xr:uid="{00000000-0005-0000-0000-000003000000}"/>
    <cellStyle name="Hyperlink" xfId="12" builtinId="8"/>
    <cellStyle name="Normal" xfId="0" builtinId="0"/>
    <cellStyle name="Normal 16" xfId="7" xr:uid="{00000000-0005-0000-0000-000006000000}"/>
    <cellStyle name="Normal 2" xfId="8" xr:uid="{00000000-0005-0000-0000-000007000000}"/>
    <cellStyle name="Normal 2 10" xfId="4" xr:uid="{00000000-0005-0000-0000-000008000000}"/>
    <cellStyle name="Normal 2 8" xfId="2" xr:uid="{00000000-0005-0000-0000-000009000000}"/>
    <cellStyle name="Normal 3" xfId="6" xr:uid="{00000000-0005-0000-0000-00000A000000}"/>
    <cellStyle name="Percent" xfId="11" builtinId="5"/>
    <cellStyle name="Style 1 10" xfId="5"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workbookViewId="0">
      <selection activeCell="E15" sqref="E15"/>
    </sheetView>
  </sheetViews>
  <sheetFormatPr defaultRowHeight="13.2"/>
  <cols>
    <col min="1" max="1" width="5.88671875" customWidth="1"/>
    <col min="2" max="2" width="8.88671875" customWidth="1"/>
    <col min="9" max="9" width="8.6640625" customWidth="1"/>
    <col min="10" max="18" width="8.88671875" hidden="1" customWidth="1"/>
  </cols>
  <sheetData>
    <row r="1" spans="1:18">
      <c r="A1" s="92" t="s">
        <v>219</v>
      </c>
      <c r="B1" s="92"/>
      <c r="C1" s="92"/>
      <c r="D1" s="92"/>
      <c r="E1" s="92"/>
      <c r="F1" s="92"/>
      <c r="G1" s="92"/>
      <c r="H1" s="92"/>
      <c r="I1" s="92"/>
      <c r="J1" s="92"/>
      <c r="K1" s="92"/>
      <c r="L1" s="92"/>
      <c r="M1" s="92"/>
      <c r="N1" s="92"/>
      <c r="O1" s="92"/>
      <c r="P1" s="92"/>
      <c r="Q1" s="92"/>
      <c r="R1" s="92"/>
    </row>
    <row r="2" spans="1:18">
      <c r="A2" s="92" t="s">
        <v>52</v>
      </c>
      <c r="B2" s="92"/>
      <c r="C2" s="92"/>
      <c r="D2" s="92"/>
      <c r="E2" s="92"/>
      <c r="F2" s="92"/>
      <c r="G2" s="92"/>
      <c r="H2" s="92"/>
      <c r="I2" s="92"/>
      <c r="J2" s="92"/>
      <c r="K2" s="92"/>
      <c r="L2" s="92"/>
      <c r="M2" s="92"/>
      <c r="N2" s="92"/>
      <c r="O2" s="92"/>
      <c r="P2" s="92"/>
      <c r="Q2" s="92"/>
      <c r="R2" s="92"/>
    </row>
    <row r="3" spans="1:18">
      <c r="A3" s="93">
        <v>43858</v>
      </c>
      <c r="B3" s="93"/>
      <c r="C3" s="93"/>
      <c r="D3" s="93"/>
      <c r="E3" s="93"/>
      <c r="F3" s="93"/>
      <c r="G3" s="93"/>
      <c r="H3" s="93"/>
      <c r="I3" s="93"/>
      <c r="J3" s="93"/>
      <c r="K3" s="93"/>
      <c r="L3" s="93"/>
      <c r="M3" s="93"/>
      <c r="N3" s="93"/>
      <c r="O3" s="93"/>
      <c r="P3" s="93"/>
      <c r="Q3" s="93"/>
      <c r="R3" s="93"/>
    </row>
    <row r="5" spans="1:18" ht="75" customHeight="1">
      <c r="A5" s="94" t="s">
        <v>454</v>
      </c>
      <c r="B5" s="94"/>
      <c r="C5" s="94"/>
      <c r="D5" s="94"/>
      <c r="E5" s="94"/>
      <c r="F5" s="94"/>
      <c r="G5" s="94"/>
      <c r="H5" s="94"/>
      <c r="I5" s="94"/>
      <c r="J5" s="94"/>
      <c r="K5" s="94"/>
      <c r="L5" s="94"/>
      <c r="M5" s="94"/>
      <c r="N5" s="94"/>
      <c r="O5" s="94"/>
      <c r="P5" s="94"/>
      <c r="Q5" s="94"/>
      <c r="R5" s="94"/>
    </row>
    <row r="8" spans="1:18">
      <c r="A8" s="56">
        <v>1</v>
      </c>
      <c r="B8" s="95" t="s">
        <v>453</v>
      </c>
      <c r="C8" s="95"/>
      <c r="D8" s="95"/>
      <c r="E8" s="95"/>
      <c r="F8" s="95"/>
      <c r="G8" s="95"/>
      <c r="H8" s="95"/>
      <c r="I8" s="95"/>
      <c r="J8" s="95"/>
      <c r="K8" s="95"/>
      <c r="L8" s="95"/>
      <c r="M8" s="95"/>
      <c r="N8" s="95"/>
      <c r="O8" s="95"/>
      <c r="P8" s="95"/>
      <c r="Q8" s="95"/>
      <c r="R8" s="95"/>
    </row>
    <row r="9" spans="1:18">
      <c r="A9" s="58"/>
    </row>
    <row r="10" spans="1:18">
      <c r="A10" s="56">
        <v>2</v>
      </c>
      <c r="B10" s="95" t="s">
        <v>236</v>
      </c>
      <c r="C10" s="95"/>
      <c r="D10" s="95"/>
      <c r="E10" s="95"/>
      <c r="F10" s="95"/>
      <c r="G10" s="95"/>
      <c r="H10" s="95"/>
      <c r="I10" s="95"/>
      <c r="J10" s="95"/>
      <c r="K10" s="95"/>
      <c r="L10" s="95"/>
      <c r="M10" s="95"/>
      <c r="N10" s="95"/>
      <c r="O10" s="95"/>
      <c r="P10" s="95"/>
      <c r="Q10" s="95"/>
      <c r="R10" s="95"/>
    </row>
    <row r="11" spans="1:18">
      <c r="A11" s="58"/>
      <c r="C11" s="57"/>
      <c r="D11" s="57"/>
      <c r="E11" s="57"/>
      <c r="F11" s="57"/>
      <c r="G11" s="57"/>
      <c r="H11" s="57"/>
      <c r="I11" s="57"/>
      <c r="J11" s="57"/>
      <c r="K11" s="57"/>
      <c r="L11" s="57"/>
      <c r="M11" s="57"/>
      <c r="N11" s="57"/>
      <c r="O11" s="57"/>
      <c r="P11" s="57"/>
      <c r="Q11" s="57"/>
      <c r="R11" s="57"/>
    </row>
    <row r="12" spans="1:18">
      <c r="A12" s="56">
        <v>3</v>
      </c>
      <c r="B12" s="95" t="s">
        <v>227</v>
      </c>
      <c r="C12" s="95"/>
      <c r="D12" s="95"/>
      <c r="E12" s="95"/>
      <c r="F12" s="95"/>
      <c r="G12" s="95"/>
      <c r="H12" s="95"/>
      <c r="I12" s="95"/>
      <c r="J12" s="95"/>
      <c r="K12" s="95"/>
      <c r="L12" s="95"/>
      <c r="M12" s="95"/>
      <c r="N12" s="95"/>
      <c r="O12" s="95"/>
      <c r="P12" s="95"/>
      <c r="Q12" s="95"/>
      <c r="R12" s="95"/>
    </row>
    <row r="13" spans="1:18">
      <c r="A13" s="58"/>
      <c r="C13" s="57"/>
      <c r="D13" s="57"/>
      <c r="E13" s="57"/>
      <c r="F13" s="57"/>
      <c r="G13" s="57"/>
      <c r="H13" s="57"/>
      <c r="I13" s="57"/>
      <c r="J13" s="57"/>
      <c r="K13" s="57"/>
      <c r="L13" s="57"/>
      <c r="M13" s="57"/>
      <c r="N13" s="57"/>
      <c r="O13" s="57"/>
      <c r="P13" s="57"/>
      <c r="Q13" s="57"/>
      <c r="R13" s="57"/>
    </row>
    <row r="14" spans="1:18">
      <c r="A14" s="56">
        <v>4</v>
      </c>
      <c r="B14" s="95" t="s">
        <v>240</v>
      </c>
      <c r="C14" s="95"/>
      <c r="D14" s="95"/>
      <c r="E14" s="95"/>
      <c r="F14" s="95"/>
      <c r="G14" s="95"/>
      <c r="H14" s="95"/>
      <c r="I14" s="95"/>
      <c r="J14" s="95"/>
      <c r="K14" s="95"/>
      <c r="L14" s="95"/>
      <c r="M14" s="95"/>
      <c r="N14" s="95"/>
      <c r="O14" s="95"/>
      <c r="P14" s="95"/>
      <c r="Q14" s="95"/>
      <c r="R14" s="95"/>
    </row>
    <row r="15" spans="1:18">
      <c r="A15" s="58"/>
      <c r="C15" s="57"/>
      <c r="D15" s="57"/>
      <c r="E15" s="57"/>
      <c r="F15" s="57"/>
      <c r="G15" s="57"/>
      <c r="H15" s="57"/>
      <c r="I15" s="57"/>
      <c r="J15" s="57"/>
      <c r="K15" s="57"/>
      <c r="L15" s="57"/>
      <c r="M15" s="57"/>
      <c r="N15" s="57"/>
      <c r="O15" s="57"/>
      <c r="P15" s="57"/>
      <c r="Q15" s="57"/>
      <c r="R15" s="57"/>
    </row>
    <row r="16" spans="1:18">
      <c r="A16" s="56">
        <v>5</v>
      </c>
      <c r="B16" s="95" t="s">
        <v>225</v>
      </c>
      <c r="C16" s="95"/>
      <c r="D16" s="95"/>
      <c r="E16" s="95"/>
      <c r="F16" s="95"/>
      <c r="G16" s="95"/>
      <c r="H16" s="95"/>
      <c r="I16" s="95"/>
      <c r="J16" s="95"/>
      <c r="K16" s="95"/>
      <c r="L16" s="95"/>
      <c r="M16" s="95"/>
      <c r="N16" s="95"/>
      <c r="O16" s="95"/>
      <c r="P16" s="95"/>
      <c r="Q16" s="95"/>
      <c r="R16" s="95"/>
    </row>
    <row r="17" spans="1:18">
      <c r="A17" s="58"/>
      <c r="C17" s="57"/>
      <c r="D17" s="57"/>
      <c r="E17" s="57"/>
      <c r="F17" s="57"/>
      <c r="G17" s="57"/>
      <c r="H17" s="57"/>
      <c r="I17" s="57"/>
      <c r="J17" s="57"/>
      <c r="K17" s="57"/>
      <c r="L17" s="57"/>
      <c r="M17" s="57"/>
      <c r="N17" s="57"/>
      <c r="O17" s="57"/>
      <c r="P17" s="57"/>
      <c r="Q17" s="57"/>
      <c r="R17" s="57"/>
    </row>
    <row r="18" spans="1:18">
      <c r="A18" s="56">
        <v>6</v>
      </c>
      <c r="B18" s="95" t="s">
        <v>228</v>
      </c>
      <c r="C18" s="95"/>
      <c r="D18" s="95"/>
      <c r="E18" s="95"/>
      <c r="F18" s="95"/>
      <c r="G18" s="95"/>
      <c r="H18" s="95"/>
      <c r="I18" s="95"/>
      <c r="J18" s="95"/>
      <c r="K18" s="95"/>
      <c r="L18" s="95"/>
      <c r="M18" s="95"/>
      <c r="N18" s="95"/>
      <c r="O18" s="95"/>
      <c r="P18" s="95"/>
      <c r="Q18" s="95"/>
      <c r="R18" s="95"/>
    </row>
    <row r="19" spans="1:18">
      <c r="A19" s="58"/>
      <c r="C19" s="57"/>
      <c r="D19" s="57"/>
      <c r="E19" s="57"/>
      <c r="F19" s="57"/>
      <c r="G19" s="57"/>
      <c r="H19" s="57"/>
      <c r="I19" s="57"/>
      <c r="J19" s="57"/>
      <c r="K19" s="57"/>
      <c r="L19" s="57"/>
      <c r="M19" s="57"/>
      <c r="N19" s="57"/>
      <c r="O19" s="57"/>
      <c r="P19" s="57"/>
      <c r="Q19" s="57"/>
      <c r="R19" s="57"/>
    </row>
    <row r="20" spans="1:18">
      <c r="A20" s="56">
        <v>7</v>
      </c>
      <c r="B20" s="95" t="s">
        <v>452</v>
      </c>
      <c r="C20" s="95"/>
      <c r="D20" s="95"/>
      <c r="E20" s="95"/>
      <c r="F20" s="95"/>
      <c r="G20" s="95"/>
      <c r="H20" s="95"/>
      <c r="I20" s="95"/>
      <c r="J20" s="95"/>
      <c r="K20" s="95"/>
      <c r="L20" s="95"/>
      <c r="M20" s="95"/>
      <c r="N20" s="95"/>
      <c r="O20" s="95"/>
      <c r="P20" s="95"/>
      <c r="Q20" s="95"/>
      <c r="R20" s="95"/>
    </row>
    <row r="21" spans="1:18">
      <c r="A21" s="58"/>
    </row>
    <row r="22" spans="1:18">
      <c r="A22" s="56">
        <v>8</v>
      </c>
      <c r="B22" s="95" t="s">
        <v>451</v>
      </c>
      <c r="C22" s="95"/>
      <c r="D22" s="95"/>
      <c r="E22" s="95"/>
      <c r="F22" s="95"/>
      <c r="G22" s="95"/>
      <c r="H22" s="95"/>
      <c r="I22" s="95"/>
      <c r="J22" s="95"/>
      <c r="K22" s="95"/>
      <c r="L22" s="95"/>
      <c r="M22" s="95"/>
      <c r="N22" s="95"/>
      <c r="O22" s="95"/>
      <c r="P22" s="95"/>
      <c r="Q22" s="95"/>
      <c r="R22" s="95"/>
    </row>
    <row r="23" spans="1:18">
      <c r="A23" s="58"/>
    </row>
    <row r="24" spans="1:18">
      <c r="A24" s="56">
        <v>9</v>
      </c>
      <c r="B24" s="95" t="s">
        <v>220</v>
      </c>
      <c r="C24" s="95"/>
      <c r="D24" s="95"/>
      <c r="E24" s="95"/>
      <c r="F24" s="95"/>
      <c r="G24" s="95"/>
      <c r="H24" s="95"/>
      <c r="I24" s="95"/>
      <c r="J24" s="95"/>
      <c r="K24" s="95"/>
      <c r="L24" s="95"/>
      <c r="M24" s="95"/>
      <c r="N24" s="95"/>
      <c r="O24" s="95"/>
      <c r="P24" s="95"/>
      <c r="Q24" s="95"/>
      <c r="R24" s="95"/>
    </row>
    <row r="25" spans="1:18">
      <c r="A25" s="58"/>
    </row>
    <row r="26" spans="1:18">
      <c r="A26" s="56">
        <v>10</v>
      </c>
      <c r="B26" s="95" t="s">
        <v>221</v>
      </c>
      <c r="C26" s="95"/>
      <c r="D26" s="95"/>
      <c r="E26" s="95"/>
      <c r="F26" s="95"/>
      <c r="G26" s="95"/>
      <c r="H26" s="95"/>
      <c r="I26" s="95"/>
      <c r="J26" s="95"/>
      <c r="K26" s="95"/>
      <c r="L26" s="95"/>
      <c r="M26" s="95"/>
      <c r="N26" s="95"/>
      <c r="O26" s="95"/>
      <c r="P26" s="95"/>
      <c r="Q26" s="95"/>
      <c r="R26" s="95"/>
    </row>
    <row r="27" spans="1:18">
      <c r="A27" s="58"/>
    </row>
    <row r="28" spans="1:18">
      <c r="A28" s="56">
        <v>11</v>
      </c>
      <c r="B28" s="95" t="s">
        <v>223</v>
      </c>
      <c r="C28" s="95"/>
      <c r="D28" s="95"/>
      <c r="E28" s="95"/>
      <c r="F28" s="95"/>
      <c r="G28" s="95"/>
      <c r="H28" s="95"/>
      <c r="I28" s="95"/>
      <c r="J28" s="95"/>
      <c r="K28" s="95"/>
      <c r="L28" s="95"/>
      <c r="M28" s="95"/>
      <c r="N28" s="95"/>
      <c r="O28" s="95"/>
      <c r="P28" s="95"/>
      <c r="Q28" s="95"/>
      <c r="R28" s="95"/>
    </row>
    <row r="29" spans="1:18">
      <c r="A29" s="58"/>
    </row>
    <row r="30" spans="1:18">
      <c r="A30" s="56">
        <v>12</v>
      </c>
      <c r="B30" s="95" t="s">
        <v>224</v>
      </c>
      <c r="C30" s="95"/>
      <c r="D30" s="95"/>
      <c r="E30" s="95"/>
      <c r="F30" s="95"/>
      <c r="G30" s="95"/>
      <c r="H30" s="95"/>
      <c r="I30" s="95"/>
      <c r="J30" s="95"/>
      <c r="K30" s="95"/>
      <c r="L30" s="95"/>
      <c r="M30" s="95"/>
      <c r="N30" s="95"/>
      <c r="O30" s="95"/>
      <c r="P30" s="95"/>
      <c r="Q30" s="95"/>
      <c r="R30" s="95"/>
    </row>
  </sheetData>
  <mergeCells count="16">
    <mergeCell ref="B22:R22"/>
    <mergeCell ref="B24:R24"/>
    <mergeCell ref="B26:R26"/>
    <mergeCell ref="B28:R28"/>
    <mergeCell ref="B30:R30"/>
    <mergeCell ref="B16:R16"/>
    <mergeCell ref="B18:R18"/>
    <mergeCell ref="B20:R20"/>
    <mergeCell ref="B10:R10"/>
    <mergeCell ref="B12:R12"/>
    <mergeCell ref="B14:R14"/>
    <mergeCell ref="A1:R1"/>
    <mergeCell ref="A2:R2"/>
    <mergeCell ref="A3:R3"/>
    <mergeCell ref="A5:R5"/>
    <mergeCell ref="B8:R8"/>
  </mergeCells>
  <hyperlinks>
    <hyperlink ref="B8:R8" location="Index!A1" display="Index" xr:uid="{00000000-0004-0000-0000-000000000000}"/>
    <hyperlink ref="B10:R10" location="'Cost of Capital'!A1" display="Cost of Capital" xr:uid="{00000000-0004-0000-0000-000001000000}"/>
    <hyperlink ref="B12:R12" location="'Electric Restating Adjustments'!A1" display="Electric Restating Adjustments" xr:uid="{00000000-0004-0000-0000-000002000000}"/>
    <hyperlink ref="B14:R14" location="'Gas Restating Adjustments'!Print_Area" display="Gas Restating Adjustments" xr:uid="{00000000-0004-0000-0000-000003000000}"/>
    <hyperlink ref="B16:R16" location="'Electric Pro Forma Adjustments'!Print_Area" display="Electric Pro Forma Adjustments" xr:uid="{00000000-0004-0000-0000-000004000000}"/>
    <hyperlink ref="B18:R18" location="'Gas Pro Forma Adjustments'!Print_Area" display="Gas Pro Forma Adjustments" xr:uid="{00000000-0004-0000-0000-000005000000}"/>
    <hyperlink ref="B20:R20" location="'Electric COS &amp; Rate Spread'!Print_Area" display="Electric Cost of Service and Rate Spread" xr:uid="{00000000-0004-0000-0000-000006000000}"/>
    <hyperlink ref="B22:R22" location="'Gas COS &amp; Rate Spread'!Print_Area" display="Gas Cost of Service and Rate Spread" xr:uid="{00000000-0004-0000-0000-000007000000}"/>
    <hyperlink ref="B24:R24" location="'Electric Rate Design'!Print_Area" display="Electric Rate Design" xr:uid="{00000000-0004-0000-0000-000008000000}"/>
    <hyperlink ref="B26:R26" location="'Gas Rate Design'!Print_Area" display="Gas Rate Design" xr:uid="{00000000-0004-0000-0000-000009000000}"/>
    <hyperlink ref="B28:R28" location="'Other Electric Issues'!Print_Area" display="Other Electric Issues" xr:uid="{00000000-0004-0000-0000-00000A000000}"/>
    <hyperlink ref="B30:R30" location="'Others Gas Issues'!Print_Area" display="Other Gas Issues" xr:uid="{00000000-0004-0000-0000-00000B000000}"/>
  </hyperlinks>
  <pageMargins left="1" right="1" top="1" bottom="1" header="0.5" footer="0.5"/>
  <pageSetup orientation="portrait" verticalDpi="0" r:id="rId1"/>
  <headerFooter>
    <oddFooter>&amp;L&amp;A&amp;RPage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zoomScale="70" zoomScaleNormal="70" zoomScaleSheetLayoutView="100" workbookViewId="0">
      <selection activeCell="D4" sqref="D4"/>
    </sheetView>
  </sheetViews>
  <sheetFormatPr defaultColWidth="9.109375" defaultRowHeight="13.2"/>
  <cols>
    <col min="1" max="1" width="4.44140625" style="45" bestFit="1" customWidth="1"/>
    <col min="2" max="2" width="32.33203125" style="14" customWidth="1"/>
    <col min="3" max="10" width="48.6640625" style="2" customWidth="1"/>
    <col min="11" max="16384" width="9.109375" style="2"/>
  </cols>
  <sheetData>
    <row r="1" spans="1:10" s="3" customFormat="1" ht="26.4">
      <c r="A1" s="11" t="s">
        <v>24</v>
      </c>
      <c r="B1" s="32" t="s">
        <v>53</v>
      </c>
      <c r="C1" s="11" t="s">
        <v>51</v>
      </c>
      <c r="D1" s="32" t="s">
        <v>29</v>
      </c>
      <c r="E1" s="32" t="s">
        <v>30</v>
      </c>
      <c r="F1" s="32" t="s">
        <v>87</v>
      </c>
      <c r="G1" s="32" t="s">
        <v>33</v>
      </c>
      <c r="H1" s="32" t="s">
        <v>32</v>
      </c>
      <c r="I1" s="32" t="s">
        <v>88</v>
      </c>
      <c r="J1" s="32" t="s">
        <v>31</v>
      </c>
    </row>
    <row r="2" spans="1:10" ht="145.19999999999999">
      <c r="A2" s="34">
        <f>'Electric Rate Design'!A11+1</f>
        <v>188</v>
      </c>
      <c r="B2" s="16" t="s">
        <v>45</v>
      </c>
      <c r="C2" s="48" t="s">
        <v>455</v>
      </c>
      <c r="D2" s="43" t="s">
        <v>162</v>
      </c>
      <c r="E2" s="1" t="s">
        <v>161</v>
      </c>
      <c r="F2" s="90" t="s">
        <v>503</v>
      </c>
      <c r="G2" s="90" t="s">
        <v>503</v>
      </c>
      <c r="H2" s="90" t="s">
        <v>503</v>
      </c>
      <c r="I2" s="90" t="s">
        <v>503</v>
      </c>
      <c r="J2" s="90" t="s">
        <v>503</v>
      </c>
    </row>
    <row r="3" spans="1:10" ht="181.95" customHeight="1">
      <c r="A3" s="34">
        <f t="shared" ref="A3:A7" si="0">A2+1</f>
        <v>189</v>
      </c>
      <c r="B3" s="16" t="s">
        <v>46</v>
      </c>
      <c r="C3" s="8" t="s">
        <v>456</v>
      </c>
      <c r="D3" s="1" t="s">
        <v>163</v>
      </c>
      <c r="E3" s="50" t="s">
        <v>503</v>
      </c>
      <c r="F3" s="90" t="s">
        <v>503</v>
      </c>
      <c r="G3" s="90" t="s">
        <v>503</v>
      </c>
      <c r="H3" s="90" t="s">
        <v>503</v>
      </c>
      <c r="I3" s="90" t="s">
        <v>503</v>
      </c>
      <c r="J3" s="90" t="s">
        <v>503</v>
      </c>
    </row>
    <row r="4" spans="1:10" ht="232.95" customHeight="1">
      <c r="A4" s="34">
        <f t="shared" si="0"/>
        <v>190</v>
      </c>
      <c r="B4" s="16" t="s">
        <v>47</v>
      </c>
      <c r="C4" s="8" t="s">
        <v>457</v>
      </c>
      <c r="D4" s="1" t="s">
        <v>164</v>
      </c>
      <c r="E4" s="90" t="s">
        <v>503</v>
      </c>
      <c r="F4" s="90" t="s">
        <v>503</v>
      </c>
      <c r="G4" s="90" t="s">
        <v>503</v>
      </c>
      <c r="H4" s="90" t="s">
        <v>503</v>
      </c>
      <c r="I4" s="90" t="s">
        <v>503</v>
      </c>
      <c r="J4" s="90" t="s">
        <v>503</v>
      </c>
    </row>
    <row r="5" spans="1:10" ht="247.95" customHeight="1">
      <c r="A5" s="34">
        <f t="shared" si="0"/>
        <v>191</v>
      </c>
      <c r="B5" s="16" t="s">
        <v>48</v>
      </c>
      <c r="C5" s="8" t="s">
        <v>459</v>
      </c>
      <c r="D5" s="1" t="s">
        <v>166</v>
      </c>
      <c r="E5" s="90" t="s">
        <v>503</v>
      </c>
      <c r="F5" s="90" t="s">
        <v>503</v>
      </c>
      <c r="G5" s="90" t="s">
        <v>503</v>
      </c>
      <c r="H5" s="90" t="s">
        <v>503</v>
      </c>
      <c r="I5" s="90" t="s">
        <v>503</v>
      </c>
      <c r="J5" s="90" t="s">
        <v>503</v>
      </c>
    </row>
    <row r="6" spans="1:10" ht="274.95" customHeight="1">
      <c r="A6" s="34">
        <f t="shared" si="0"/>
        <v>192</v>
      </c>
      <c r="B6" s="16" t="s">
        <v>49</v>
      </c>
      <c r="C6" s="8" t="s">
        <v>512</v>
      </c>
      <c r="D6" s="1" t="s">
        <v>167</v>
      </c>
      <c r="E6" s="90" t="s">
        <v>503</v>
      </c>
      <c r="F6" s="90" t="s">
        <v>503</v>
      </c>
      <c r="G6" s="90" t="s">
        <v>503</v>
      </c>
      <c r="H6" s="90" t="s">
        <v>503</v>
      </c>
      <c r="I6" s="90" t="s">
        <v>503</v>
      </c>
      <c r="J6" s="90" t="s">
        <v>503</v>
      </c>
    </row>
    <row r="7" spans="1:10" ht="256.95" customHeight="1">
      <c r="A7" s="34">
        <f t="shared" si="0"/>
        <v>193</v>
      </c>
      <c r="B7" s="16" t="s">
        <v>50</v>
      </c>
      <c r="C7" s="8" t="s">
        <v>458</v>
      </c>
      <c r="D7" s="1" t="s">
        <v>165</v>
      </c>
      <c r="E7" s="90" t="s">
        <v>503</v>
      </c>
      <c r="F7" s="90" t="s">
        <v>503</v>
      </c>
      <c r="G7" s="90" t="s">
        <v>503</v>
      </c>
      <c r="H7" s="90" t="s">
        <v>503</v>
      </c>
      <c r="I7" s="90" t="s">
        <v>503</v>
      </c>
      <c r="J7" s="90" t="s">
        <v>503</v>
      </c>
    </row>
  </sheetData>
  <pageMargins left="0.25" right="0.25" top="0.75" bottom="0.75" header="0.3" footer="0.3"/>
  <pageSetup pageOrder="overThenDown" orientation="landscape" r:id="rId1"/>
  <headerFooter scaleWithDoc="0">
    <oddFooter>&amp;LGas Rate Design&amp;RPage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topLeftCell="A24" zoomScale="70" zoomScaleNormal="70" zoomScaleSheetLayoutView="100" workbookViewId="0">
      <selection activeCell="D28" sqref="D28"/>
    </sheetView>
  </sheetViews>
  <sheetFormatPr defaultColWidth="9.109375" defaultRowHeight="13.2"/>
  <cols>
    <col min="1" max="1" width="4.44140625" style="2" bestFit="1" customWidth="1"/>
    <col min="2" max="2" width="33.6640625" style="2" bestFit="1" customWidth="1"/>
    <col min="3" max="9" width="96.88671875" style="2" customWidth="1"/>
    <col min="10" max="10" width="96.88671875" style="26" customWidth="1"/>
    <col min="11" max="16384" width="9.109375" style="2"/>
  </cols>
  <sheetData>
    <row r="1" spans="1:10" s="3" customFormat="1" ht="12" customHeight="1">
      <c r="A1" s="40" t="s">
        <v>24</v>
      </c>
      <c r="B1" s="25" t="s">
        <v>55</v>
      </c>
      <c r="C1" s="25" t="s">
        <v>51</v>
      </c>
      <c r="D1" s="25" t="s">
        <v>29</v>
      </c>
      <c r="E1" s="25" t="s">
        <v>30</v>
      </c>
      <c r="F1" s="25" t="s">
        <v>87</v>
      </c>
      <c r="G1" s="25" t="s">
        <v>33</v>
      </c>
      <c r="H1" s="25" t="s">
        <v>32</v>
      </c>
      <c r="I1" s="25" t="s">
        <v>88</v>
      </c>
      <c r="J1" s="25" t="s">
        <v>31</v>
      </c>
    </row>
    <row r="2" spans="1:10" ht="145.19999999999999">
      <c r="A2" s="34">
        <f>'Gas Rate Design'!A7+1</f>
        <v>194</v>
      </c>
      <c r="B2" s="37" t="s">
        <v>128</v>
      </c>
      <c r="C2" s="61" t="s">
        <v>460</v>
      </c>
      <c r="D2" s="61" t="s">
        <v>499</v>
      </c>
      <c r="E2" s="1" t="s">
        <v>160</v>
      </c>
      <c r="F2" s="1" t="s">
        <v>140</v>
      </c>
      <c r="G2" s="1" t="s">
        <v>127</v>
      </c>
      <c r="H2" s="1" t="s">
        <v>129</v>
      </c>
      <c r="I2" s="1" t="s">
        <v>134</v>
      </c>
      <c r="J2" s="1" t="s">
        <v>133</v>
      </c>
    </row>
    <row r="3" spans="1:10" ht="237.6">
      <c r="A3" s="34">
        <f>A2+1</f>
        <v>195</v>
      </c>
      <c r="B3" s="37" t="s">
        <v>130</v>
      </c>
      <c r="C3" s="1" t="s">
        <v>187</v>
      </c>
      <c r="D3" s="1" t="s">
        <v>226</v>
      </c>
      <c r="E3" s="1" t="s">
        <v>230</v>
      </c>
      <c r="F3" s="90" t="s">
        <v>503</v>
      </c>
      <c r="G3" s="90" t="s">
        <v>503</v>
      </c>
      <c r="H3" s="1" t="s">
        <v>131</v>
      </c>
      <c r="I3" s="90" t="s">
        <v>503</v>
      </c>
      <c r="J3" s="1" t="s">
        <v>132</v>
      </c>
    </row>
    <row r="4" spans="1:10" ht="66">
      <c r="A4" s="34">
        <f t="shared" ref="A4:A13" si="0">A3+1</f>
        <v>196</v>
      </c>
      <c r="B4" s="37" t="s">
        <v>151</v>
      </c>
      <c r="C4" s="1" t="s">
        <v>439</v>
      </c>
      <c r="D4" s="50" t="s">
        <v>503</v>
      </c>
      <c r="E4" s="1" t="s">
        <v>149</v>
      </c>
      <c r="F4" s="90" t="s">
        <v>503</v>
      </c>
      <c r="G4" s="86" t="s">
        <v>472</v>
      </c>
      <c r="H4" s="90" t="s">
        <v>503</v>
      </c>
      <c r="I4" s="90" t="s">
        <v>503</v>
      </c>
      <c r="J4" s="90" t="s">
        <v>503</v>
      </c>
    </row>
    <row r="5" spans="1:10" ht="52.8">
      <c r="A5" s="34">
        <f t="shared" si="0"/>
        <v>197</v>
      </c>
      <c r="B5" s="37" t="s">
        <v>145</v>
      </c>
      <c r="C5" s="54" t="s">
        <v>440</v>
      </c>
      <c r="D5" s="90" t="s">
        <v>503</v>
      </c>
      <c r="E5" s="1" t="s">
        <v>146</v>
      </c>
      <c r="F5" s="90" t="s">
        <v>503</v>
      </c>
      <c r="G5" s="90" t="s">
        <v>503</v>
      </c>
      <c r="H5" s="90" t="s">
        <v>503</v>
      </c>
      <c r="I5" s="90" t="s">
        <v>503</v>
      </c>
      <c r="J5" s="90" t="s">
        <v>503</v>
      </c>
    </row>
    <row r="6" spans="1:10" ht="118.8">
      <c r="A6" s="34">
        <f t="shared" si="0"/>
        <v>198</v>
      </c>
      <c r="B6" s="33" t="s">
        <v>199</v>
      </c>
      <c r="C6" s="1" t="s">
        <v>212</v>
      </c>
      <c r="D6" s="1" t="s">
        <v>200</v>
      </c>
      <c r="E6" s="90" t="s">
        <v>503</v>
      </c>
      <c r="F6" s="1" t="s">
        <v>210</v>
      </c>
      <c r="G6" s="90" t="s">
        <v>503</v>
      </c>
      <c r="H6" s="90" t="s">
        <v>503</v>
      </c>
      <c r="I6" s="90" t="s">
        <v>503</v>
      </c>
      <c r="J6" s="90" t="s">
        <v>503</v>
      </c>
    </row>
    <row r="7" spans="1:10" ht="79.2">
      <c r="A7" s="34">
        <f t="shared" si="0"/>
        <v>199</v>
      </c>
      <c r="B7" s="37" t="s">
        <v>126</v>
      </c>
      <c r="C7" s="54" t="s">
        <v>473</v>
      </c>
      <c r="D7" s="90" t="s">
        <v>503</v>
      </c>
      <c r="E7" s="1" t="s">
        <v>231</v>
      </c>
      <c r="F7" s="90" t="s">
        <v>503</v>
      </c>
      <c r="G7" s="1" t="s">
        <v>474</v>
      </c>
      <c r="H7" s="90" t="s">
        <v>503</v>
      </c>
      <c r="I7" s="90" t="s">
        <v>503</v>
      </c>
      <c r="J7" s="90" t="s">
        <v>503</v>
      </c>
    </row>
    <row r="8" spans="1:10" ht="39.6">
      <c r="A8" s="34">
        <f t="shared" si="0"/>
        <v>200</v>
      </c>
      <c r="B8" s="37" t="s">
        <v>144</v>
      </c>
      <c r="C8" s="55" t="s">
        <v>447</v>
      </c>
      <c r="D8" s="90" t="s">
        <v>503</v>
      </c>
      <c r="E8" s="1" t="s">
        <v>159</v>
      </c>
      <c r="F8" s="90" t="s">
        <v>503</v>
      </c>
      <c r="G8" s="90" t="s">
        <v>503</v>
      </c>
      <c r="H8" s="90" t="s">
        <v>503</v>
      </c>
      <c r="I8" s="90" t="s">
        <v>503</v>
      </c>
      <c r="J8" s="90" t="s">
        <v>503</v>
      </c>
    </row>
    <row r="9" spans="1:10" ht="105.6">
      <c r="A9" s="34">
        <f t="shared" si="0"/>
        <v>201</v>
      </c>
      <c r="B9" s="33" t="s">
        <v>190</v>
      </c>
      <c r="C9" s="55" t="s">
        <v>450</v>
      </c>
      <c r="D9" s="1" t="s">
        <v>194</v>
      </c>
      <c r="E9" s="1" t="s">
        <v>230</v>
      </c>
      <c r="F9" s="90" t="s">
        <v>503</v>
      </c>
      <c r="G9" s="90" t="s">
        <v>503</v>
      </c>
      <c r="H9" s="90" t="s">
        <v>503</v>
      </c>
      <c r="I9" s="90" t="s">
        <v>503</v>
      </c>
      <c r="J9" s="90" t="s">
        <v>503</v>
      </c>
    </row>
    <row r="10" spans="1:10" ht="79.2">
      <c r="A10" s="34">
        <f t="shared" si="0"/>
        <v>202</v>
      </c>
      <c r="B10" s="33" t="s">
        <v>191</v>
      </c>
      <c r="C10" s="55" t="s">
        <v>449</v>
      </c>
      <c r="D10" s="1" t="s">
        <v>192</v>
      </c>
      <c r="E10" s="1" t="s">
        <v>230</v>
      </c>
      <c r="F10" s="90" t="s">
        <v>503</v>
      </c>
      <c r="G10" s="90" t="s">
        <v>503</v>
      </c>
      <c r="H10" s="90" t="s">
        <v>503</v>
      </c>
      <c r="I10" s="90" t="s">
        <v>503</v>
      </c>
      <c r="J10" s="90" t="s">
        <v>503</v>
      </c>
    </row>
    <row r="11" spans="1:10" ht="64.95" customHeight="1">
      <c r="A11" s="34">
        <f t="shared" si="0"/>
        <v>203</v>
      </c>
      <c r="B11" s="33" t="s">
        <v>189</v>
      </c>
      <c r="C11" s="55" t="s">
        <v>448</v>
      </c>
      <c r="D11" s="1" t="s">
        <v>193</v>
      </c>
      <c r="E11" s="1" t="s">
        <v>230</v>
      </c>
      <c r="F11" s="90" t="s">
        <v>503</v>
      </c>
      <c r="G11" s="90" t="s">
        <v>503</v>
      </c>
      <c r="H11" s="90" t="s">
        <v>503</v>
      </c>
      <c r="I11" s="90" t="s">
        <v>503</v>
      </c>
      <c r="J11" s="90" t="s">
        <v>503</v>
      </c>
    </row>
    <row r="12" spans="1:10" ht="147" customHeight="1">
      <c r="A12" s="34">
        <f t="shared" si="0"/>
        <v>204</v>
      </c>
      <c r="B12" s="33" t="s">
        <v>202</v>
      </c>
      <c r="C12" s="78" t="s">
        <v>470</v>
      </c>
      <c r="D12" s="1" t="s">
        <v>203</v>
      </c>
      <c r="E12" s="62" t="s">
        <v>461</v>
      </c>
      <c r="F12" s="90" t="s">
        <v>503</v>
      </c>
      <c r="G12" s="90" t="s">
        <v>503</v>
      </c>
      <c r="H12" s="90" t="s">
        <v>503</v>
      </c>
      <c r="I12" s="90" t="s">
        <v>503</v>
      </c>
      <c r="J12" s="90" t="s">
        <v>503</v>
      </c>
    </row>
    <row r="13" spans="1:10" ht="118.95" customHeight="1">
      <c r="A13" s="34">
        <f t="shared" si="0"/>
        <v>205</v>
      </c>
      <c r="B13" s="33" t="s">
        <v>196</v>
      </c>
      <c r="C13" s="21" t="s">
        <v>197</v>
      </c>
      <c r="D13" s="1" t="s">
        <v>500</v>
      </c>
      <c r="E13" s="90" t="s">
        <v>503</v>
      </c>
      <c r="F13" s="90" t="s">
        <v>503</v>
      </c>
      <c r="G13" s="85" t="s">
        <v>475</v>
      </c>
      <c r="H13" s="90" t="s">
        <v>503</v>
      </c>
      <c r="I13" s="90" t="s">
        <v>503</v>
      </c>
      <c r="J13" s="90" t="s">
        <v>503</v>
      </c>
    </row>
    <row r="14" spans="1:10" ht="39.6">
      <c r="A14" s="34">
        <f t="shared" ref="A14" si="1">A13+1</f>
        <v>206</v>
      </c>
      <c r="B14" s="37" t="s">
        <v>152</v>
      </c>
      <c r="C14" s="53" t="s">
        <v>438</v>
      </c>
      <c r="D14" s="90" t="s">
        <v>503</v>
      </c>
      <c r="E14" s="21" t="s">
        <v>150</v>
      </c>
      <c r="F14" s="90" t="s">
        <v>503</v>
      </c>
      <c r="G14" s="85" t="s">
        <v>476</v>
      </c>
      <c r="H14" s="90" t="s">
        <v>503</v>
      </c>
      <c r="I14" s="90" t="s">
        <v>503</v>
      </c>
      <c r="J14" s="90" t="s">
        <v>503</v>
      </c>
    </row>
    <row r="15" spans="1:10" ht="52.8">
      <c r="A15" s="34">
        <f t="shared" ref="A15" si="2">A14+1</f>
        <v>207</v>
      </c>
      <c r="B15" s="37" t="s">
        <v>147</v>
      </c>
      <c r="C15" s="54" t="s">
        <v>437</v>
      </c>
      <c r="D15" s="90" t="s">
        <v>503</v>
      </c>
      <c r="E15" s="1" t="s">
        <v>148</v>
      </c>
      <c r="F15" s="90" t="s">
        <v>503</v>
      </c>
      <c r="G15" s="90" t="s">
        <v>503</v>
      </c>
      <c r="H15" s="90" t="s">
        <v>503</v>
      </c>
      <c r="I15" s="90" t="s">
        <v>503</v>
      </c>
      <c r="J15" s="90" t="s">
        <v>503</v>
      </c>
    </row>
    <row r="16" spans="1:10" ht="118.8">
      <c r="A16" s="34">
        <f t="shared" ref="A16:A25" si="3">A15+1</f>
        <v>208</v>
      </c>
      <c r="B16" s="33" t="s">
        <v>157</v>
      </c>
      <c r="C16" s="1" t="s">
        <v>239</v>
      </c>
      <c r="D16" s="1" t="s">
        <v>188</v>
      </c>
      <c r="E16" s="1" t="s">
        <v>158</v>
      </c>
      <c r="F16" s="90" t="s">
        <v>503</v>
      </c>
      <c r="G16" s="90" t="s">
        <v>503</v>
      </c>
      <c r="H16" s="90" t="s">
        <v>503</v>
      </c>
      <c r="I16" s="90" t="s">
        <v>503</v>
      </c>
      <c r="J16" s="90" t="s">
        <v>503</v>
      </c>
    </row>
    <row r="17" spans="1:10" ht="79.8">
      <c r="A17" s="34">
        <f t="shared" si="3"/>
        <v>209</v>
      </c>
      <c r="B17" s="37" t="s">
        <v>34</v>
      </c>
      <c r="C17" s="1" t="s">
        <v>477</v>
      </c>
      <c r="D17" s="1" t="s">
        <v>234</v>
      </c>
      <c r="E17" s="90" t="s">
        <v>503</v>
      </c>
      <c r="F17" s="90" t="s">
        <v>503</v>
      </c>
      <c r="G17" s="1" t="s">
        <v>478</v>
      </c>
      <c r="H17" s="90" t="s">
        <v>503</v>
      </c>
      <c r="I17" s="1" t="s">
        <v>137</v>
      </c>
      <c r="J17" s="90" t="s">
        <v>503</v>
      </c>
    </row>
    <row r="18" spans="1:10" ht="93.6" customHeight="1">
      <c r="A18" s="34">
        <f t="shared" si="3"/>
        <v>210</v>
      </c>
      <c r="B18" s="33" t="s">
        <v>195</v>
      </c>
      <c r="C18" s="68" t="s">
        <v>467</v>
      </c>
      <c r="D18" s="1" t="s">
        <v>198</v>
      </c>
      <c r="E18" s="90" t="s">
        <v>503</v>
      </c>
      <c r="F18" s="90" t="s">
        <v>503</v>
      </c>
      <c r="G18" s="90" t="s">
        <v>503</v>
      </c>
      <c r="H18" s="90" t="s">
        <v>503</v>
      </c>
      <c r="I18" s="90" t="s">
        <v>503</v>
      </c>
      <c r="J18" s="90" t="s">
        <v>503</v>
      </c>
    </row>
    <row r="19" spans="1:10" ht="132.6" customHeight="1">
      <c r="A19" s="34">
        <f t="shared" si="3"/>
        <v>211</v>
      </c>
      <c r="B19" s="33" t="s">
        <v>35</v>
      </c>
      <c r="C19" s="69" t="s">
        <v>468</v>
      </c>
      <c r="D19" s="21" t="s">
        <v>201</v>
      </c>
      <c r="E19" s="90" t="s">
        <v>503</v>
      </c>
      <c r="F19" s="90" t="s">
        <v>503</v>
      </c>
      <c r="G19" s="90" t="s">
        <v>503</v>
      </c>
      <c r="H19" s="90" t="s">
        <v>503</v>
      </c>
      <c r="I19" s="90" t="s">
        <v>503</v>
      </c>
      <c r="J19" s="90" t="s">
        <v>503</v>
      </c>
    </row>
    <row r="20" spans="1:10" ht="105.6">
      <c r="A20" s="34">
        <f t="shared" si="3"/>
        <v>212</v>
      </c>
      <c r="B20" s="33" t="s">
        <v>135</v>
      </c>
      <c r="C20" s="54" t="s">
        <v>445</v>
      </c>
      <c r="D20" s="1" t="s">
        <v>235</v>
      </c>
      <c r="E20" s="90" t="s">
        <v>503</v>
      </c>
      <c r="F20" s="90" t="s">
        <v>503</v>
      </c>
      <c r="G20" s="90" t="s">
        <v>503</v>
      </c>
      <c r="H20" s="90" t="s">
        <v>503</v>
      </c>
      <c r="I20" s="1" t="s">
        <v>136</v>
      </c>
      <c r="J20" s="90" t="s">
        <v>503</v>
      </c>
    </row>
    <row r="21" spans="1:10" ht="132">
      <c r="A21" s="34">
        <f t="shared" si="3"/>
        <v>213</v>
      </c>
      <c r="B21" s="37" t="s">
        <v>153</v>
      </c>
      <c r="C21" s="1" t="s">
        <v>441</v>
      </c>
      <c r="D21" s="90" t="s">
        <v>503</v>
      </c>
      <c r="E21" s="1" t="s">
        <v>209</v>
      </c>
      <c r="F21" s="90" t="s">
        <v>503</v>
      </c>
      <c r="G21" s="90" t="s">
        <v>503</v>
      </c>
      <c r="H21" s="90" t="s">
        <v>503</v>
      </c>
      <c r="I21" s="90" t="s">
        <v>503</v>
      </c>
      <c r="J21" s="90" t="s">
        <v>503</v>
      </c>
    </row>
    <row r="22" spans="1:10" ht="40.200000000000003" customHeight="1">
      <c r="A22" s="34">
        <f t="shared" si="3"/>
        <v>214</v>
      </c>
      <c r="B22" s="33" t="s">
        <v>204</v>
      </c>
      <c r="C22" s="70" t="s">
        <v>469</v>
      </c>
      <c r="D22" s="21" t="s">
        <v>213</v>
      </c>
      <c r="E22" s="90" t="s">
        <v>503</v>
      </c>
      <c r="F22" s="90" t="s">
        <v>503</v>
      </c>
      <c r="G22" s="90" t="s">
        <v>503</v>
      </c>
      <c r="H22" s="90" t="s">
        <v>503</v>
      </c>
      <c r="I22" s="90" t="s">
        <v>503</v>
      </c>
      <c r="J22" s="90" t="s">
        <v>503</v>
      </c>
    </row>
    <row r="23" spans="1:10" ht="52.8">
      <c r="A23" s="34">
        <f t="shared" si="3"/>
        <v>215</v>
      </c>
      <c r="B23" s="33" t="s">
        <v>206</v>
      </c>
      <c r="C23" s="55" t="s">
        <v>442</v>
      </c>
      <c r="D23" s="90" t="s">
        <v>503</v>
      </c>
      <c r="E23" s="1" t="s">
        <v>208</v>
      </c>
      <c r="F23" s="90" t="s">
        <v>503</v>
      </c>
      <c r="G23" s="90" t="s">
        <v>503</v>
      </c>
      <c r="H23" s="90" t="s">
        <v>503</v>
      </c>
      <c r="I23" s="90" t="s">
        <v>503</v>
      </c>
      <c r="J23" s="90" t="s">
        <v>503</v>
      </c>
    </row>
    <row r="24" spans="1:10" ht="39.6">
      <c r="A24" s="63">
        <f t="shared" si="3"/>
        <v>216</v>
      </c>
      <c r="B24" s="64" t="s">
        <v>462</v>
      </c>
      <c r="C24" s="65" t="s">
        <v>463</v>
      </c>
      <c r="D24" s="90" t="s">
        <v>503</v>
      </c>
      <c r="E24" s="90" t="s">
        <v>503</v>
      </c>
      <c r="F24" s="90" t="s">
        <v>503</v>
      </c>
      <c r="G24" s="90" t="s">
        <v>503</v>
      </c>
      <c r="H24" s="90" t="s">
        <v>503</v>
      </c>
      <c r="I24" s="90" t="s">
        <v>503</v>
      </c>
      <c r="J24" s="90" t="s">
        <v>503</v>
      </c>
    </row>
    <row r="25" spans="1:10" ht="52.8">
      <c r="A25" s="63">
        <f t="shared" si="3"/>
        <v>217</v>
      </c>
      <c r="B25" s="64" t="s">
        <v>464</v>
      </c>
      <c r="C25" s="65" t="s">
        <v>465</v>
      </c>
      <c r="D25" s="90" t="s">
        <v>503</v>
      </c>
      <c r="E25" s="90" t="s">
        <v>503</v>
      </c>
      <c r="F25" s="90" t="s">
        <v>503</v>
      </c>
      <c r="G25" s="90" t="s">
        <v>503</v>
      </c>
      <c r="H25" s="90" t="s">
        <v>503</v>
      </c>
      <c r="I25" s="90" t="s">
        <v>503</v>
      </c>
      <c r="J25" s="90" t="s">
        <v>503</v>
      </c>
    </row>
  </sheetData>
  <sortState xmlns:xlrd2="http://schemas.microsoft.com/office/spreadsheetml/2017/richdata2" ref="B2:J23">
    <sortCondition ref="B2:B23"/>
  </sortState>
  <pageMargins left="0.25" right="0.25" top="0.75" bottom="0.75" header="0.3" footer="0.3"/>
  <pageSetup pageOrder="overThenDown" orientation="landscape" r:id="rId1"/>
  <headerFooter scaleWithDoc="0">
    <oddFooter>&amp;LOther Electric Issues&amp;RPage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8"/>
  <sheetViews>
    <sheetView zoomScale="70" zoomScaleNormal="70" zoomScaleSheetLayoutView="100" workbookViewId="0"/>
  </sheetViews>
  <sheetFormatPr defaultColWidth="9.109375" defaultRowHeight="13.2"/>
  <cols>
    <col min="1" max="1" width="4.44140625" style="2" bestFit="1" customWidth="1"/>
    <col min="2" max="2" width="33.6640625" style="9" customWidth="1"/>
    <col min="3" max="10" width="96.88671875" style="2" customWidth="1"/>
    <col min="11" max="16384" width="9.109375" style="2"/>
  </cols>
  <sheetData>
    <row r="1" spans="1:10" s="5" customFormat="1">
      <c r="A1" s="6" t="s">
        <v>24</v>
      </c>
      <c r="B1" s="10" t="s">
        <v>54</v>
      </c>
      <c r="C1" s="6" t="s">
        <v>0</v>
      </c>
      <c r="D1" s="7" t="s">
        <v>29</v>
      </c>
      <c r="E1" s="7" t="s">
        <v>30</v>
      </c>
      <c r="F1" s="7" t="s">
        <v>87</v>
      </c>
      <c r="G1" s="7" t="s">
        <v>33</v>
      </c>
      <c r="H1" s="7" t="s">
        <v>32</v>
      </c>
      <c r="I1" s="7" t="s">
        <v>88</v>
      </c>
      <c r="J1" s="7" t="s">
        <v>31</v>
      </c>
    </row>
    <row r="2" spans="1:10" ht="145.19999999999999">
      <c r="A2" s="36">
        <f>'Other Electric Issues'!A25</f>
        <v>217</v>
      </c>
      <c r="B2" s="16" t="s">
        <v>128</v>
      </c>
      <c r="C2" s="66" t="s">
        <v>466</v>
      </c>
      <c r="D2" s="66" t="s">
        <v>501</v>
      </c>
      <c r="E2" s="1" t="s">
        <v>160</v>
      </c>
      <c r="F2" s="1" t="s">
        <v>140</v>
      </c>
      <c r="G2" s="1" t="s">
        <v>127</v>
      </c>
      <c r="H2" s="1" t="s">
        <v>129</v>
      </c>
      <c r="I2" s="1" t="s">
        <v>134</v>
      </c>
      <c r="J2" s="1" t="s">
        <v>133</v>
      </c>
    </row>
    <row r="3" spans="1:10" ht="66">
      <c r="A3" s="36">
        <f>A2+1</f>
        <v>218</v>
      </c>
      <c r="B3" s="16" t="s">
        <v>151</v>
      </c>
      <c r="C3" s="1" t="s">
        <v>439</v>
      </c>
      <c r="D3" s="90" t="s">
        <v>503</v>
      </c>
      <c r="E3" s="1" t="s">
        <v>149</v>
      </c>
      <c r="F3" s="90" t="s">
        <v>503</v>
      </c>
      <c r="G3" s="86" t="s">
        <v>472</v>
      </c>
      <c r="H3" s="90" t="s">
        <v>503</v>
      </c>
      <c r="I3" s="90" t="s">
        <v>503</v>
      </c>
      <c r="J3" s="90" t="s">
        <v>503</v>
      </c>
    </row>
    <row r="4" spans="1:10" ht="52.8">
      <c r="A4" s="36">
        <f>A3+1</f>
        <v>219</v>
      </c>
      <c r="B4" s="16" t="s">
        <v>145</v>
      </c>
      <c r="C4" s="54" t="s">
        <v>440</v>
      </c>
      <c r="D4" s="90" t="s">
        <v>503</v>
      </c>
      <c r="E4" s="1" t="s">
        <v>146</v>
      </c>
      <c r="F4" s="90" t="s">
        <v>503</v>
      </c>
      <c r="G4" s="90" t="s">
        <v>503</v>
      </c>
      <c r="H4" s="90" t="s">
        <v>503</v>
      </c>
      <c r="I4" s="90" t="s">
        <v>503</v>
      </c>
      <c r="J4" s="90" t="s">
        <v>503</v>
      </c>
    </row>
    <row r="5" spans="1:10" ht="79.2">
      <c r="A5" s="36">
        <f t="shared" ref="A5:A18" si="0">A4+1</f>
        <v>220</v>
      </c>
      <c r="B5" s="16" t="s">
        <v>126</v>
      </c>
      <c r="C5" s="54" t="s">
        <v>473</v>
      </c>
      <c r="D5" s="90" t="s">
        <v>503</v>
      </c>
      <c r="E5" s="1" t="s">
        <v>232</v>
      </c>
      <c r="F5" s="90" t="s">
        <v>503</v>
      </c>
      <c r="G5" s="1" t="s">
        <v>474</v>
      </c>
      <c r="H5" s="90" t="s">
        <v>503</v>
      </c>
      <c r="I5" s="90" t="s">
        <v>503</v>
      </c>
      <c r="J5" s="90" t="s">
        <v>503</v>
      </c>
    </row>
    <row r="6" spans="1:10" ht="39.6">
      <c r="A6" s="36">
        <f t="shared" si="0"/>
        <v>221</v>
      </c>
      <c r="B6" s="16" t="s">
        <v>144</v>
      </c>
      <c r="C6" s="55" t="s">
        <v>447</v>
      </c>
      <c r="D6" s="90" t="s">
        <v>503</v>
      </c>
      <c r="E6" s="1" t="s">
        <v>143</v>
      </c>
      <c r="F6" s="90" t="s">
        <v>503</v>
      </c>
      <c r="G6" s="90" t="s">
        <v>503</v>
      </c>
      <c r="H6" s="90" t="s">
        <v>503</v>
      </c>
      <c r="I6" s="90" t="s">
        <v>503</v>
      </c>
      <c r="J6" s="90" t="s">
        <v>503</v>
      </c>
    </row>
    <row r="7" spans="1:10" ht="52.8">
      <c r="A7" s="36">
        <f t="shared" si="0"/>
        <v>222</v>
      </c>
      <c r="B7" s="16" t="s">
        <v>214</v>
      </c>
      <c r="C7" s="53" t="s">
        <v>443</v>
      </c>
      <c r="D7" s="21" t="s">
        <v>205</v>
      </c>
      <c r="E7" s="90" t="s">
        <v>503</v>
      </c>
      <c r="F7" s="1" t="s">
        <v>229</v>
      </c>
      <c r="G7" s="90" t="s">
        <v>503</v>
      </c>
      <c r="H7" s="90" t="s">
        <v>503</v>
      </c>
      <c r="I7" s="90" t="s">
        <v>503</v>
      </c>
      <c r="J7" s="90" t="s">
        <v>503</v>
      </c>
    </row>
    <row r="8" spans="1:10" ht="66">
      <c r="A8" s="36">
        <f t="shared" si="0"/>
        <v>223</v>
      </c>
      <c r="B8" s="39" t="s">
        <v>138</v>
      </c>
      <c r="C8" s="53" t="s">
        <v>444</v>
      </c>
      <c r="D8" s="1" t="s">
        <v>233</v>
      </c>
      <c r="E8" s="90" t="s">
        <v>503</v>
      </c>
      <c r="F8" s="90" t="s">
        <v>503</v>
      </c>
      <c r="G8" s="90" t="s">
        <v>503</v>
      </c>
      <c r="H8" s="90" t="s">
        <v>503</v>
      </c>
      <c r="I8" s="1" t="s">
        <v>139</v>
      </c>
      <c r="J8" s="90" t="s">
        <v>503</v>
      </c>
    </row>
    <row r="9" spans="1:10" ht="121.95" customHeight="1">
      <c r="A9" s="36">
        <f t="shared" si="0"/>
        <v>224</v>
      </c>
      <c r="B9" s="33" t="s">
        <v>196</v>
      </c>
      <c r="C9" s="21" t="s">
        <v>197</v>
      </c>
      <c r="D9" s="1" t="s">
        <v>502</v>
      </c>
      <c r="E9" s="90" t="s">
        <v>503</v>
      </c>
      <c r="F9" s="90" t="s">
        <v>503</v>
      </c>
      <c r="G9" s="85" t="s">
        <v>475</v>
      </c>
      <c r="H9" s="90" t="s">
        <v>503</v>
      </c>
      <c r="I9" s="90" t="s">
        <v>503</v>
      </c>
      <c r="J9" s="90" t="s">
        <v>503</v>
      </c>
    </row>
    <row r="10" spans="1:10" ht="39.6">
      <c r="A10" s="36">
        <f t="shared" si="0"/>
        <v>225</v>
      </c>
      <c r="B10" s="16" t="s">
        <v>152</v>
      </c>
      <c r="C10" s="53" t="s">
        <v>438</v>
      </c>
      <c r="D10" s="90" t="s">
        <v>503</v>
      </c>
      <c r="E10" s="21" t="s">
        <v>150</v>
      </c>
      <c r="F10" s="90" t="s">
        <v>503</v>
      </c>
      <c r="G10" s="85" t="s">
        <v>476</v>
      </c>
      <c r="H10" s="90" t="s">
        <v>503</v>
      </c>
      <c r="I10" s="90" t="s">
        <v>503</v>
      </c>
      <c r="J10" s="90" t="s">
        <v>503</v>
      </c>
    </row>
    <row r="11" spans="1:10" ht="52.8">
      <c r="A11" s="36">
        <f t="shared" si="0"/>
        <v>226</v>
      </c>
      <c r="B11" s="16" t="s">
        <v>147</v>
      </c>
      <c r="C11" s="54" t="s">
        <v>437</v>
      </c>
      <c r="D11" s="90" t="s">
        <v>503</v>
      </c>
      <c r="E11" s="1" t="s">
        <v>148</v>
      </c>
      <c r="F11" s="90" t="s">
        <v>503</v>
      </c>
      <c r="G11" s="90" t="s">
        <v>503</v>
      </c>
      <c r="H11" s="90" t="s">
        <v>503</v>
      </c>
      <c r="I11" s="90" t="s">
        <v>503</v>
      </c>
      <c r="J11" s="90" t="s">
        <v>503</v>
      </c>
    </row>
    <row r="12" spans="1:10" ht="81">
      <c r="A12" s="36">
        <f t="shared" si="0"/>
        <v>227</v>
      </c>
      <c r="B12" s="16" t="s">
        <v>34</v>
      </c>
      <c r="C12" s="8" t="s">
        <v>479</v>
      </c>
      <c r="D12" s="1" t="s">
        <v>234</v>
      </c>
      <c r="E12" s="90" t="s">
        <v>503</v>
      </c>
      <c r="F12" s="90" t="s">
        <v>503</v>
      </c>
      <c r="G12" s="1" t="s">
        <v>480</v>
      </c>
      <c r="H12" s="90" t="s">
        <v>503</v>
      </c>
      <c r="I12" s="90" t="s">
        <v>503</v>
      </c>
      <c r="J12" s="90" t="s">
        <v>503</v>
      </c>
    </row>
    <row r="13" spans="1:10" ht="118.8">
      <c r="A13" s="36">
        <f t="shared" si="0"/>
        <v>228</v>
      </c>
      <c r="B13" s="33" t="s">
        <v>195</v>
      </c>
      <c r="C13" s="67" t="s">
        <v>467</v>
      </c>
      <c r="D13" s="1" t="s">
        <v>198</v>
      </c>
      <c r="E13" s="90" t="s">
        <v>503</v>
      </c>
      <c r="F13" s="90" t="s">
        <v>503</v>
      </c>
      <c r="G13" s="90" t="s">
        <v>503</v>
      </c>
      <c r="H13" s="90" t="s">
        <v>503</v>
      </c>
      <c r="I13" s="90" t="s">
        <v>503</v>
      </c>
      <c r="J13" s="90" t="s">
        <v>503</v>
      </c>
    </row>
    <row r="14" spans="1:10" ht="105.6">
      <c r="A14" s="36">
        <f t="shared" si="0"/>
        <v>229</v>
      </c>
      <c r="B14" s="39" t="s">
        <v>135</v>
      </c>
      <c r="C14" s="54" t="s">
        <v>445</v>
      </c>
      <c r="D14" s="1" t="s">
        <v>235</v>
      </c>
      <c r="E14" s="90" t="s">
        <v>503</v>
      </c>
      <c r="F14" s="90" t="s">
        <v>503</v>
      </c>
      <c r="G14" s="90" t="s">
        <v>503</v>
      </c>
      <c r="H14" s="90" t="s">
        <v>503</v>
      </c>
      <c r="I14" s="1" t="s">
        <v>136</v>
      </c>
      <c r="J14" s="90" t="s">
        <v>503</v>
      </c>
    </row>
    <row r="15" spans="1:10" ht="132">
      <c r="A15" s="36">
        <f t="shared" si="0"/>
        <v>230</v>
      </c>
      <c r="B15" s="16" t="s">
        <v>153</v>
      </c>
      <c r="C15" s="1" t="s">
        <v>441</v>
      </c>
      <c r="D15" s="90" t="s">
        <v>503</v>
      </c>
      <c r="E15" s="1" t="s">
        <v>154</v>
      </c>
      <c r="F15" s="90" t="s">
        <v>503</v>
      </c>
      <c r="G15" s="90" t="s">
        <v>503</v>
      </c>
      <c r="H15" s="90" t="s">
        <v>503</v>
      </c>
      <c r="I15" s="90" t="s">
        <v>503</v>
      </c>
      <c r="J15" s="90" t="s">
        <v>503</v>
      </c>
    </row>
    <row r="16" spans="1:10" ht="52.8">
      <c r="A16" s="36">
        <f t="shared" si="0"/>
        <v>231</v>
      </c>
      <c r="B16" s="33" t="s">
        <v>206</v>
      </c>
      <c r="C16" s="55" t="s">
        <v>442</v>
      </c>
      <c r="D16" s="90" t="s">
        <v>503</v>
      </c>
      <c r="E16" s="1" t="s">
        <v>207</v>
      </c>
      <c r="F16" s="90" t="s">
        <v>503</v>
      </c>
      <c r="G16" s="90" t="s">
        <v>503</v>
      </c>
      <c r="H16" s="90" t="s">
        <v>503</v>
      </c>
      <c r="I16" s="90" t="s">
        <v>503</v>
      </c>
      <c r="J16" s="90" t="s">
        <v>503</v>
      </c>
    </row>
    <row r="17" spans="1:10" ht="92.4">
      <c r="A17" s="36">
        <f t="shared" si="0"/>
        <v>232</v>
      </c>
      <c r="B17" s="16" t="s">
        <v>142</v>
      </c>
      <c r="C17" s="55" t="s">
        <v>446</v>
      </c>
      <c r="D17" s="90" t="s">
        <v>503</v>
      </c>
      <c r="E17" s="90" t="s">
        <v>503</v>
      </c>
      <c r="F17" s="1" t="s">
        <v>141</v>
      </c>
      <c r="G17" s="90" t="s">
        <v>503</v>
      </c>
      <c r="H17" s="90" t="s">
        <v>503</v>
      </c>
      <c r="I17" s="90" t="s">
        <v>503</v>
      </c>
      <c r="J17" s="90" t="s">
        <v>503</v>
      </c>
    </row>
    <row r="18" spans="1:10" ht="118.8">
      <c r="A18" s="36">
        <f t="shared" si="0"/>
        <v>233</v>
      </c>
      <c r="B18" s="16" t="s">
        <v>155</v>
      </c>
      <c r="C18" s="1" t="s">
        <v>211</v>
      </c>
      <c r="D18" s="90" t="s">
        <v>503</v>
      </c>
      <c r="E18" s="1" t="s">
        <v>156</v>
      </c>
      <c r="F18" s="90" t="s">
        <v>503</v>
      </c>
      <c r="G18" s="90" t="s">
        <v>503</v>
      </c>
      <c r="H18" s="90" t="s">
        <v>503</v>
      </c>
      <c r="I18" s="90" t="s">
        <v>503</v>
      </c>
      <c r="J18" s="90" t="s">
        <v>503</v>
      </c>
    </row>
  </sheetData>
  <sortState xmlns:xlrd2="http://schemas.microsoft.com/office/spreadsheetml/2017/richdata2" ref="B2:J18">
    <sortCondition ref="B2:B18"/>
  </sortState>
  <pageMargins left="0.25" right="0.25" top="0.75" bottom="0.75" header="0.3" footer="0.3"/>
  <pageSetup scale="96" pageOrder="overThenDown" orientation="landscape" r:id="rId1"/>
  <headerFooter scaleWithDoc="0">
    <oddFooter>&amp;LOther Gas Issues&amp;RPage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7"/>
  <sheetViews>
    <sheetView zoomScale="70" zoomScaleNormal="70" zoomScaleSheetLayoutView="100" workbookViewId="0">
      <selection activeCell="K12" sqref="K12:L12"/>
    </sheetView>
  </sheetViews>
  <sheetFormatPr defaultColWidth="9.109375" defaultRowHeight="13.2"/>
  <cols>
    <col min="1" max="1" width="4.44140625" style="2" bestFit="1" customWidth="1"/>
    <col min="2" max="2" width="24.33203125" style="2" bestFit="1" customWidth="1"/>
    <col min="3" max="18" width="6.33203125" style="9" customWidth="1"/>
    <col min="19" max="20" width="17.6640625" style="9" customWidth="1"/>
    <col min="21" max="21" width="9.109375" style="9"/>
    <col min="22" max="16384" width="9.109375" style="2"/>
  </cols>
  <sheetData>
    <row r="1" spans="1:21" customFormat="1">
      <c r="A1" s="92" t="s">
        <v>219</v>
      </c>
      <c r="B1" s="92"/>
      <c r="C1" s="92"/>
      <c r="D1" s="92"/>
      <c r="E1" s="92"/>
      <c r="F1" s="92"/>
      <c r="G1" s="92"/>
      <c r="H1" s="92"/>
      <c r="I1" s="92"/>
      <c r="J1" s="92"/>
      <c r="K1" s="92"/>
      <c r="L1" s="92"/>
      <c r="M1" s="92"/>
      <c r="N1" s="92"/>
      <c r="O1" s="92"/>
      <c r="P1" s="92"/>
      <c r="Q1" s="92"/>
      <c r="R1" s="92"/>
      <c r="S1" s="2"/>
      <c r="T1" s="2"/>
      <c r="U1" s="2"/>
    </row>
    <row r="2" spans="1:21" customFormat="1">
      <c r="A2" s="92" t="s">
        <v>52</v>
      </c>
      <c r="B2" s="92"/>
      <c r="C2" s="92"/>
      <c r="D2" s="92"/>
      <c r="E2" s="92"/>
      <c r="F2" s="92"/>
      <c r="G2" s="92"/>
      <c r="H2" s="92"/>
      <c r="I2" s="92"/>
      <c r="J2" s="92"/>
      <c r="K2" s="92"/>
      <c r="L2" s="92"/>
      <c r="M2" s="92"/>
      <c r="N2" s="92"/>
      <c r="O2" s="92"/>
      <c r="P2" s="92"/>
      <c r="Q2" s="92"/>
      <c r="R2" s="92"/>
      <c r="S2" s="2"/>
      <c r="T2" s="2"/>
      <c r="U2" s="2"/>
    </row>
    <row r="3" spans="1:21">
      <c r="A3" s="93">
        <v>43858</v>
      </c>
      <c r="B3" s="93"/>
      <c r="C3" s="93"/>
      <c r="D3" s="93"/>
      <c r="E3" s="93"/>
      <c r="F3" s="93"/>
      <c r="G3" s="93"/>
      <c r="H3" s="93"/>
      <c r="I3" s="93"/>
      <c r="J3" s="93"/>
      <c r="K3" s="93"/>
      <c r="L3" s="93"/>
      <c r="M3" s="93"/>
      <c r="N3" s="93"/>
      <c r="O3" s="93"/>
      <c r="P3" s="93"/>
      <c r="Q3" s="93"/>
      <c r="R3" s="93"/>
      <c r="S3" s="2"/>
      <c r="T3" s="2"/>
      <c r="U3" s="2"/>
    </row>
    <row r="4" spans="1:21" customFormat="1">
      <c r="D4" s="2"/>
      <c r="H4" s="2"/>
      <c r="I4" s="2"/>
      <c r="J4" s="2"/>
      <c r="K4" s="2"/>
      <c r="L4" s="2"/>
      <c r="M4" s="2"/>
      <c r="N4" s="2"/>
      <c r="O4" s="2"/>
      <c r="P4" s="2"/>
      <c r="Q4" s="2"/>
      <c r="R4" s="2"/>
      <c r="S4" s="2"/>
      <c r="T4" s="2"/>
      <c r="U4" s="2"/>
    </row>
    <row r="5" spans="1:21" customFormat="1">
      <c r="A5" s="92"/>
      <c r="B5" s="92"/>
      <c r="C5" s="92"/>
      <c r="D5" s="92"/>
      <c r="E5" s="92"/>
      <c r="H5" s="2"/>
      <c r="I5" s="2"/>
      <c r="J5" s="2"/>
      <c r="K5" s="2"/>
      <c r="L5" s="2"/>
      <c r="M5" s="2"/>
      <c r="N5" s="2"/>
      <c r="O5" s="2"/>
      <c r="P5" s="2"/>
      <c r="Q5" s="2"/>
      <c r="R5" s="2"/>
      <c r="S5" s="2"/>
      <c r="T5" s="2"/>
      <c r="U5" s="2"/>
    </row>
    <row r="6" spans="1:21" s="5" customFormat="1" ht="25.5" customHeight="1">
      <c r="A6" s="6" t="s">
        <v>24</v>
      </c>
      <c r="B6" s="7" t="s">
        <v>18</v>
      </c>
      <c r="C6" s="97" t="s">
        <v>51</v>
      </c>
      <c r="D6" s="97"/>
      <c r="E6" s="97" t="s">
        <v>118</v>
      </c>
      <c r="F6" s="97"/>
      <c r="G6" s="97" t="s">
        <v>119</v>
      </c>
      <c r="H6" s="97"/>
      <c r="I6" s="97" t="s">
        <v>87</v>
      </c>
      <c r="J6" s="97"/>
      <c r="K6" s="97" t="s">
        <v>33</v>
      </c>
      <c r="L6" s="97"/>
      <c r="M6" s="97" t="s">
        <v>32</v>
      </c>
      <c r="N6" s="97"/>
      <c r="O6" s="97" t="s">
        <v>88</v>
      </c>
      <c r="P6" s="97"/>
      <c r="Q6" s="97" t="s">
        <v>120</v>
      </c>
      <c r="R6" s="97"/>
      <c r="S6" s="13"/>
      <c r="T6" s="13"/>
      <c r="U6" s="13"/>
    </row>
    <row r="7" spans="1:21" ht="26.25" customHeight="1">
      <c r="A7" s="4">
        <v>1</v>
      </c>
      <c r="B7" s="52" t="s">
        <v>19</v>
      </c>
      <c r="C7" s="98">
        <v>2.3E-2</v>
      </c>
      <c r="D7" s="98"/>
      <c r="E7" s="98">
        <v>2.3E-2</v>
      </c>
      <c r="F7" s="98"/>
      <c r="G7" s="98">
        <v>2.3E-2</v>
      </c>
      <c r="H7" s="98"/>
      <c r="I7" s="96" t="s">
        <v>503</v>
      </c>
      <c r="J7" s="96"/>
      <c r="K7" s="96" t="s">
        <v>503</v>
      </c>
      <c r="L7" s="96"/>
      <c r="M7" s="96" t="s">
        <v>503</v>
      </c>
      <c r="N7" s="96"/>
      <c r="O7" s="96" t="s">
        <v>503</v>
      </c>
      <c r="P7" s="96"/>
      <c r="Q7" s="96" t="s">
        <v>503</v>
      </c>
      <c r="R7" s="96"/>
    </row>
    <row r="8" spans="1:21" ht="26.25" customHeight="1">
      <c r="A8" s="4">
        <f>A7+1</f>
        <v>2</v>
      </c>
      <c r="B8" s="52" t="s">
        <v>20</v>
      </c>
      <c r="C8" s="98">
        <v>0.49199999999999999</v>
      </c>
      <c r="D8" s="98"/>
      <c r="E8" s="98">
        <v>0.49199999999999999</v>
      </c>
      <c r="F8" s="98"/>
      <c r="G8" s="98">
        <v>0.49199999999999999</v>
      </c>
      <c r="H8" s="98"/>
      <c r="I8" s="96" t="s">
        <v>503</v>
      </c>
      <c r="J8" s="96"/>
      <c r="K8" s="96" t="s">
        <v>503</v>
      </c>
      <c r="L8" s="96"/>
      <c r="M8" s="96" t="s">
        <v>503</v>
      </c>
      <c r="N8" s="96"/>
      <c r="O8" s="96" t="s">
        <v>503</v>
      </c>
      <c r="P8" s="96"/>
      <c r="Q8" s="96" t="s">
        <v>503</v>
      </c>
      <c r="R8" s="96"/>
    </row>
    <row r="9" spans="1:21" ht="26.25" customHeight="1">
      <c r="A9" s="4">
        <f>A8+1</f>
        <v>3</v>
      </c>
      <c r="B9" s="52" t="s">
        <v>21</v>
      </c>
      <c r="C9" s="98">
        <v>0.48499999999999999</v>
      </c>
      <c r="D9" s="98"/>
      <c r="E9" s="98">
        <v>0.48499999999999999</v>
      </c>
      <c r="F9" s="98"/>
      <c r="G9" s="98">
        <v>0.48499999999999999</v>
      </c>
      <c r="H9" s="98"/>
      <c r="I9" s="96" t="s">
        <v>503</v>
      </c>
      <c r="J9" s="96"/>
      <c r="K9" s="96" t="s">
        <v>503</v>
      </c>
      <c r="L9" s="96"/>
      <c r="M9" s="96" t="s">
        <v>503</v>
      </c>
      <c r="N9" s="96"/>
      <c r="O9" s="96" t="s">
        <v>503</v>
      </c>
      <c r="P9" s="96"/>
      <c r="Q9" s="96" t="s">
        <v>503</v>
      </c>
      <c r="R9" s="96"/>
    </row>
    <row r="10" spans="1:21">
      <c r="A10" s="5"/>
      <c r="C10" s="13"/>
      <c r="D10" s="13"/>
      <c r="E10" s="13"/>
      <c r="F10" s="13"/>
      <c r="G10" s="13"/>
      <c r="H10" s="13"/>
      <c r="I10" s="13"/>
      <c r="J10" s="13"/>
      <c r="K10" s="13"/>
      <c r="L10" s="13"/>
      <c r="M10" s="13"/>
      <c r="N10" s="13"/>
      <c r="O10" s="13"/>
      <c r="P10" s="13"/>
      <c r="Q10" s="13"/>
      <c r="R10" s="13"/>
    </row>
    <row r="11" spans="1:21" s="5" customFormat="1" ht="25.5" customHeight="1">
      <c r="A11" s="6" t="s">
        <v>24</v>
      </c>
      <c r="B11" s="7" t="s">
        <v>22</v>
      </c>
      <c r="C11" s="97" t="s">
        <v>51</v>
      </c>
      <c r="D11" s="97"/>
      <c r="E11" s="97" t="s">
        <v>118</v>
      </c>
      <c r="F11" s="97"/>
      <c r="G11" s="97" t="s">
        <v>119</v>
      </c>
      <c r="H11" s="97"/>
      <c r="I11" s="97" t="s">
        <v>87</v>
      </c>
      <c r="J11" s="97"/>
      <c r="K11" s="97" t="s">
        <v>33</v>
      </c>
      <c r="L11" s="97"/>
      <c r="M11" s="97" t="s">
        <v>32</v>
      </c>
      <c r="N11" s="97"/>
      <c r="O11" s="97" t="s">
        <v>88</v>
      </c>
      <c r="P11" s="97"/>
      <c r="Q11" s="97" t="s">
        <v>120</v>
      </c>
      <c r="R11" s="97"/>
      <c r="S11" s="13"/>
      <c r="T11" s="13"/>
      <c r="U11" s="13"/>
    </row>
    <row r="12" spans="1:21" ht="26.25" customHeight="1">
      <c r="A12" s="4">
        <f>A9+1</f>
        <v>4</v>
      </c>
      <c r="B12" s="52" t="s">
        <v>58</v>
      </c>
      <c r="C12" s="96" t="s">
        <v>237</v>
      </c>
      <c r="D12" s="96"/>
      <c r="E12" s="96">
        <v>5.6500000000000002E-2</v>
      </c>
      <c r="F12" s="96"/>
      <c r="G12" s="96">
        <v>2.3800000000000002E-2</v>
      </c>
      <c r="H12" s="96"/>
      <c r="I12" s="96">
        <v>5.6500000000000002E-2</v>
      </c>
      <c r="J12" s="96"/>
      <c r="K12" s="96" t="s">
        <v>503</v>
      </c>
      <c r="L12" s="96"/>
      <c r="M12" s="96" t="s">
        <v>503</v>
      </c>
      <c r="N12" s="96"/>
      <c r="O12" s="96" t="s">
        <v>503</v>
      </c>
      <c r="P12" s="96"/>
      <c r="Q12" s="96" t="s">
        <v>503</v>
      </c>
      <c r="R12" s="96"/>
    </row>
    <row r="13" spans="1:21" ht="26.25" customHeight="1">
      <c r="A13" s="4">
        <f>A12+1</f>
        <v>5</v>
      </c>
      <c r="B13" s="52" t="s">
        <v>59</v>
      </c>
      <c r="C13" s="96">
        <v>5.5100000000000003E-2</v>
      </c>
      <c r="D13" s="96"/>
      <c r="E13" s="96">
        <v>5.57E-2</v>
      </c>
      <c r="F13" s="96"/>
      <c r="G13" s="96">
        <v>5.5100000000000003E-2</v>
      </c>
      <c r="H13" s="96"/>
      <c r="I13" s="96">
        <v>5.57E-2</v>
      </c>
      <c r="J13" s="96"/>
      <c r="K13" s="96" t="s">
        <v>503</v>
      </c>
      <c r="L13" s="96"/>
      <c r="M13" s="96" t="s">
        <v>503</v>
      </c>
      <c r="N13" s="96"/>
      <c r="O13" s="96" t="s">
        <v>503</v>
      </c>
      <c r="P13" s="96"/>
      <c r="Q13" s="96" t="s">
        <v>503</v>
      </c>
      <c r="R13" s="96"/>
    </row>
    <row r="14" spans="1:21" ht="26.25" customHeight="1">
      <c r="A14" s="4">
        <f>A13+1</f>
        <v>6</v>
      </c>
      <c r="B14" s="52" t="s">
        <v>57</v>
      </c>
      <c r="C14" s="96">
        <v>9.5000000000000001E-2</v>
      </c>
      <c r="D14" s="96"/>
      <c r="E14" s="96">
        <v>9.1999999999999998E-2</v>
      </c>
      <c r="F14" s="96"/>
      <c r="G14" s="96">
        <v>8.7499999999999994E-2</v>
      </c>
      <c r="H14" s="96"/>
      <c r="I14" s="96">
        <v>9.4E-2</v>
      </c>
      <c r="J14" s="96"/>
      <c r="K14" s="96" t="s">
        <v>503</v>
      </c>
      <c r="L14" s="96"/>
      <c r="M14" s="96" t="s">
        <v>503</v>
      </c>
      <c r="N14" s="96"/>
      <c r="O14" s="96" t="s">
        <v>503</v>
      </c>
      <c r="P14" s="96"/>
      <c r="Q14" s="96" t="s">
        <v>503</v>
      </c>
      <c r="R14" s="96"/>
    </row>
    <row r="15" spans="1:21" ht="26.25" customHeight="1">
      <c r="A15" s="31">
        <f>A14+1</f>
        <v>7</v>
      </c>
      <c r="B15" s="52" t="s">
        <v>117</v>
      </c>
      <c r="C15" s="96">
        <v>7.4800000000000005E-2</v>
      </c>
      <c r="D15" s="96"/>
      <c r="E15" s="96">
        <v>7.3300000000000004E-2</v>
      </c>
      <c r="F15" s="96"/>
      <c r="G15" s="96">
        <v>7.0699999999999999E-2</v>
      </c>
      <c r="H15" s="96"/>
      <c r="I15" s="96">
        <v>7.4300000000000005E-2</v>
      </c>
      <c r="J15" s="96"/>
      <c r="K15" s="96" t="s">
        <v>503</v>
      </c>
      <c r="L15" s="96"/>
      <c r="M15" s="96" t="s">
        <v>503</v>
      </c>
      <c r="N15" s="96"/>
      <c r="O15" s="96" t="s">
        <v>503</v>
      </c>
      <c r="P15" s="96"/>
      <c r="Q15" s="96" t="s">
        <v>503</v>
      </c>
      <c r="R15" s="96"/>
    </row>
    <row r="17" spans="2:18" ht="31.2" customHeight="1">
      <c r="B17" s="94" t="s">
        <v>238</v>
      </c>
      <c r="C17" s="94"/>
      <c r="D17" s="94"/>
      <c r="E17" s="94"/>
      <c r="F17" s="94"/>
      <c r="G17" s="94"/>
      <c r="H17" s="94"/>
      <c r="I17" s="94"/>
      <c r="J17" s="94"/>
      <c r="K17" s="94"/>
      <c r="L17" s="94"/>
      <c r="M17" s="94"/>
      <c r="N17" s="94"/>
      <c r="O17" s="94"/>
      <c r="P17" s="94"/>
      <c r="Q17" s="94"/>
      <c r="R17" s="94"/>
    </row>
  </sheetData>
  <mergeCells count="77">
    <mergeCell ref="Q6:R6"/>
    <mergeCell ref="C6:D6"/>
    <mergeCell ref="E6:F6"/>
    <mergeCell ref="G6:H6"/>
    <mergeCell ref="I6:J6"/>
    <mergeCell ref="K6:L6"/>
    <mergeCell ref="M6:N6"/>
    <mergeCell ref="O6:P6"/>
    <mergeCell ref="Q7:R7"/>
    <mergeCell ref="C7:D7"/>
    <mergeCell ref="E7:F7"/>
    <mergeCell ref="G7:H7"/>
    <mergeCell ref="I7:J7"/>
    <mergeCell ref="K7:L7"/>
    <mergeCell ref="M7:N7"/>
    <mergeCell ref="O7:P7"/>
    <mergeCell ref="Q8:R8"/>
    <mergeCell ref="C8:D8"/>
    <mergeCell ref="E8:F8"/>
    <mergeCell ref="G8:H8"/>
    <mergeCell ref="I8:J8"/>
    <mergeCell ref="K8:L8"/>
    <mergeCell ref="M8:N8"/>
    <mergeCell ref="O8:P8"/>
    <mergeCell ref="Q9:R9"/>
    <mergeCell ref="C9:D9"/>
    <mergeCell ref="E9:F9"/>
    <mergeCell ref="G9:H9"/>
    <mergeCell ref="I9:J9"/>
    <mergeCell ref="K9:L9"/>
    <mergeCell ref="M9:N9"/>
    <mergeCell ref="O9:P9"/>
    <mergeCell ref="Q11:R11"/>
    <mergeCell ref="C11:D11"/>
    <mergeCell ref="E11:F11"/>
    <mergeCell ref="G11:H11"/>
    <mergeCell ref="I11:J11"/>
    <mergeCell ref="K11:L11"/>
    <mergeCell ref="M11:N11"/>
    <mergeCell ref="O11:P11"/>
    <mergeCell ref="C13:D13"/>
    <mergeCell ref="E13:F13"/>
    <mergeCell ref="G13:H13"/>
    <mergeCell ref="I13:J13"/>
    <mergeCell ref="K13:L13"/>
    <mergeCell ref="C12:D12"/>
    <mergeCell ref="E12:F12"/>
    <mergeCell ref="G12:H12"/>
    <mergeCell ref="I12:J12"/>
    <mergeCell ref="K12:L12"/>
    <mergeCell ref="Q12:R12"/>
    <mergeCell ref="M12:N12"/>
    <mergeCell ref="O12:P12"/>
    <mergeCell ref="Q13:R13"/>
    <mergeCell ref="M13:N13"/>
    <mergeCell ref="O13:P13"/>
    <mergeCell ref="G14:H14"/>
    <mergeCell ref="I14:J14"/>
    <mergeCell ref="K14:L14"/>
    <mergeCell ref="M14:N14"/>
    <mergeCell ref="O14:P14"/>
    <mergeCell ref="B17:R17"/>
    <mergeCell ref="M15:N15"/>
    <mergeCell ref="O15:P15"/>
    <mergeCell ref="Q15:R15"/>
    <mergeCell ref="A1:R1"/>
    <mergeCell ref="A2:R2"/>
    <mergeCell ref="A3:R3"/>
    <mergeCell ref="C15:D15"/>
    <mergeCell ref="E15:F15"/>
    <mergeCell ref="G15:H15"/>
    <mergeCell ref="I15:J15"/>
    <mergeCell ref="K15:L15"/>
    <mergeCell ref="A5:E5"/>
    <mergeCell ref="Q14:R14"/>
    <mergeCell ref="C14:D14"/>
    <mergeCell ref="E14:F14"/>
  </mergeCells>
  <printOptions horizontalCentered="1"/>
  <pageMargins left="0.25" right="0.25" top="0.75" bottom="0.75" header="0.3" footer="0.3"/>
  <pageSetup pageOrder="overThenDown" orientation="landscape" horizontalDpi="1200" verticalDpi="1200" r:id="rId1"/>
  <headerFooter scaleWithDoc="0">
    <oddFooter>&amp;L&amp;A&amp;RPage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topLeftCell="A6" zoomScale="70" zoomScaleNormal="70" zoomScaleSheetLayoutView="100" workbookViewId="0">
      <selection activeCell="E6" sqref="E6"/>
    </sheetView>
  </sheetViews>
  <sheetFormatPr defaultColWidth="9.109375" defaultRowHeight="13.2"/>
  <cols>
    <col min="1" max="1" width="4.44140625" style="17" bestFit="1" customWidth="1"/>
    <col min="2" max="2" width="9.44140625" style="17" customWidth="1"/>
    <col min="3" max="3" width="9.5546875" style="17" customWidth="1"/>
    <col min="4" max="4" width="25.44140625" style="17" customWidth="1"/>
    <col min="5" max="5" width="59" style="17" customWidth="1"/>
    <col min="6" max="21" width="15.6640625" style="17" customWidth="1"/>
    <col min="22" max="16384" width="9.109375" style="17"/>
  </cols>
  <sheetData>
    <row r="1" spans="1:21">
      <c r="A1" s="107" t="s">
        <v>107</v>
      </c>
      <c r="B1" s="107"/>
      <c r="C1" s="107"/>
      <c r="D1" s="107"/>
      <c r="E1" s="107"/>
      <c r="F1" s="104" t="s">
        <v>51</v>
      </c>
      <c r="G1" s="105"/>
      <c r="H1" s="104" t="s">
        <v>29</v>
      </c>
      <c r="I1" s="105"/>
      <c r="J1" s="104" t="s">
        <v>30</v>
      </c>
      <c r="K1" s="105"/>
      <c r="L1" s="104" t="s">
        <v>87</v>
      </c>
      <c r="M1" s="105"/>
      <c r="N1" s="104" t="s">
        <v>33</v>
      </c>
      <c r="O1" s="105"/>
      <c r="P1" s="104" t="s">
        <v>32</v>
      </c>
      <c r="Q1" s="105"/>
      <c r="R1" s="104" t="s">
        <v>88</v>
      </c>
      <c r="S1" s="105"/>
      <c r="T1" s="104" t="s">
        <v>31</v>
      </c>
      <c r="U1" s="105"/>
    </row>
    <row r="2" spans="1:21">
      <c r="A2" s="18" t="s">
        <v>24</v>
      </c>
      <c r="B2" s="28" t="s">
        <v>26</v>
      </c>
      <c r="C2" s="106" t="s">
        <v>27</v>
      </c>
      <c r="D2" s="106"/>
      <c r="E2" s="28" t="s">
        <v>28</v>
      </c>
      <c r="F2" s="19" t="s">
        <v>60</v>
      </c>
      <c r="G2" s="19" t="s">
        <v>1</v>
      </c>
      <c r="H2" s="19" t="s">
        <v>60</v>
      </c>
      <c r="I2" s="19" t="s">
        <v>1</v>
      </c>
      <c r="J2" s="19" t="s">
        <v>60</v>
      </c>
      <c r="K2" s="19" t="s">
        <v>1</v>
      </c>
      <c r="L2" s="19" t="s">
        <v>60</v>
      </c>
      <c r="M2" s="19" t="s">
        <v>1</v>
      </c>
      <c r="N2" s="19" t="s">
        <v>60</v>
      </c>
      <c r="O2" s="19" t="s">
        <v>1</v>
      </c>
      <c r="P2" s="19" t="s">
        <v>60</v>
      </c>
      <c r="Q2" s="19" t="s">
        <v>1</v>
      </c>
      <c r="R2" s="19" t="s">
        <v>60</v>
      </c>
      <c r="S2" s="19" t="s">
        <v>1</v>
      </c>
      <c r="T2" s="19" t="s">
        <v>60</v>
      </c>
      <c r="U2" s="19" t="s">
        <v>1</v>
      </c>
    </row>
    <row r="3" spans="1:21" ht="39.6">
      <c r="A3" s="27">
        <f>'Cost of Capital'!A15+1</f>
        <v>8</v>
      </c>
      <c r="B3" s="20"/>
      <c r="C3" s="99" t="s">
        <v>23</v>
      </c>
      <c r="D3" s="100"/>
      <c r="E3" s="21" t="s">
        <v>281</v>
      </c>
      <c r="F3" s="22">
        <v>391140691.10000062</v>
      </c>
      <c r="G3" s="22">
        <v>5208778506.3049917</v>
      </c>
      <c r="H3" s="22">
        <v>391140691.10000062</v>
      </c>
      <c r="I3" s="22">
        <v>5208778506.3049917</v>
      </c>
      <c r="J3" s="22">
        <v>391140691</v>
      </c>
      <c r="K3" s="22">
        <v>5208778506</v>
      </c>
      <c r="L3" s="22">
        <v>391140691.10000062</v>
      </c>
      <c r="M3" s="22">
        <v>5208778506.3049917</v>
      </c>
      <c r="N3" s="51" t="s">
        <v>503</v>
      </c>
      <c r="O3" s="51" t="s">
        <v>503</v>
      </c>
      <c r="P3" s="51" t="s">
        <v>503</v>
      </c>
      <c r="Q3" s="51" t="s">
        <v>503</v>
      </c>
      <c r="R3" s="51" t="s">
        <v>503</v>
      </c>
      <c r="S3" s="51" t="s">
        <v>503</v>
      </c>
      <c r="T3" s="51" t="s">
        <v>503</v>
      </c>
      <c r="U3" s="51" t="s">
        <v>503</v>
      </c>
    </row>
    <row r="4" spans="1:21" ht="285" customHeight="1">
      <c r="A4" s="27">
        <f t="shared" ref="A4:A34" si="0">A3+1</f>
        <v>9</v>
      </c>
      <c r="B4" s="23" t="s">
        <v>243</v>
      </c>
      <c r="C4" s="99" t="s">
        <v>2</v>
      </c>
      <c r="D4" s="100"/>
      <c r="E4" s="21" t="s">
        <v>270</v>
      </c>
      <c r="F4" s="22">
        <v>8327800.1577338427</v>
      </c>
      <c r="G4" s="22">
        <v>0</v>
      </c>
      <c r="H4" s="22">
        <v>8327800.1577338427</v>
      </c>
      <c r="I4" s="22">
        <v>0</v>
      </c>
      <c r="J4" s="22">
        <v>8327800</v>
      </c>
      <c r="K4" s="22">
        <v>0</v>
      </c>
      <c r="L4" s="22">
        <v>8327800.1577338418</v>
      </c>
      <c r="M4" s="22">
        <v>0</v>
      </c>
      <c r="N4" s="51" t="s">
        <v>503</v>
      </c>
      <c r="O4" s="51" t="s">
        <v>503</v>
      </c>
      <c r="P4" s="51" t="s">
        <v>503</v>
      </c>
      <c r="Q4" s="51" t="s">
        <v>503</v>
      </c>
      <c r="R4" s="51" t="s">
        <v>503</v>
      </c>
      <c r="S4" s="51" t="s">
        <v>503</v>
      </c>
      <c r="T4" s="51" t="s">
        <v>503</v>
      </c>
      <c r="U4" s="51" t="s">
        <v>503</v>
      </c>
    </row>
    <row r="5" spans="1:21" ht="325.95" customHeight="1">
      <c r="A5" s="27">
        <f t="shared" si="0"/>
        <v>10</v>
      </c>
      <c r="B5" s="23" t="s">
        <v>244</v>
      </c>
      <c r="C5" s="99" t="s">
        <v>3</v>
      </c>
      <c r="D5" s="100"/>
      <c r="E5" s="21" t="s">
        <v>271</v>
      </c>
      <c r="F5" s="22">
        <v>3965156.9663860002</v>
      </c>
      <c r="G5" s="22">
        <v>0</v>
      </c>
      <c r="H5" s="22">
        <v>4922912.8320278507</v>
      </c>
      <c r="I5" s="22">
        <v>0</v>
      </c>
      <c r="J5" s="22">
        <v>3965157</v>
      </c>
      <c r="K5" s="22">
        <v>0</v>
      </c>
      <c r="L5" s="22">
        <v>3965156.9663860002</v>
      </c>
      <c r="M5" s="22">
        <v>0</v>
      </c>
      <c r="N5" s="51" t="s">
        <v>503</v>
      </c>
      <c r="O5" s="51" t="s">
        <v>503</v>
      </c>
      <c r="P5" s="51" t="s">
        <v>503</v>
      </c>
      <c r="Q5" s="51" t="s">
        <v>503</v>
      </c>
      <c r="R5" s="51" t="s">
        <v>503</v>
      </c>
      <c r="S5" s="51" t="s">
        <v>503</v>
      </c>
      <c r="T5" s="51" t="s">
        <v>503</v>
      </c>
      <c r="U5" s="51" t="s">
        <v>503</v>
      </c>
    </row>
    <row r="6" spans="1:21" ht="290.39999999999998">
      <c r="A6" s="27">
        <f t="shared" si="0"/>
        <v>11</v>
      </c>
      <c r="B6" s="23" t="s">
        <v>245</v>
      </c>
      <c r="C6" s="99" t="s">
        <v>4</v>
      </c>
      <c r="D6" s="100"/>
      <c r="E6" s="21" t="s">
        <v>272</v>
      </c>
      <c r="F6" s="22">
        <v>-14935653.446827501</v>
      </c>
      <c r="G6" s="22">
        <v>0</v>
      </c>
      <c r="H6" s="22">
        <v>-14935653.446827501</v>
      </c>
      <c r="I6" s="22">
        <v>0</v>
      </c>
      <c r="J6" s="22">
        <v>-1471359</v>
      </c>
      <c r="K6" s="22">
        <v>-22532936.180555556</v>
      </c>
      <c r="L6" s="22">
        <v>-8177003.2254878283</v>
      </c>
      <c r="M6" s="22">
        <v>32585069.952498022</v>
      </c>
      <c r="N6" s="51" t="s">
        <v>503</v>
      </c>
      <c r="O6" s="51" t="s">
        <v>503</v>
      </c>
      <c r="P6" s="51" t="s">
        <v>503</v>
      </c>
      <c r="Q6" s="51" t="s">
        <v>503</v>
      </c>
      <c r="R6" s="51" t="s">
        <v>503</v>
      </c>
      <c r="S6" s="51" t="s">
        <v>503</v>
      </c>
      <c r="T6" s="51" t="s">
        <v>503</v>
      </c>
      <c r="U6" s="51" t="s">
        <v>503</v>
      </c>
    </row>
    <row r="7" spans="1:21" ht="132">
      <c r="A7" s="27">
        <f t="shared" si="0"/>
        <v>12</v>
      </c>
      <c r="B7" s="23" t="s">
        <v>246</v>
      </c>
      <c r="C7" s="102" t="s">
        <v>121</v>
      </c>
      <c r="D7" s="103"/>
      <c r="E7" s="21" t="s">
        <v>269</v>
      </c>
      <c r="F7" s="22">
        <v>33152988</v>
      </c>
      <c r="G7" s="22">
        <v>0</v>
      </c>
      <c r="H7" s="22">
        <v>33118422.164963614</v>
      </c>
      <c r="I7" s="22">
        <v>0</v>
      </c>
      <c r="J7" s="22">
        <v>33105346</v>
      </c>
      <c r="K7" s="22">
        <v>0</v>
      </c>
      <c r="L7" s="22">
        <v>32607563</v>
      </c>
      <c r="M7" s="22">
        <v>0</v>
      </c>
      <c r="N7" s="51" t="s">
        <v>503</v>
      </c>
      <c r="O7" s="51" t="s">
        <v>503</v>
      </c>
      <c r="P7" s="51" t="s">
        <v>503</v>
      </c>
      <c r="Q7" s="51" t="s">
        <v>503</v>
      </c>
      <c r="R7" s="51" t="s">
        <v>503</v>
      </c>
      <c r="S7" s="51" t="s">
        <v>503</v>
      </c>
      <c r="T7" s="51" t="s">
        <v>503</v>
      </c>
      <c r="U7" s="51" t="s">
        <v>503</v>
      </c>
    </row>
    <row r="8" spans="1:21" ht="105" customHeight="1">
      <c r="A8" s="27">
        <f t="shared" si="0"/>
        <v>13</v>
      </c>
      <c r="B8" s="23" t="s">
        <v>247</v>
      </c>
      <c r="C8" s="99" t="s">
        <v>61</v>
      </c>
      <c r="D8" s="100"/>
      <c r="E8" s="21" t="s">
        <v>273</v>
      </c>
      <c r="F8" s="22">
        <v>-1955986.2286396027</v>
      </c>
      <c r="G8" s="22">
        <v>0</v>
      </c>
      <c r="H8" s="22">
        <v>-1955986.2286396027</v>
      </c>
      <c r="I8" s="22">
        <v>0</v>
      </c>
      <c r="J8" s="22">
        <v>-1955986</v>
      </c>
      <c r="K8" s="22">
        <v>0</v>
      </c>
      <c r="L8" s="22">
        <v>-1955986.2286396027</v>
      </c>
      <c r="M8" s="22">
        <v>0</v>
      </c>
      <c r="N8" s="51" t="s">
        <v>503</v>
      </c>
      <c r="O8" s="51" t="s">
        <v>503</v>
      </c>
      <c r="P8" s="51" t="s">
        <v>503</v>
      </c>
      <c r="Q8" s="51" t="s">
        <v>503</v>
      </c>
      <c r="R8" s="51" t="s">
        <v>503</v>
      </c>
      <c r="S8" s="51" t="s">
        <v>503</v>
      </c>
      <c r="T8" s="51" t="s">
        <v>503</v>
      </c>
      <c r="U8" s="51" t="s">
        <v>503</v>
      </c>
    </row>
    <row r="9" spans="1:21" ht="66">
      <c r="A9" s="27">
        <f t="shared" si="0"/>
        <v>14</v>
      </c>
      <c r="B9" s="23" t="s">
        <v>248</v>
      </c>
      <c r="C9" s="99" t="s">
        <v>62</v>
      </c>
      <c r="D9" s="100"/>
      <c r="E9" s="21" t="s">
        <v>282</v>
      </c>
      <c r="F9" s="22">
        <v>66597.374865170947</v>
      </c>
      <c r="G9" s="22">
        <v>0</v>
      </c>
      <c r="H9" s="22">
        <v>66597.374865170947</v>
      </c>
      <c r="I9" s="22">
        <v>0</v>
      </c>
      <c r="J9" s="22">
        <v>66597</v>
      </c>
      <c r="K9" s="22">
        <v>0</v>
      </c>
      <c r="L9" s="22">
        <v>66597.374865170947</v>
      </c>
      <c r="M9" s="22">
        <v>0</v>
      </c>
      <c r="N9" s="51" t="s">
        <v>503</v>
      </c>
      <c r="O9" s="51" t="s">
        <v>503</v>
      </c>
      <c r="P9" s="51" t="s">
        <v>503</v>
      </c>
      <c r="Q9" s="51" t="s">
        <v>503</v>
      </c>
      <c r="R9" s="51" t="s">
        <v>503</v>
      </c>
      <c r="S9" s="51" t="s">
        <v>503</v>
      </c>
      <c r="T9" s="51" t="s">
        <v>503</v>
      </c>
      <c r="U9" s="51" t="s">
        <v>503</v>
      </c>
    </row>
    <row r="10" spans="1:21" ht="79.2">
      <c r="A10" s="27">
        <f t="shared" si="0"/>
        <v>15</v>
      </c>
      <c r="B10" s="23" t="s">
        <v>249</v>
      </c>
      <c r="C10" s="99" t="s">
        <v>63</v>
      </c>
      <c r="D10" s="100"/>
      <c r="E10" s="21" t="s">
        <v>283</v>
      </c>
      <c r="F10" s="22">
        <v>303153.75903630909</v>
      </c>
      <c r="G10" s="22">
        <v>0</v>
      </c>
      <c r="H10" s="22">
        <v>303153.75903630909</v>
      </c>
      <c r="I10" s="22">
        <v>0</v>
      </c>
      <c r="J10" s="22">
        <v>303154</v>
      </c>
      <c r="K10" s="22">
        <v>0</v>
      </c>
      <c r="L10" s="22">
        <v>303153.75903630909</v>
      </c>
      <c r="M10" s="22">
        <v>0</v>
      </c>
      <c r="N10" s="51" t="s">
        <v>503</v>
      </c>
      <c r="O10" s="51" t="s">
        <v>503</v>
      </c>
      <c r="P10" s="51" t="s">
        <v>503</v>
      </c>
      <c r="Q10" s="51" t="s">
        <v>503</v>
      </c>
      <c r="R10" s="51" t="s">
        <v>503</v>
      </c>
      <c r="S10" s="51" t="s">
        <v>503</v>
      </c>
      <c r="T10" s="51" t="s">
        <v>503</v>
      </c>
      <c r="U10" s="51" t="s">
        <v>503</v>
      </c>
    </row>
    <row r="11" spans="1:21" ht="224.4">
      <c r="A11" s="27">
        <f t="shared" si="0"/>
        <v>16</v>
      </c>
      <c r="B11" s="23" t="s">
        <v>250</v>
      </c>
      <c r="C11" s="99" t="s">
        <v>6</v>
      </c>
      <c r="D11" s="100"/>
      <c r="E11" s="21" t="s">
        <v>284</v>
      </c>
      <c r="F11" s="22">
        <v>184145.16401528011</v>
      </c>
      <c r="G11" s="22">
        <v>0</v>
      </c>
      <c r="H11" s="22">
        <v>184145.16401528011</v>
      </c>
      <c r="I11" s="22">
        <v>0</v>
      </c>
      <c r="J11" s="22">
        <v>3965338.59</v>
      </c>
      <c r="K11" s="22">
        <v>0</v>
      </c>
      <c r="L11" s="22">
        <v>184145.16401528011</v>
      </c>
      <c r="M11" s="22">
        <v>0</v>
      </c>
      <c r="N11" s="51" t="s">
        <v>503</v>
      </c>
      <c r="O11" s="51" t="s">
        <v>503</v>
      </c>
      <c r="P11" s="51" t="s">
        <v>503</v>
      </c>
      <c r="Q11" s="51" t="s">
        <v>503</v>
      </c>
      <c r="R11" s="51" t="s">
        <v>503</v>
      </c>
      <c r="S11" s="51" t="s">
        <v>503</v>
      </c>
      <c r="T11" s="51" t="s">
        <v>503</v>
      </c>
      <c r="U11" s="51" t="s">
        <v>503</v>
      </c>
    </row>
    <row r="12" spans="1:21" ht="79.2">
      <c r="A12" s="27">
        <f t="shared" si="0"/>
        <v>17</v>
      </c>
      <c r="B12" s="23" t="s">
        <v>251</v>
      </c>
      <c r="C12" s="99" t="s">
        <v>64</v>
      </c>
      <c r="D12" s="100"/>
      <c r="E12" s="21" t="s">
        <v>285</v>
      </c>
      <c r="F12" s="22">
        <v>71834.764841626398</v>
      </c>
      <c r="G12" s="22">
        <v>0</v>
      </c>
      <c r="H12" s="22">
        <v>71834.764841626398</v>
      </c>
      <c r="I12" s="22">
        <v>0</v>
      </c>
      <c r="J12" s="22">
        <v>71835</v>
      </c>
      <c r="K12" s="22">
        <v>0</v>
      </c>
      <c r="L12" s="22">
        <v>71834.764841626398</v>
      </c>
      <c r="M12" s="22">
        <v>0</v>
      </c>
      <c r="N12" s="51" t="s">
        <v>503</v>
      </c>
      <c r="O12" s="51" t="s">
        <v>503</v>
      </c>
      <c r="P12" s="51" t="s">
        <v>503</v>
      </c>
      <c r="Q12" s="51" t="s">
        <v>503</v>
      </c>
      <c r="R12" s="51" t="s">
        <v>503</v>
      </c>
      <c r="S12" s="51" t="s">
        <v>503</v>
      </c>
      <c r="T12" s="51" t="s">
        <v>503</v>
      </c>
      <c r="U12" s="51" t="s">
        <v>503</v>
      </c>
    </row>
    <row r="13" spans="1:21" ht="184.8">
      <c r="A13" s="27">
        <f t="shared" si="0"/>
        <v>18</v>
      </c>
      <c r="B13" s="23" t="s">
        <v>252</v>
      </c>
      <c r="C13" s="99" t="s">
        <v>65</v>
      </c>
      <c r="D13" s="100"/>
      <c r="E13" s="21" t="s">
        <v>286</v>
      </c>
      <c r="F13" s="22">
        <v>5301.3344264041589</v>
      </c>
      <c r="G13" s="22">
        <v>0</v>
      </c>
      <c r="H13" s="22">
        <v>5301.3344264041589</v>
      </c>
      <c r="I13" s="22">
        <v>0</v>
      </c>
      <c r="J13" s="22">
        <v>5301</v>
      </c>
      <c r="K13" s="22">
        <v>0</v>
      </c>
      <c r="L13" s="22">
        <v>5301.3344264041589</v>
      </c>
      <c r="M13" s="22">
        <v>0</v>
      </c>
      <c r="N13" s="51" t="s">
        <v>503</v>
      </c>
      <c r="O13" s="51" t="s">
        <v>503</v>
      </c>
      <c r="P13" s="51" t="s">
        <v>503</v>
      </c>
      <c r="Q13" s="51" t="s">
        <v>503</v>
      </c>
      <c r="R13" s="51" t="s">
        <v>503</v>
      </c>
      <c r="S13" s="51" t="s">
        <v>503</v>
      </c>
      <c r="T13" s="51" t="s">
        <v>503</v>
      </c>
      <c r="U13" s="51" t="s">
        <v>503</v>
      </c>
    </row>
    <row r="14" spans="1:21" ht="171.6">
      <c r="A14" s="27">
        <f t="shared" si="0"/>
        <v>19</v>
      </c>
      <c r="B14" s="23" t="s">
        <v>253</v>
      </c>
      <c r="C14" s="99" t="s">
        <v>7</v>
      </c>
      <c r="D14" s="100"/>
      <c r="E14" s="21" t="s">
        <v>287</v>
      </c>
      <c r="F14" s="22">
        <v>-803909.33835699933</v>
      </c>
      <c r="G14" s="22">
        <v>0</v>
      </c>
      <c r="H14" s="22">
        <v>-803909.33835699933</v>
      </c>
      <c r="I14" s="22">
        <v>0</v>
      </c>
      <c r="J14" s="22">
        <v>-803909</v>
      </c>
      <c r="K14" s="22">
        <v>0</v>
      </c>
      <c r="L14" s="22">
        <v>-803909.33835699933</v>
      </c>
      <c r="M14" s="22">
        <v>0</v>
      </c>
      <c r="N14" s="51" t="s">
        <v>503</v>
      </c>
      <c r="O14" s="51" t="s">
        <v>503</v>
      </c>
      <c r="P14" s="51" t="s">
        <v>503</v>
      </c>
      <c r="Q14" s="51" t="s">
        <v>503</v>
      </c>
      <c r="R14" s="51" t="s">
        <v>503</v>
      </c>
      <c r="S14" s="51" t="s">
        <v>503</v>
      </c>
      <c r="T14" s="51" t="s">
        <v>503</v>
      </c>
      <c r="U14" s="51" t="s">
        <v>503</v>
      </c>
    </row>
    <row r="15" spans="1:21" ht="145.19999999999999">
      <c r="A15" s="27">
        <f t="shared" si="0"/>
        <v>20</v>
      </c>
      <c r="B15" s="23" t="s">
        <v>242</v>
      </c>
      <c r="C15" s="99" t="s">
        <v>66</v>
      </c>
      <c r="D15" s="100"/>
      <c r="E15" s="21" t="s">
        <v>288</v>
      </c>
      <c r="F15" s="22">
        <v>-496557.58700637007</v>
      </c>
      <c r="G15" s="22">
        <v>0</v>
      </c>
      <c r="H15" s="22">
        <v>-496557.58700637007</v>
      </c>
      <c r="I15" s="22">
        <v>0</v>
      </c>
      <c r="J15" s="22">
        <v>-496558</v>
      </c>
      <c r="K15" s="22">
        <v>0</v>
      </c>
      <c r="L15" s="22">
        <v>-496557.58700637007</v>
      </c>
      <c r="M15" s="22">
        <v>0</v>
      </c>
      <c r="N15" s="51" t="s">
        <v>503</v>
      </c>
      <c r="O15" s="51" t="s">
        <v>503</v>
      </c>
      <c r="P15" s="51" t="s">
        <v>503</v>
      </c>
      <c r="Q15" s="51" t="s">
        <v>503</v>
      </c>
      <c r="R15" s="51" t="s">
        <v>503</v>
      </c>
      <c r="S15" s="51" t="s">
        <v>503</v>
      </c>
      <c r="T15" s="51" t="s">
        <v>503</v>
      </c>
      <c r="U15" s="51" t="s">
        <v>503</v>
      </c>
    </row>
    <row r="16" spans="1:21" ht="118.8">
      <c r="A16" s="27">
        <f t="shared" si="0"/>
        <v>21</v>
      </c>
      <c r="B16" s="23" t="s">
        <v>254</v>
      </c>
      <c r="C16" s="99" t="s">
        <v>10</v>
      </c>
      <c r="D16" s="100"/>
      <c r="E16" s="21" t="s">
        <v>289</v>
      </c>
      <c r="F16" s="22">
        <v>-1726149.211916219</v>
      </c>
      <c r="G16" s="22">
        <v>0</v>
      </c>
      <c r="H16" s="22">
        <v>-1726149.211916219</v>
      </c>
      <c r="I16" s="22">
        <v>0</v>
      </c>
      <c r="J16" s="22">
        <v>-1726149</v>
      </c>
      <c r="K16" s="22">
        <v>0</v>
      </c>
      <c r="L16" s="22">
        <v>-1726149.211916219</v>
      </c>
      <c r="M16" s="22">
        <v>0</v>
      </c>
      <c r="N16" s="51" t="s">
        <v>503</v>
      </c>
      <c r="O16" s="51" t="s">
        <v>503</v>
      </c>
      <c r="P16" s="51" t="s">
        <v>503</v>
      </c>
      <c r="Q16" s="51" t="s">
        <v>503</v>
      </c>
      <c r="R16" s="51" t="s">
        <v>503</v>
      </c>
      <c r="S16" s="51" t="s">
        <v>503</v>
      </c>
      <c r="T16" s="51" t="s">
        <v>503</v>
      </c>
      <c r="U16" s="51" t="s">
        <v>503</v>
      </c>
    </row>
    <row r="17" spans="1:21" ht="105.6">
      <c r="A17" s="27">
        <f t="shared" si="0"/>
        <v>22</v>
      </c>
      <c r="B17" s="23" t="s">
        <v>255</v>
      </c>
      <c r="C17" s="99" t="s">
        <v>9</v>
      </c>
      <c r="D17" s="100"/>
      <c r="E17" s="21" t="s">
        <v>290</v>
      </c>
      <c r="F17" s="22">
        <v>319951.38960871822</v>
      </c>
      <c r="G17" s="22">
        <v>0</v>
      </c>
      <c r="H17" s="22">
        <v>319951.38960871822</v>
      </c>
      <c r="I17" s="22">
        <v>0</v>
      </c>
      <c r="J17" s="22">
        <v>319951</v>
      </c>
      <c r="K17" s="22">
        <v>0</v>
      </c>
      <c r="L17" s="22">
        <v>319951.38960871822</v>
      </c>
      <c r="M17" s="22">
        <v>0</v>
      </c>
      <c r="N17" s="51" t="s">
        <v>503</v>
      </c>
      <c r="O17" s="51" t="s">
        <v>503</v>
      </c>
      <c r="P17" s="51" t="s">
        <v>503</v>
      </c>
      <c r="Q17" s="51" t="s">
        <v>503</v>
      </c>
      <c r="R17" s="51" t="s">
        <v>503</v>
      </c>
      <c r="S17" s="51" t="s">
        <v>503</v>
      </c>
      <c r="T17" s="51" t="s">
        <v>503</v>
      </c>
      <c r="U17" s="51" t="s">
        <v>503</v>
      </c>
    </row>
    <row r="18" spans="1:21" ht="237.6">
      <c r="A18" s="27">
        <f t="shared" si="0"/>
        <v>23</v>
      </c>
      <c r="B18" s="23" t="s">
        <v>256</v>
      </c>
      <c r="C18" s="99" t="s">
        <v>67</v>
      </c>
      <c r="D18" s="100"/>
      <c r="E18" s="21" t="s">
        <v>274</v>
      </c>
      <c r="F18" s="22">
        <v>-61810.425156236211</v>
      </c>
      <c r="G18" s="22">
        <v>0</v>
      </c>
      <c r="H18" s="22">
        <v>-61810.425156236211</v>
      </c>
      <c r="I18" s="22">
        <v>0</v>
      </c>
      <c r="J18" s="22">
        <v>-61810</v>
      </c>
      <c r="K18" s="22">
        <v>0</v>
      </c>
      <c r="L18" s="22">
        <v>-61810.425156236211</v>
      </c>
      <c r="M18" s="22">
        <v>0</v>
      </c>
      <c r="N18" s="51" t="s">
        <v>503</v>
      </c>
      <c r="O18" s="51" t="s">
        <v>503</v>
      </c>
      <c r="P18" s="51" t="s">
        <v>503</v>
      </c>
      <c r="Q18" s="51" t="s">
        <v>503</v>
      </c>
      <c r="R18" s="51" t="s">
        <v>503</v>
      </c>
      <c r="S18" s="51" t="s">
        <v>503</v>
      </c>
      <c r="T18" s="51" t="s">
        <v>503</v>
      </c>
      <c r="U18" s="51" t="s">
        <v>503</v>
      </c>
    </row>
    <row r="19" spans="1:21" ht="92.4">
      <c r="A19" s="27">
        <f t="shared" si="0"/>
        <v>24</v>
      </c>
      <c r="B19" s="23" t="s">
        <v>257</v>
      </c>
      <c r="C19" s="99" t="s">
        <v>11</v>
      </c>
      <c r="D19" s="100"/>
      <c r="E19" s="21" t="s">
        <v>295</v>
      </c>
      <c r="F19" s="22">
        <v>-13156.595940416744</v>
      </c>
      <c r="G19" s="22">
        <v>0</v>
      </c>
      <c r="H19" s="22">
        <v>-13156.595940416744</v>
      </c>
      <c r="I19" s="22">
        <v>0</v>
      </c>
      <c r="J19" s="22">
        <v>-13157</v>
      </c>
      <c r="K19" s="22">
        <v>0</v>
      </c>
      <c r="L19" s="22">
        <v>-13156.595940416744</v>
      </c>
      <c r="M19" s="22">
        <v>0</v>
      </c>
      <c r="N19" s="51" t="s">
        <v>503</v>
      </c>
      <c r="O19" s="51" t="s">
        <v>503</v>
      </c>
      <c r="P19" s="51" t="s">
        <v>503</v>
      </c>
      <c r="Q19" s="51" t="s">
        <v>503</v>
      </c>
      <c r="R19" s="51" t="s">
        <v>503</v>
      </c>
      <c r="S19" s="51" t="s">
        <v>503</v>
      </c>
      <c r="T19" s="51" t="s">
        <v>503</v>
      </c>
      <c r="U19" s="51" t="s">
        <v>503</v>
      </c>
    </row>
    <row r="20" spans="1:21" ht="118.8">
      <c r="A20" s="27">
        <f t="shared" si="0"/>
        <v>25</v>
      </c>
      <c r="B20" s="23" t="s">
        <v>258</v>
      </c>
      <c r="C20" s="99" t="s">
        <v>12</v>
      </c>
      <c r="D20" s="100"/>
      <c r="E20" s="21" t="s">
        <v>294</v>
      </c>
      <c r="F20" s="22">
        <v>-23850.252119969373</v>
      </c>
      <c r="G20" s="22">
        <v>0</v>
      </c>
      <c r="H20" s="22">
        <v>-23850.252119969373</v>
      </c>
      <c r="I20" s="22">
        <v>0</v>
      </c>
      <c r="J20" s="22">
        <v>-23850</v>
      </c>
      <c r="K20" s="22">
        <v>0</v>
      </c>
      <c r="L20" s="22">
        <v>-23850.252119969373</v>
      </c>
      <c r="M20" s="22">
        <v>0</v>
      </c>
      <c r="N20" s="51" t="s">
        <v>503</v>
      </c>
      <c r="O20" s="51" t="s">
        <v>503</v>
      </c>
      <c r="P20" s="51" t="s">
        <v>503</v>
      </c>
      <c r="Q20" s="51" t="s">
        <v>503</v>
      </c>
      <c r="R20" s="51" t="s">
        <v>503</v>
      </c>
      <c r="S20" s="51" t="s">
        <v>503</v>
      </c>
      <c r="T20" s="51" t="s">
        <v>503</v>
      </c>
      <c r="U20" s="51" t="s">
        <v>503</v>
      </c>
    </row>
    <row r="21" spans="1:21" ht="364.2" customHeight="1">
      <c r="A21" s="27">
        <f t="shared" si="0"/>
        <v>26</v>
      </c>
      <c r="B21" s="23" t="s">
        <v>259</v>
      </c>
      <c r="C21" s="99" t="s">
        <v>68</v>
      </c>
      <c r="D21" s="100"/>
      <c r="E21" s="21" t="s">
        <v>388</v>
      </c>
      <c r="F21" s="22">
        <v>0</v>
      </c>
      <c r="G21" s="22">
        <v>190746231</v>
      </c>
      <c r="H21" s="22">
        <v>0</v>
      </c>
      <c r="I21" s="22">
        <v>190746231.15314114</v>
      </c>
      <c r="J21" s="22">
        <v>0</v>
      </c>
      <c r="K21" s="22">
        <v>121358637.19194174</v>
      </c>
      <c r="L21" s="22">
        <v>0</v>
      </c>
      <c r="M21" s="22">
        <v>182606837.72800946</v>
      </c>
      <c r="N21" s="51" t="s">
        <v>503</v>
      </c>
      <c r="O21" s="51" t="s">
        <v>503</v>
      </c>
      <c r="P21" s="51" t="s">
        <v>503</v>
      </c>
      <c r="Q21" s="51" t="s">
        <v>503</v>
      </c>
      <c r="R21" s="51" t="s">
        <v>503</v>
      </c>
      <c r="S21" s="51" t="s">
        <v>503</v>
      </c>
      <c r="T21" s="51" t="s">
        <v>503</v>
      </c>
      <c r="U21" s="51" t="s">
        <v>503</v>
      </c>
    </row>
    <row r="22" spans="1:21" ht="369.6">
      <c r="A22" s="27">
        <f t="shared" si="0"/>
        <v>27</v>
      </c>
      <c r="B22" s="23" t="s">
        <v>260</v>
      </c>
      <c r="C22" s="99" t="s">
        <v>69</v>
      </c>
      <c r="D22" s="100"/>
      <c r="E22" s="21" t="s">
        <v>275</v>
      </c>
      <c r="F22" s="22">
        <v>-16904953.479322143</v>
      </c>
      <c r="G22" s="22">
        <v>-16904953.479322143</v>
      </c>
      <c r="H22" s="22">
        <v>-16904953.479322143</v>
      </c>
      <c r="I22" s="22">
        <v>-16904953.479322143</v>
      </c>
      <c r="J22" s="22">
        <v>-14714546.557918925</v>
      </c>
      <c r="K22" s="22">
        <v>-14714546.557918925</v>
      </c>
      <c r="L22" s="22">
        <v>-16904953.479322143</v>
      </c>
      <c r="M22" s="22">
        <v>-16904953.479322143</v>
      </c>
      <c r="N22" s="51" t="s">
        <v>503</v>
      </c>
      <c r="O22" s="51" t="s">
        <v>503</v>
      </c>
      <c r="P22" s="51" t="s">
        <v>503</v>
      </c>
      <c r="Q22" s="51" t="s">
        <v>503</v>
      </c>
      <c r="R22" s="51" t="s">
        <v>503</v>
      </c>
      <c r="S22" s="51" t="s">
        <v>503</v>
      </c>
      <c r="T22" s="51" t="s">
        <v>503</v>
      </c>
      <c r="U22" s="51" t="s">
        <v>503</v>
      </c>
    </row>
    <row r="23" spans="1:21" ht="118.8">
      <c r="A23" s="27">
        <f t="shared" si="0"/>
        <v>28</v>
      </c>
      <c r="B23" s="23" t="s">
        <v>261</v>
      </c>
      <c r="C23" s="99" t="s">
        <v>70</v>
      </c>
      <c r="D23" s="100"/>
      <c r="E23" s="21" t="s">
        <v>293</v>
      </c>
      <c r="F23" s="22">
        <v>340892.94246068329</v>
      </c>
      <c r="G23" s="22">
        <v>0</v>
      </c>
      <c r="H23" s="22">
        <v>340892.94246068329</v>
      </c>
      <c r="I23" s="22">
        <v>0</v>
      </c>
      <c r="J23" s="22">
        <v>340893</v>
      </c>
      <c r="K23" s="22">
        <v>0</v>
      </c>
      <c r="L23" s="22">
        <v>340892.94246068329</v>
      </c>
      <c r="M23" s="22">
        <v>0</v>
      </c>
      <c r="N23" s="51" t="s">
        <v>503</v>
      </c>
      <c r="O23" s="51" t="s">
        <v>503</v>
      </c>
      <c r="P23" s="51" t="s">
        <v>503</v>
      </c>
      <c r="Q23" s="51" t="s">
        <v>503</v>
      </c>
      <c r="R23" s="51" t="s">
        <v>503</v>
      </c>
      <c r="S23" s="51" t="s">
        <v>503</v>
      </c>
      <c r="T23" s="51" t="s">
        <v>503</v>
      </c>
      <c r="U23" s="51" t="s">
        <v>503</v>
      </c>
    </row>
    <row r="24" spans="1:21" ht="351" customHeight="1">
      <c r="A24" s="27">
        <f t="shared" si="0"/>
        <v>29</v>
      </c>
      <c r="B24" s="23" t="s">
        <v>262</v>
      </c>
      <c r="C24" s="99" t="s">
        <v>14</v>
      </c>
      <c r="D24" s="100"/>
      <c r="E24" s="21" t="s">
        <v>276</v>
      </c>
      <c r="F24" s="22">
        <v>-7589560.1894254955</v>
      </c>
      <c r="G24" s="22">
        <v>0</v>
      </c>
      <c r="H24" s="22">
        <v>-8047883.1010393854</v>
      </c>
      <c r="I24" s="22">
        <v>0</v>
      </c>
      <c r="J24" s="22">
        <v>-7589560</v>
      </c>
      <c r="K24" s="22">
        <v>0</v>
      </c>
      <c r="L24" s="22">
        <v>-7589560.1894254955</v>
      </c>
      <c r="M24" s="22">
        <v>0</v>
      </c>
      <c r="N24" s="51" t="s">
        <v>503</v>
      </c>
      <c r="O24" s="51" t="s">
        <v>503</v>
      </c>
      <c r="P24" s="51" t="s">
        <v>503</v>
      </c>
      <c r="Q24" s="51" t="s">
        <v>503</v>
      </c>
      <c r="R24" s="51" t="s">
        <v>503</v>
      </c>
      <c r="S24" s="51" t="s">
        <v>503</v>
      </c>
      <c r="T24" s="51" t="s">
        <v>503</v>
      </c>
      <c r="U24" s="51" t="s">
        <v>503</v>
      </c>
    </row>
    <row r="25" spans="1:21" ht="145.19999999999999">
      <c r="A25" s="27">
        <f t="shared" si="0"/>
        <v>30</v>
      </c>
      <c r="B25" s="23" t="s">
        <v>263</v>
      </c>
      <c r="C25" s="99" t="s">
        <v>71</v>
      </c>
      <c r="D25" s="100"/>
      <c r="E25" s="21" t="s">
        <v>277</v>
      </c>
      <c r="F25" s="22">
        <v>-68620.043849999958</v>
      </c>
      <c r="G25" s="22">
        <v>0</v>
      </c>
      <c r="H25" s="22">
        <v>-68620.043849999958</v>
      </c>
      <c r="I25" s="22">
        <v>0</v>
      </c>
      <c r="J25" s="22">
        <v>-68620</v>
      </c>
      <c r="K25" s="22">
        <v>0</v>
      </c>
      <c r="L25" s="22">
        <v>-68620.043849999958</v>
      </c>
      <c r="M25" s="22">
        <v>0</v>
      </c>
      <c r="N25" s="51" t="s">
        <v>503</v>
      </c>
      <c r="O25" s="51" t="s">
        <v>503</v>
      </c>
      <c r="P25" s="51" t="s">
        <v>503</v>
      </c>
      <c r="Q25" s="51" t="s">
        <v>503</v>
      </c>
      <c r="R25" s="51" t="s">
        <v>503</v>
      </c>
      <c r="S25" s="51" t="s">
        <v>503</v>
      </c>
      <c r="T25" s="51" t="s">
        <v>503</v>
      </c>
      <c r="U25" s="51" t="s">
        <v>503</v>
      </c>
    </row>
    <row r="26" spans="1:21" ht="79.2">
      <c r="A26" s="27">
        <f t="shared" si="0"/>
        <v>31</v>
      </c>
      <c r="B26" s="23" t="s">
        <v>264</v>
      </c>
      <c r="C26" s="99" t="s">
        <v>15</v>
      </c>
      <c r="D26" s="100"/>
      <c r="E26" s="21" t="s">
        <v>278</v>
      </c>
      <c r="F26" s="22">
        <v>167530.56</v>
      </c>
      <c r="G26" s="22">
        <v>-1615371.4300000002</v>
      </c>
      <c r="H26" s="22">
        <v>167530.56</v>
      </c>
      <c r="I26" s="22">
        <v>-1615371.4300000002</v>
      </c>
      <c r="J26" s="22">
        <v>167531</v>
      </c>
      <c r="K26" s="22">
        <v>-1615371</v>
      </c>
      <c r="L26" s="22">
        <v>167530.56</v>
      </c>
      <c r="M26" s="22">
        <v>-1615371.4300000002</v>
      </c>
      <c r="N26" s="51" t="s">
        <v>503</v>
      </c>
      <c r="O26" s="51" t="s">
        <v>503</v>
      </c>
      <c r="P26" s="51" t="s">
        <v>503</v>
      </c>
      <c r="Q26" s="51" t="s">
        <v>503</v>
      </c>
      <c r="R26" s="51" t="s">
        <v>503</v>
      </c>
      <c r="S26" s="51" t="s">
        <v>503</v>
      </c>
      <c r="T26" s="51" t="s">
        <v>503</v>
      </c>
      <c r="U26" s="51" t="s">
        <v>503</v>
      </c>
    </row>
    <row r="27" spans="1:21" ht="92.4">
      <c r="A27" s="27">
        <f t="shared" si="0"/>
        <v>32</v>
      </c>
      <c r="B27" s="23" t="s">
        <v>265</v>
      </c>
      <c r="C27" s="99" t="s">
        <v>16</v>
      </c>
      <c r="D27" s="100"/>
      <c r="E27" s="21" t="s">
        <v>279</v>
      </c>
      <c r="F27" s="22">
        <v>-32912585.679400001</v>
      </c>
      <c r="G27" s="22">
        <v>0</v>
      </c>
      <c r="H27" s="22">
        <v>-32912585.679400001</v>
      </c>
      <c r="I27" s="22">
        <v>0</v>
      </c>
      <c r="J27" s="22">
        <v>-32912586</v>
      </c>
      <c r="K27" s="22">
        <v>0</v>
      </c>
      <c r="L27" s="22">
        <v>-32912585.679400001</v>
      </c>
      <c r="M27" s="22">
        <v>0</v>
      </c>
      <c r="N27" s="51" t="s">
        <v>503</v>
      </c>
      <c r="O27" s="51" t="s">
        <v>503</v>
      </c>
      <c r="P27" s="51" t="s">
        <v>503</v>
      </c>
      <c r="Q27" s="51" t="s">
        <v>503</v>
      </c>
      <c r="R27" s="51" t="s">
        <v>503</v>
      </c>
      <c r="S27" s="51" t="s">
        <v>503</v>
      </c>
      <c r="T27" s="51" t="s">
        <v>503</v>
      </c>
      <c r="U27" s="51" t="s">
        <v>503</v>
      </c>
    </row>
    <row r="28" spans="1:21" ht="92.4">
      <c r="A28" s="27">
        <f t="shared" si="0"/>
        <v>33</v>
      </c>
      <c r="B28" s="23" t="s">
        <v>266</v>
      </c>
      <c r="C28" s="99" t="s">
        <v>17</v>
      </c>
      <c r="D28" s="100"/>
      <c r="E28" s="21" t="s">
        <v>280</v>
      </c>
      <c r="F28" s="22">
        <v>-11000.8474333339</v>
      </c>
      <c r="G28" s="22">
        <v>0</v>
      </c>
      <c r="H28" s="22">
        <v>-11000.8474333339</v>
      </c>
      <c r="I28" s="22">
        <v>0</v>
      </c>
      <c r="J28" s="22">
        <v>-11001</v>
      </c>
      <c r="K28" s="22">
        <v>0</v>
      </c>
      <c r="L28" s="22">
        <v>-11000.8474333339</v>
      </c>
      <c r="M28" s="22">
        <v>0</v>
      </c>
      <c r="N28" s="51" t="s">
        <v>503</v>
      </c>
      <c r="O28" s="51" t="s">
        <v>503</v>
      </c>
      <c r="P28" s="51" t="s">
        <v>503</v>
      </c>
      <c r="Q28" s="51" t="s">
        <v>503</v>
      </c>
      <c r="R28" s="51" t="s">
        <v>503</v>
      </c>
      <c r="S28" s="51" t="s">
        <v>503</v>
      </c>
      <c r="T28" s="51" t="s">
        <v>503</v>
      </c>
      <c r="U28" s="51" t="s">
        <v>503</v>
      </c>
    </row>
    <row r="29" spans="1:21" ht="408.6" customHeight="1">
      <c r="A29" s="27">
        <f t="shared" si="0"/>
        <v>34</v>
      </c>
      <c r="B29" s="23" t="s">
        <v>267</v>
      </c>
      <c r="C29" s="99" t="s">
        <v>72</v>
      </c>
      <c r="D29" s="100"/>
      <c r="E29" s="21" t="s">
        <v>498</v>
      </c>
      <c r="F29" s="22">
        <v>1668426.4785019332</v>
      </c>
      <c r="G29" s="22">
        <v>-11018406.688827798</v>
      </c>
      <c r="H29" s="22">
        <v>1668426.4785019332</v>
      </c>
      <c r="I29" s="22">
        <v>-11018406.688827798</v>
      </c>
      <c r="J29" s="22">
        <v>1668426</v>
      </c>
      <c r="K29" s="22">
        <v>-11018407</v>
      </c>
      <c r="L29" s="22">
        <v>19584196</v>
      </c>
      <c r="M29" s="22">
        <v>-118419109</v>
      </c>
      <c r="N29" s="51" t="s">
        <v>503</v>
      </c>
      <c r="O29" s="51" t="s">
        <v>503</v>
      </c>
      <c r="P29" s="51" t="s">
        <v>503</v>
      </c>
      <c r="Q29" s="51" t="s">
        <v>503</v>
      </c>
      <c r="R29" s="51" t="s">
        <v>503</v>
      </c>
      <c r="S29" s="51" t="s">
        <v>503</v>
      </c>
      <c r="T29" s="51" t="s">
        <v>503</v>
      </c>
      <c r="U29" s="51" t="s">
        <v>503</v>
      </c>
    </row>
    <row r="30" spans="1:21" ht="105.6">
      <c r="A30" s="27">
        <f t="shared" si="0"/>
        <v>35</v>
      </c>
      <c r="B30" s="23" t="s">
        <v>101</v>
      </c>
      <c r="C30" s="99" t="s">
        <v>91</v>
      </c>
      <c r="D30" s="100"/>
      <c r="E30" s="21" t="s">
        <v>292</v>
      </c>
      <c r="F30" s="50">
        <v>0</v>
      </c>
      <c r="G30" s="50">
        <v>0</v>
      </c>
      <c r="H30" s="22">
        <v>431824.68063823192</v>
      </c>
      <c r="I30" s="22">
        <v>-5272400.7298989873</v>
      </c>
      <c r="J30" s="50" t="s">
        <v>218</v>
      </c>
      <c r="K30" s="50" t="s">
        <v>218</v>
      </c>
      <c r="L30" s="22">
        <v>431824.68063823192</v>
      </c>
      <c r="M30" s="22">
        <v>-5272400.7298989873</v>
      </c>
      <c r="N30" s="51" t="s">
        <v>503</v>
      </c>
      <c r="O30" s="51" t="s">
        <v>503</v>
      </c>
      <c r="P30" s="51" t="s">
        <v>503</v>
      </c>
      <c r="Q30" s="51" t="s">
        <v>503</v>
      </c>
      <c r="R30" s="51" t="s">
        <v>503</v>
      </c>
      <c r="S30" s="51" t="s">
        <v>503</v>
      </c>
      <c r="T30" s="51" t="s">
        <v>503</v>
      </c>
      <c r="U30" s="51" t="s">
        <v>503</v>
      </c>
    </row>
    <row r="31" spans="1:21" ht="52.8">
      <c r="A31" s="27">
        <f t="shared" si="0"/>
        <v>36</v>
      </c>
      <c r="B31" s="23" t="s">
        <v>102</v>
      </c>
      <c r="C31" s="99" t="s">
        <v>92</v>
      </c>
      <c r="D31" s="100"/>
      <c r="E31" s="21" t="s">
        <v>241</v>
      </c>
      <c r="F31" s="50">
        <v>0</v>
      </c>
      <c r="G31" s="50">
        <v>0</v>
      </c>
      <c r="H31" s="22">
        <v>0</v>
      </c>
      <c r="I31" s="22">
        <v>-326274</v>
      </c>
      <c r="J31" s="50" t="s">
        <v>218</v>
      </c>
      <c r="K31" s="50" t="s">
        <v>218</v>
      </c>
      <c r="L31" s="22">
        <v>0</v>
      </c>
      <c r="M31" s="22">
        <v>-326274</v>
      </c>
      <c r="N31" s="51" t="s">
        <v>503</v>
      </c>
      <c r="O31" s="51" t="s">
        <v>503</v>
      </c>
      <c r="P31" s="51" t="s">
        <v>503</v>
      </c>
      <c r="Q31" s="51" t="s">
        <v>503</v>
      </c>
      <c r="R31" s="51" t="s">
        <v>503</v>
      </c>
      <c r="S31" s="51" t="s">
        <v>503</v>
      </c>
      <c r="T31" s="51" t="s">
        <v>503</v>
      </c>
      <c r="U31" s="51" t="s">
        <v>503</v>
      </c>
    </row>
    <row r="32" spans="1:21" ht="79.2">
      <c r="A32" s="27">
        <f t="shared" si="0"/>
        <v>37</v>
      </c>
      <c r="B32" s="23" t="s">
        <v>268</v>
      </c>
      <c r="C32" s="99" t="s">
        <v>93</v>
      </c>
      <c r="D32" s="100"/>
      <c r="E32" s="21" t="s">
        <v>291</v>
      </c>
      <c r="F32" s="22">
        <v>0</v>
      </c>
      <c r="G32" s="22">
        <v>-211405.48</v>
      </c>
      <c r="H32" s="22">
        <v>0</v>
      </c>
      <c r="I32" s="22">
        <v>-211405.48</v>
      </c>
      <c r="J32" s="50" t="s">
        <v>218</v>
      </c>
      <c r="K32" s="50" t="s">
        <v>218</v>
      </c>
      <c r="L32" s="50" t="s">
        <v>218</v>
      </c>
      <c r="M32" s="50" t="s">
        <v>218</v>
      </c>
      <c r="N32" s="51" t="s">
        <v>503</v>
      </c>
      <c r="O32" s="51" t="s">
        <v>503</v>
      </c>
      <c r="P32" s="51" t="s">
        <v>503</v>
      </c>
      <c r="Q32" s="51" t="s">
        <v>503</v>
      </c>
      <c r="R32" s="51" t="s">
        <v>503</v>
      </c>
      <c r="S32" s="51" t="s">
        <v>503</v>
      </c>
      <c r="T32" s="51" t="s">
        <v>503</v>
      </c>
      <c r="U32" s="51" t="s">
        <v>503</v>
      </c>
    </row>
    <row r="33" spans="1:21" ht="28.2" customHeight="1">
      <c r="A33" s="27">
        <f t="shared" si="0"/>
        <v>38</v>
      </c>
      <c r="B33" s="23" t="s">
        <v>25</v>
      </c>
      <c r="C33" s="101" t="s">
        <v>84</v>
      </c>
      <c r="D33" s="101"/>
      <c r="E33" s="101"/>
      <c r="F33" s="24">
        <f t="shared" ref="F33:M33" si="1">SUM(F4:F32)</f>
        <v>-28930014.433518317</v>
      </c>
      <c r="G33" s="24">
        <f t="shared" si="1"/>
        <v>160996093.92185006</v>
      </c>
      <c r="H33" s="24">
        <f t="shared" si="1"/>
        <v>-28033322.633888509</v>
      </c>
      <c r="I33" s="24">
        <f t="shared" si="1"/>
        <v>155397419.34509221</v>
      </c>
      <c r="J33" s="24">
        <f t="shared" si="1"/>
        <v>-9541761.9679189213</v>
      </c>
      <c r="K33" s="24">
        <f t="shared" si="1"/>
        <v>71477376.453467265</v>
      </c>
      <c r="L33" s="24">
        <f t="shared" si="1"/>
        <v>-4369195.0100423498</v>
      </c>
      <c r="M33" s="24">
        <f t="shared" si="1"/>
        <v>72653799.041286349</v>
      </c>
      <c r="N33" s="51" t="s">
        <v>503</v>
      </c>
      <c r="O33" s="51" t="s">
        <v>503</v>
      </c>
      <c r="P33" s="51" t="s">
        <v>503</v>
      </c>
      <c r="Q33" s="51" t="s">
        <v>503</v>
      </c>
      <c r="R33" s="51" t="s">
        <v>503</v>
      </c>
      <c r="S33" s="51" t="s">
        <v>503</v>
      </c>
      <c r="T33" s="51" t="s">
        <v>503</v>
      </c>
      <c r="U33" s="51" t="s">
        <v>503</v>
      </c>
    </row>
    <row r="34" spans="1:21" ht="26.4">
      <c r="A34" s="27">
        <f t="shared" si="0"/>
        <v>39</v>
      </c>
      <c r="B34" s="23" t="s">
        <v>25</v>
      </c>
      <c r="C34" s="101" t="s">
        <v>73</v>
      </c>
      <c r="D34" s="101"/>
      <c r="E34" s="101"/>
      <c r="F34" s="24">
        <f t="shared" ref="F34:M34" si="2">F3+F33</f>
        <v>362210676.66648233</v>
      </c>
      <c r="G34" s="24">
        <f t="shared" si="2"/>
        <v>5369774600.2268419</v>
      </c>
      <c r="H34" s="24">
        <f t="shared" si="2"/>
        <v>363107368.46611214</v>
      </c>
      <c r="I34" s="24">
        <f t="shared" si="2"/>
        <v>5364175925.6500835</v>
      </c>
      <c r="J34" s="24">
        <f t="shared" si="2"/>
        <v>381598929.03208107</v>
      </c>
      <c r="K34" s="24">
        <f t="shared" si="2"/>
        <v>5280255882.4534674</v>
      </c>
      <c r="L34" s="24">
        <f t="shared" si="2"/>
        <v>386771496.08995825</v>
      </c>
      <c r="M34" s="24">
        <f t="shared" si="2"/>
        <v>5281432305.3462782</v>
      </c>
      <c r="N34" s="51" t="s">
        <v>503</v>
      </c>
      <c r="O34" s="51" t="s">
        <v>503</v>
      </c>
      <c r="P34" s="51" t="s">
        <v>503</v>
      </c>
      <c r="Q34" s="51" t="s">
        <v>503</v>
      </c>
      <c r="R34" s="51" t="s">
        <v>503</v>
      </c>
      <c r="S34" s="51" t="s">
        <v>503</v>
      </c>
      <c r="T34" s="51" t="s">
        <v>503</v>
      </c>
      <c r="U34" s="51" t="s">
        <v>503</v>
      </c>
    </row>
  </sheetData>
  <mergeCells count="42">
    <mergeCell ref="C6:D6"/>
    <mergeCell ref="P1:Q1"/>
    <mergeCell ref="R1:S1"/>
    <mergeCell ref="A1:E1"/>
    <mergeCell ref="F1:G1"/>
    <mergeCell ref="H1:I1"/>
    <mergeCell ref="J1:K1"/>
    <mergeCell ref="L1:M1"/>
    <mergeCell ref="N1:O1"/>
    <mergeCell ref="T1:U1"/>
    <mergeCell ref="C2:D2"/>
    <mergeCell ref="C3:D3"/>
    <mergeCell ref="C4:D4"/>
    <mergeCell ref="C5:D5"/>
    <mergeCell ref="C18:D18"/>
    <mergeCell ref="C7:D7"/>
    <mergeCell ref="C8:D8"/>
    <mergeCell ref="C9:D9"/>
    <mergeCell ref="C10:D10"/>
    <mergeCell ref="C11:D11"/>
    <mergeCell ref="C12:D12"/>
    <mergeCell ref="C13:D13"/>
    <mergeCell ref="C14:D14"/>
    <mergeCell ref="C15:D15"/>
    <mergeCell ref="C16:D16"/>
    <mergeCell ref="C17:D17"/>
    <mergeCell ref="C19:D19"/>
    <mergeCell ref="C20:D20"/>
    <mergeCell ref="C21:D21"/>
    <mergeCell ref="C22:D22"/>
    <mergeCell ref="C23:D23"/>
    <mergeCell ref="C34:E34"/>
    <mergeCell ref="C32:D32"/>
    <mergeCell ref="C26:D26"/>
    <mergeCell ref="C27:D27"/>
    <mergeCell ref="C28:D28"/>
    <mergeCell ref="C29:D29"/>
    <mergeCell ref="C24:D24"/>
    <mergeCell ref="C25:D25"/>
    <mergeCell ref="C31:D31"/>
    <mergeCell ref="C30:D30"/>
    <mergeCell ref="C33:E33"/>
  </mergeCells>
  <pageMargins left="0.25" right="0.25" top="0.75" bottom="0.75" header="0.3" footer="0.3"/>
  <pageSetup scale="97" pageOrder="overThenDown" orientation="landscape" horizontalDpi="1200" verticalDpi="1200" r:id="rId1"/>
  <headerFooter scaleWithDoc="0">
    <oddFooter>&amp;LElectric Restating Adjustments&amp;RPage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6"/>
  <sheetViews>
    <sheetView topLeftCell="B6" zoomScale="70" zoomScaleNormal="70" zoomScaleSheetLayoutView="100" workbookViewId="0">
      <selection activeCell="E6" sqref="E6"/>
    </sheetView>
  </sheetViews>
  <sheetFormatPr defaultColWidth="9.109375" defaultRowHeight="13.2"/>
  <cols>
    <col min="1" max="1" width="4.44140625" style="17" bestFit="1" customWidth="1"/>
    <col min="2" max="2" width="9.109375" style="17"/>
    <col min="3" max="3" width="9.5546875" style="17" customWidth="1"/>
    <col min="4" max="4" width="25.44140625" style="17" customWidth="1"/>
    <col min="5" max="5" width="59" style="17" customWidth="1"/>
    <col min="6" max="21" width="15.6640625" style="17" customWidth="1"/>
    <col min="22" max="16384" width="9.109375" style="17"/>
  </cols>
  <sheetData>
    <row r="1" spans="1:21">
      <c r="A1" s="107" t="s">
        <v>106</v>
      </c>
      <c r="B1" s="107"/>
      <c r="C1" s="107"/>
      <c r="D1" s="107"/>
      <c r="E1" s="107"/>
      <c r="F1" s="104" t="s">
        <v>51</v>
      </c>
      <c r="G1" s="105"/>
      <c r="H1" s="104" t="s">
        <v>29</v>
      </c>
      <c r="I1" s="105"/>
      <c r="J1" s="104" t="s">
        <v>30</v>
      </c>
      <c r="K1" s="105"/>
      <c r="L1" s="104" t="s">
        <v>87</v>
      </c>
      <c r="M1" s="105"/>
      <c r="N1" s="104" t="s">
        <v>33</v>
      </c>
      <c r="O1" s="105"/>
      <c r="P1" s="104" t="s">
        <v>32</v>
      </c>
      <c r="Q1" s="105"/>
      <c r="R1" s="104" t="s">
        <v>88</v>
      </c>
      <c r="S1" s="105"/>
      <c r="T1" s="104" t="s">
        <v>31</v>
      </c>
      <c r="U1" s="105"/>
    </row>
    <row r="2" spans="1:21">
      <c r="A2" s="18" t="s">
        <v>24</v>
      </c>
      <c r="B2" s="28" t="s">
        <v>26</v>
      </c>
      <c r="C2" s="106" t="s">
        <v>27</v>
      </c>
      <c r="D2" s="106"/>
      <c r="E2" s="28" t="s">
        <v>28</v>
      </c>
      <c r="F2" s="19" t="s">
        <v>60</v>
      </c>
      <c r="G2" s="19" t="s">
        <v>1</v>
      </c>
      <c r="H2" s="19" t="s">
        <v>60</v>
      </c>
      <c r="I2" s="19" t="s">
        <v>1</v>
      </c>
      <c r="J2" s="19" t="s">
        <v>60</v>
      </c>
      <c r="K2" s="19" t="s">
        <v>1</v>
      </c>
      <c r="L2" s="19" t="s">
        <v>60</v>
      </c>
      <c r="M2" s="19" t="s">
        <v>1</v>
      </c>
      <c r="N2" s="19" t="s">
        <v>60</v>
      </c>
      <c r="O2" s="19" t="s">
        <v>1</v>
      </c>
      <c r="P2" s="19" t="s">
        <v>60</v>
      </c>
      <c r="Q2" s="19" t="s">
        <v>1</v>
      </c>
      <c r="R2" s="19" t="s">
        <v>60</v>
      </c>
      <c r="S2" s="19" t="s">
        <v>1</v>
      </c>
      <c r="T2" s="19" t="s">
        <v>60</v>
      </c>
      <c r="U2" s="19" t="s">
        <v>1</v>
      </c>
    </row>
    <row r="3" spans="1:21" ht="39.6">
      <c r="A3" s="27">
        <f>'Electric Restating Adjustments'!A34+1</f>
        <v>40</v>
      </c>
      <c r="B3" s="20"/>
      <c r="C3" s="108" t="s">
        <v>23</v>
      </c>
      <c r="D3" s="108"/>
      <c r="E3" s="21" t="s">
        <v>281</v>
      </c>
      <c r="F3" s="22">
        <v>103864303.9900012</v>
      </c>
      <c r="G3" s="22">
        <v>1951252143.2591095</v>
      </c>
      <c r="H3" s="22">
        <v>103864303.9900012</v>
      </c>
      <c r="I3" s="22">
        <v>1951252143.2591095</v>
      </c>
      <c r="J3" s="22">
        <v>103864304</v>
      </c>
      <c r="K3" s="22">
        <v>1951252143</v>
      </c>
      <c r="L3" s="22">
        <v>103864303.9900012</v>
      </c>
      <c r="M3" s="22">
        <v>1951252143.2591095</v>
      </c>
      <c r="N3" s="50" t="s">
        <v>503</v>
      </c>
      <c r="O3" s="90" t="s">
        <v>503</v>
      </c>
      <c r="P3" s="90" t="s">
        <v>503</v>
      </c>
      <c r="Q3" s="90" t="s">
        <v>503</v>
      </c>
      <c r="R3" s="90" t="s">
        <v>503</v>
      </c>
      <c r="S3" s="90" t="s">
        <v>503</v>
      </c>
      <c r="T3" s="90" t="s">
        <v>503</v>
      </c>
      <c r="U3" s="90" t="s">
        <v>503</v>
      </c>
    </row>
    <row r="4" spans="1:21" ht="245.4" customHeight="1">
      <c r="A4" s="27">
        <f t="shared" ref="A4:A26" si="0">A3+1</f>
        <v>41</v>
      </c>
      <c r="B4" s="23" t="s">
        <v>350</v>
      </c>
      <c r="C4" s="108" t="s">
        <v>2</v>
      </c>
      <c r="D4" s="108"/>
      <c r="E4" s="21" t="s">
        <v>390</v>
      </c>
      <c r="F4" s="22">
        <v>1442871</v>
      </c>
      <c r="G4" s="22">
        <v>0</v>
      </c>
      <c r="H4" s="22">
        <v>954667.24698159844</v>
      </c>
      <c r="I4" s="22">
        <v>0</v>
      </c>
      <c r="J4" s="22">
        <v>954667</v>
      </c>
      <c r="K4" s="22">
        <v>0</v>
      </c>
      <c r="L4" s="22">
        <v>954667.24698159844</v>
      </c>
      <c r="M4" s="22">
        <v>0</v>
      </c>
      <c r="N4" s="90" t="s">
        <v>503</v>
      </c>
      <c r="O4" s="90" t="s">
        <v>503</v>
      </c>
      <c r="P4" s="90" t="s">
        <v>503</v>
      </c>
      <c r="Q4" s="90" t="s">
        <v>503</v>
      </c>
      <c r="R4" s="90" t="s">
        <v>503</v>
      </c>
      <c r="S4" s="90" t="s">
        <v>503</v>
      </c>
      <c r="T4" s="90" t="s">
        <v>503</v>
      </c>
      <c r="U4" s="90" t="s">
        <v>503</v>
      </c>
    </row>
    <row r="5" spans="1:21" ht="288.60000000000002" customHeight="1">
      <c r="A5" s="27">
        <f t="shared" si="0"/>
        <v>42</v>
      </c>
      <c r="B5" s="23" t="s">
        <v>351</v>
      </c>
      <c r="C5" s="108" t="s">
        <v>3</v>
      </c>
      <c r="D5" s="108"/>
      <c r="E5" s="21" t="s">
        <v>352</v>
      </c>
      <c r="F5" s="22">
        <v>31955.103665430321</v>
      </c>
      <c r="G5" s="22">
        <v>0</v>
      </c>
      <c r="H5" s="22">
        <v>54148.188967614442</v>
      </c>
      <c r="I5" s="22">
        <v>0</v>
      </c>
      <c r="J5" s="22">
        <v>31955</v>
      </c>
      <c r="K5" s="22">
        <v>0</v>
      </c>
      <c r="L5" s="22">
        <v>31955.103665430321</v>
      </c>
      <c r="M5" s="22">
        <v>0</v>
      </c>
      <c r="N5" s="90" t="s">
        <v>503</v>
      </c>
      <c r="O5" s="90" t="s">
        <v>503</v>
      </c>
      <c r="P5" s="90" t="s">
        <v>503</v>
      </c>
      <c r="Q5" s="90" t="s">
        <v>503</v>
      </c>
      <c r="R5" s="90" t="s">
        <v>503</v>
      </c>
      <c r="S5" s="90" t="s">
        <v>503</v>
      </c>
      <c r="T5" s="90" t="s">
        <v>503</v>
      </c>
      <c r="U5" s="90" t="s">
        <v>503</v>
      </c>
    </row>
    <row r="6" spans="1:21" ht="316.8">
      <c r="A6" s="27">
        <f t="shared" si="0"/>
        <v>43</v>
      </c>
      <c r="B6" s="23" t="s">
        <v>353</v>
      </c>
      <c r="C6" s="108" t="s">
        <v>4</v>
      </c>
      <c r="D6" s="108"/>
      <c r="E6" s="21" t="s">
        <v>507</v>
      </c>
      <c r="F6" s="22">
        <v>1216418.5906954836</v>
      </c>
      <c r="G6" s="22">
        <v>0</v>
      </c>
      <c r="H6" s="22">
        <v>1216418.5906954836</v>
      </c>
      <c r="I6" s="22">
        <v>0</v>
      </c>
      <c r="J6" s="22">
        <v>3522854</v>
      </c>
      <c r="K6" s="22">
        <v>-5820422.319444444</v>
      </c>
      <c r="L6" s="22">
        <v>2983855.8481058171</v>
      </c>
      <c r="M6" s="22">
        <v>8402900.9538855236</v>
      </c>
      <c r="N6" s="90" t="s">
        <v>503</v>
      </c>
      <c r="O6" s="90" t="s">
        <v>503</v>
      </c>
      <c r="P6" s="90" t="s">
        <v>503</v>
      </c>
      <c r="Q6" s="90" t="s">
        <v>503</v>
      </c>
      <c r="R6" s="90" t="s">
        <v>503</v>
      </c>
      <c r="S6" s="90" t="s">
        <v>503</v>
      </c>
      <c r="T6" s="90" t="s">
        <v>503</v>
      </c>
      <c r="U6" s="90" t="s">
        <v>503</v>
      </c>
    </row>
    <row r="7" spans="1:21" ht="145.19999999999999">
      <c r="A7" s="27">
        <f t="shared" si="0"/>
        <v>44</v>
      </c>
      <c r="B7" s="23" t="s">
        <v>354</v>
      </c>
      <c r="C7" s="108" t="s">
        <v>5</v>
      </c>
      <c r="D7" s="108"/>
      <c r="E7" s="21" t="s">
        <v>355</v>
      </c>
      <c r="F7" s="22">
        <v>12921874</v>
      </c>
      <c r="G7" s="22">
        <v>0</v>
      </c>
      <c r="H7" s="22">
        <v>12921873.959118428</v>
      </c>
      <c r="I7" s="22">
        <v>0</v>
      </c>
      <c r="J7" s="22">
        <v>12917116</v>
      </c>
      <c r="K7" s="22">
        <v>0</v>
      </c>
      <c r="L7" s="22">
        <v>12968345.207669631</v>
      </c>
      <c r="M7" s="22">
        <v>0</v>
      </c>
      <c r="N7" s="90" t="s">
        <v>503</v>
      </c>
      <c r="O7" s="90" t="s">
        <v>503</v>
      </c>
      <c r="P7" s="90" t="s">
        <v>503</v>
      </c>
      <c r="Q7" s="90" t="s">
        <v>503</v>
      </c>
      <c r="R7" s="90" t="s">
        <v>503</v>
      </c>
      <c r="S7" s="90" t="s">
        <v>503</v>
      </c>
      <c r="T7" s="90" t="s">
        <v>503</v>
      </c>
      <c r="U7" s="90" t="s">
        <v>503</v>
      </c>
    </row>
    <row r="8" spans="1:21" ht="105.6">
      <c r="A8" s="27">
        <f t="shared" si="0"/>
        <v>45</v>
      </c>
      <c r="B8" s="23" t="s">
        <v>356</v>
      </c>
      <c r="C8" s="108" t="s">
        <v>61</v>
      </c>
      <c r="D8" s="108"/>
      <c r="E8" s="21" t="s">
        <v>391</v>
      </c>
      <c r="F8" s="22">
        <v>-1412118.6458149552</v>
      </c>
      <c r="G8" s="22">
        <v>0</v>
      </c>
      <c r="H8" s="22">
        <v>-1412118.6458149552</v>
      </c>
      <c r="I8" s="22">
        <v>0</v>
      </c>
      <c r="J8" s="22">
        <v>-1412119</v>
      </c>
      <c r="K8" s="22">
        <v>0</v>
      </c>
      <c r="L8" s="22">
        <v>-1412118.6458149552</v>
      </c>
      <c r="M8" s="22">
        <v>0</v>
      </c>
      <c r="N8" s="90" t="s">
        <v>503</v>
      </c>
      <c r="O8" s="90" t="s">
        <v>503</v>
      </c>
      <c r="P8" s="90" t="s">
        <v>503</v>
      </c>
      <c r="Q8" s="90" t="s">
        <v>503</v>
      </c>
      <c r="R8" s="90" t="s">
        <v>503</v>
      </c>
      <c r="S8" s="90" t="s">
        <v>503</v>
      </c>
      <c r="T8" s="90" t="s">
        <v>503</v>
      </c>
      <c r="U8" s="90" t="s">
        <v>503</v>
      </c>
    </row>
    <row r="9" spans="1:21" ht="66">
      <c r="A9" s="27">
        <f t="shared" si="0"/>
        <v>46</v>
      </c>
      <c r="B9" s="23" t="s">
        <v>357</v>
      </c>
      <c r="C9" s="108" t="s">
        <v>62</v>
      </c>
      <c r="D9" s="108"/>
      <c r="E9" s="21" t="s">
        <v>358</v>
      </c>
      <c r="F9" s="22">
        <v>-1256319.1261336696</v>
      </c>
      <c r="G9" s="22">
        <v>0</v>
      </c>
      <c r="H9" s="22">
        <v>-1256319.1261336696</v>
      </c>
      <c r="I9" s="22">
        <v>0</v>
      </c>
      <c r="J9" s="22">
        <v>-1256319</v>
      </c>
      <c r="K9" s="22">
        <v>0</v>
      </c>
      <c r="L9" s="22">
        <v>-1256319.1261336696</v>
      </c>
      <c r="M9" s="22">
        <v>0</v>
      </c>
      <c r="N9" s="90" t="s">
        <v>503</v>
      </c>
      <c r="O9" s="90" t="s">
        <v>503</v>
      </c>
      <c r="P9" s="90" t="s">
        <v>503</v>
      </c>
      <c r="Q9" s="90" t="s">
        <v>503</v>
      </c>
      <c r="R9" s="90" t="s">
        <v>503</v>
      </c>
      <c r="S9" s="90" t="s">
        <v>503</v>
      </c>
      <c r="T9" s="90" t="s">
        <v>503</v>
      </c>
      <c r="U9" s="90" t="s">
        <v>503</v>
      </c>
    </row>
    <row r="10" spans="1:21" ht="79.2">
      <c r="A10" s="27">
        <f t="shared" si="0"/>
        <v>47</v>
      </c>
      <c r="B10" s="23" t="s">
        <v>359</v>
      </c>
      <c r="C10" s="108" t="s">
        <v>63</v>
      </c>
      <c r="D10" s="108"/>
      <c r="E10" s="21" t="s">
        <v>360</v>
      </c>
      <c r="F10" s="22">
        <v>-125428.75474144239</v>
      </c>
      <c r="G10" s="22">
        <v>0</v>
      </c>
      <c r="H10" s="22">
        <v>-125428.75474144239</v>
      </c>
      <c r="I10" s="22">
        <v>0</v>
      </c>
      <c r="J10" s="22">
        <v>-125429</v>
      </c>
      <c r="K10" s="22">
        <v>0</v>
      </c>
      <c r="L10" s="22">
        <v>-125428.75474144239</v>
      </c>
      <c r="M10" s="22">
        <v>0</v>
      </c>
      <c r="N10" s="90" t="s">
        <v>503</v>
      </c>
      <c r="O10" s="90" t="s">
        <v>503</v>
      </c>
      <c r="P10" s="90" t="s">
        <v>503</v>
      </c>
      <c r="Q10" s="90" t="s">
        <v>503</v>
      </c>
      <c r="R10" s="90" t="s">
        <v>503</v>
      </c>
      <c r="S10" s="90" t="s">
        <v>503</v>
      </c>
      <c r="T10" s="90" t="s">
        <v>503</v>
      </c>
      <c r="U10" s="90" t="s">
        <v>503</v>
      </c>
    </row>
    <row r="11" spans="1:21" ht="224.4">
      <c r="A11" s="27">
        <f t="shared" si="0"/>
        <v>48</v>
      </c>
      <c r="B11" s="23" t="s">
        <v>361</v>
      </c>
      <c r="C11" s="108" t="s">
        <v>6</v>
      </c>
      <c r="D11" s="108"/>
      <c r="E11" s="21" t="s">
        <v>362</v>
      </c>
      <c r="F11" s="22">
        <v>-187098.30484735657</v>
      </c>
      <c r="G11" s="22">
        <v>0</v>
      </c>
      <c r="H11" s="22">
        <v>-187098.30484735657</v>
      </c>
      <c r="I11" s="22">
        <v>0</v>
      </c>
      <c r="J11" s="22">
        <v>1359529.24</v>
      </c>
      <c r="K11" s="22">
        <v>0</v>
      </c>
      <c r="L11" s="22">
        <v>-187098.30484735657</v>
      </c>
      <c r="M11" s="22">
        <v>0</v>
      </c>
      <c r="N11" s="90" t="s">
        <v>503</v>
      </c>
      <c r="O11" s="90" t="s">
        <v>503</v>
      </c>
      <c r="P11" s="90" t="s">
        <v>503</v>
      </c>
      <c r="Q11" s="90" t="s">
        <v>503</v>
      </c>
      <c r="R11" s="90" t="s">
        <v>503</v>
      </c>
      <c r="S11" s="90" t="s">
        <v>503</v>
      </c>
      <c r="T11" s="90" t="s">
        <v>503</v>
      </c>
      <c r="U11" s="90" t="s">
        <v>503</v>
      </c>
    </row>
    <row r="12" spans="1:21" ht="79.2">
      <c r="A12" s="27">
        <f t="shared" si="0"/>
        <v>49</v>
      </c>
      <c r="B12" s="23" t="s">
        <v>364</v>
      </c>
      <c r="C12" s="108" t="s">
        <v>64</v>
      </c>
      <c r="D12" s="108"/>
      <c r="E12" s="21" t="s">
        <v>363</v>
      </c>
      <c r="F12" s="22">
        <v>69886.13058918016</v>
      </c>
      <c r="G12" s="22">
        <v>0</v>
      </c>
      <c r="H12" s="22">
        <v>69886.13058918016</v>
      </c>
      <c r="I12" s="22">
        <v>0</v>
      </c>
      <c r="J12" s="22">
        <v>69886</v>
      </c>
      <c r="K12" s="22">
        <v>0</v>
      </c>
      <c r="L12" s="22">
        <v>69886.13058918016</v>
      </c>
      <c r="M12" s="22">
        <v>0</v>
      </c>
      <c r="N12" s="90" t="s">
        <v>503</v>
      </c>
      <c r="O12" s="90" t="s">
        <v>503</v>
      </c>
      <c r="P12" s="90" t="s">
        <v>503</v>
      </c>
      <c r="Q12" s="90" t="s">
        <v>503</v>
      </c>
      <c r="R12" s="90" t="s">
        <v>503</v>
      </c>
      <c r="S12" s="90" t="s">
        <v>503</v>
      </c>
      <c r="T12" s="90" t="s">
        <v>503</v>
      </c>
      <c r="U12" s="90" t="s">
        <v>503</v>
      </c>
    </row>
    <row r="13" spans="1:21" ht="184.8">
      <c r="A13" s="27">
        <f t="shared" si="0"/>
        <v>50</v>
      </c>
      <c r="B13" s="23" t="s">
        <v>365</v>
      </c>
      <c r="C13" s="108" t="s">
        <v>65</v>
      </c>
      <c r="D13" s="108"/>
      <c r="E13" s="21" t="s">
        <v>366</v>
      </c>
      <c r="F13" s="22">
        <v>3831.0246199423614</v>
      </c>
      <c r="G13" s="22">
        <v>0</v>
      </c>
      <c r="H13" s="22">
        <v>3831.0246199423614</v>
      </c>
      <c r="I13" s="22">
        <v>0</v>
      </c>
      <c r="J13" s="22">
        <v>3831</v>
      </c>
      <c r="K13" s="22">
        <v>0</v>
      </c>
      <c r="L13" s="22">
        <v>3831.0246199423614</v>
      </c>
      <c r="M13" s="22">
        <v>0</v>
      </c>
      <c r="N13" s="90" t="s">
        <v>503</v>
      </c>
      <c r="O13" s="90" t="s">
        <v>503</v>
      </c>
      <c r="P13" s="90" t="s">
        <v>503</v>
      </c>
      <c r="Q13" s="90" t="s">
        <v>503</v>
      </c>
      <c r="R13" s="90" t="s">
        <v>503</v>
      </c>
      <c r="S13" s="90" t="s">
        <v>503</v>
      </c>
      <c r="T13" s="90" t="s">
        <v>503</v>
      </c>
      <c r="U13" s="90" t="s">
        <v>503</v>
      </c>
    </row>
    <row r="14" spans="1:21" ht="171.6">
      <c r="A14" s="27">
        <f t="shared" si="0"/>
        <v>51</v>
      </c>
      <c r="B14" s="23" t="s">
        <v>368</v>
      </c>
      <c r="C14" s="108" t="s">
        <v>7</v>
      </c>
      <c r="D14" s="108"/>
      <c r="E14" s="21" t="s">
        <v>367</v>
      </c>
      <c r="F14" s="22">
        <v>-204503.64267608413</v>
      </c>
      <c r="G14" s="22">
        <v>0</v>
      </c>
      <c r="H14" s="22">
        <v>-204503.64267608413</v>
      </c>
      <c r="I14" s="22">
        <v>0</v>
      </c>
      <c r="J14" s="22">
        <v>-204504</v>
      </c>
      <c r="K14" s="22">
        <v>0</v>
      </c>
      <c r="L14" s="22">
        <v>-204503.64267608413</v>
      </c>
      <c r="M14" s="22">
        <v>0</v>
      </c>
      <c r="N14" s="90" t="s">
        <v>503</v>
      </c>
      <c r="O14" s="90" t="s">
        <v>503</v>
      </c>
      <c r="P14" s="90" t="s">
        <v>503</v>
      </c>
      <c r="Q14" s="90" t="s">
        <v>503</v>
      </c>
      <c r="R14" s="90" t="s">
        <v>503</v>
      </c>
      <c r="S14" s="90" t="s">
        <v>503</v>
      </c>
      <c r="T14" s="90" t="s">
        <v>503</v>
      </c>
      <c r="U14" s="90" t="s">
        <v>503</v>
      </c>
    </row>
    <row r="15" spans="1:21" ht="145.19999999999999">
      <c r="A15" s="27">
        <f t="shared" si="0"/>
        <v>52</v>
      </c>
      <c r="B15" s="23" t="s">
        <v>369</v>
      </c>
      <c r="C15" s="108" t="s">
        <v>66</v>
      </c>
      <c r="D15" s="108"/>
      <c r="E15" s="21" t="s">
        <v>370</v>
      </c>
      <c r="F15" s="22">
        <v>-438078.27529363008</v>
      </c>
      <c r="G15" s="22">
        <v>0</v>
      </c>
      <c r="H15" s="22">
        <v>-438078.27529363008</v>
      </c>
      <c r="I15" s="22">
        <v>0</v>
      </c>
      <c r="J15" s="22">
        <v>-438078</v>
      </c>
      <c r="K15" s="22">
        <v>0</v>
      </c>
      <c r="L15" s="22">
        <v>-438078.27529363008</v>
      </c>
      <c r="M15" s="22">
        <v>0</v>
      </c>
      <c r="N15" s="90" t="s">
        <v>503</v>
      </c>
      <c r="O15" s="90" t="s">
        <v>503</v>
      </c>
      <c r="P15" s="90" t="s">
        <v>503</v>
      </c>
      <c r="Q15" s="90" t="s">
        <v>503</v>
      </c>
      <c r="R15" s="90" t="s">
        <v>503</v>
      </c>
      <c r="S15" s="90" t="s">
        <v>503</v>
      </c>
      <c r="T15" s="90" t="s">
        <v>503</v>
      </c>
      <c r="U15" s="90" t="s">
        <v>503</v>
      </c>
    </row>
    <row r="16" spans="1:21" ht="118.8">
      <c r="A16" s="27">
        <f t="shared" si="0"/>
        <v>53</v>
      </c>
      <c r="B16" s="23" t="s">
        <v>371</v>
      </c>
      <c r="C16" s="108" t="s">
        <v>10</v>
      </c>
      <c r="D16" s="108"/>
      <c r="E16" s="21" t="s">
        <v>372</v>
      </c>
      <c r="F16" s="22">
        <v>-770450.7474650637</v>
      </c>
      <c r="G16" s="22">
        <v>0</v>
      </c>
      <c r="H16" s="22">
        <v>-770450.7474650637</v>
      </c>
      <c r="I16" s="22">
        <v>0</v>
      </c>
      <c r="J16" s="22">
        <v>-770451</v>
      </c>
      <c r="K16" s="22">
        <v>0</v>
      </c>
      <c r="L16" s="22">
        <v>-770450.7474650637</v>
      </c>
      <c r="M16" s="22">
        <v>0</v>
      </c>
      <c r="N16" s="90" t="s">
        <v>503</v>
      </c>
      <c r="O16" s="90" t="s">
        <v>503</v>
      </c>
      <c r="P16" s="90" t="s">
        <v>503</v>
      </c>
      <c r="Q16" s="90" t="s">
        <v>503</v>
      </c>
      <c r="R16" s="90" t="s">
        <v>503</v>
      </c>
      <c r="S16" s="90" t="s">
        <v>503</v>
      </c>
      <c r="T16" s="90" t="s">
        <v>503</v>
      </c>
      <c r="U16" s="90" t="s">
        <v>503</v>
      </c>
    </row>
    <row r="17" spans="1:21" ht="105.6">
      <c r="A17" s="27">
        <f t="shared" si="0"/>
        <v>54</v>
      </c>
      <c r="B17" s="23" t="s">
        <v>373</v>
      </c>
      <c r="C17" s="108" t="s">
        <v>9</v>
      </c>
      <c r="D17" s="108"/>
      <c r="E17" s="21" t="s">
        <v>374</v>
      </c>
      <c r="F17" s="22">
        <v>-52646</v>
      </c>
      <c r="G17" s="22">
        <v>0</v>
      </c>
      <c r="H17" s="22">
        <v>-52646.119560989835</v>
      </c>
      <c r="I17" s="22">
        <v>0</v>
      </c>
      <c r="J17" s="22">
        <v>-52646</v>
      </c>
      <c r="K17" s="22">
        <v>0</v>
      </c>
      <c r="L17" s="22">
        <v>-52646.119560989835</v>
      </c>
      <c r="M17" s="22">
        <v>0</v>
      </c>
      <c r="N17" s="90" t="s">
        <v>503</v>
      </c>
      <c r="O17" s="90" t="s">
        <v>503</v>
      </c>
      <c r="P17" s="90" t="s">
        <v>503</v>
      </c>
      <c r="Q17" s="90" t="s">
        <v>503</v>
      </c>
      <c r="R17" s="90" t="s">
        <v>503</v>
      </c>
      <c r="S17" s="90" t="s">
        <v>503</v>
      </c>
      <c r="T17" s="90" t="s">
        <v>503</v>
      </c>
      <c r="U17" s="90" t="s">
        <v>503</v>
      </c>
    </row>
    <row r="18" spans="1:21" ht="224.4">
      <c r="A18" s="27">
        <f t="shared" si="0"/>
        <v>55</v>
      </c>
      <c r="B18" s="23" t="s">
        <v>375</v>
      </c>
      <c r="C18" s="108" t="s">
        <v>67</v>
      </c>
      <c r="D18" s="108"/>
      <c r="E18" s="21" t="s">
        <v>376</v>
      </c>
      <c r="F18" s="22">
        <v>-359399.40979334083</v>
      </c>
      <c r="G18" s="22">
        <v>0</v>
      </c>
      <c r="H18" s="22">
        <v>-359399.40979334083</v>
      </c>
      <c r="I18" s="22">
        <v>0</v>
      </c>
      <c r="J18" s="22">
        <v>-359399</v>
      </c>
      <c r="K18" s="22">
        <v>0</v>
      </c>
      <c r="L18" s="22">
        <v>-359399.40979334083</v>
      </c>
      <c r="M18" s="22">
        <v>0</v>
      </c>
      <c r="N18" s="90" t="s">
        <v>503</v>
      </c>
      <c r="O18" s="90" t="s">
        <v>503</v>
      </c>
      <c r="P18" s="90" t="s">
        <v>503</v>
      </c>
      <c r="Q18" s="90" t="s">
        <v>503</v>
      </c>
      <c r="R18" s="90" t="s">
        <v>503</v>
      </c>
      <c r="S18" s="90" t="s">
        <v>503</v>
      </c>
      <c r="T18" s="90" t="s">
        <v>503</v>
      </c>
      <c r="U18" s="90" t="s">
        <v>503</v>
      </c>
    </row>
    <row r="19" spans="1:21" ht="92.4">
      <c r="A19" s="27">
        <f t="shared" si="0"/>
        <v>56</v>
      </c>
      <c r="B19" s="23" t="s">
        <v>377</v>
      </c>
      <c r="C19" s="108" t="s">
        <v>11</v>
      </c>
      <c r="D19" s="108"/>
      <c r="E19" s="21" t="s">
        <v>378</v>
      </c>
      <c r="F19" s="22">
        <v>-4190.3865716636919</v>
      </c>
      <c r="G19" s="22">
        <v>0</v>
      </c>
      <c r="H19" s="22">
        <v>-4190.3865716636919</v>
      </c>
      <c r="I19" s="22">
        <v>0</v>
      </c>
      <c r="J19" s="22">
        <v>-4190</v>
      </c>
      <c r="K19" s="22">
        <v>0</v>
      </c>
      <c r="L19" s="22">
        <v>-4190.3865716636919</v>
      </c>
      <c r="M19" s="22">
        <v>0</v>
      </c>
      <c r="N19" s="90" t="s">
        <v>503</v>
      </c>
      <c r="O19" s="90" t="s">
        <v>503</v>
      </c>
      <c r="P19" s="90" t="s">
        <v>503</v>
      </c>
      <c r="Q19" s="90" t="s">
        <v>503</v>
      </c>
      <c r="R19" s="90" t="s">
        <v>503</v>
      </c>
      <c r="S19" s="90" t="s">
        <v>503</v>
      </c>
      <c r="T19" s="90" t="s">
        <v>503</v>
      </c>
      <c r="U19" s="90" t="s">
        <v>503</v>
      </c>
    </row>
    <row r="20" spans="1:21" ht="118.8">
      <c r="A20" s="27">
        <f t="shared" si="0"/>
        <v>57</v>
      </c>
      <c r="B20" s="23" t="s">
        <v>379</v>
      </c>
      <c r="C20" s="108" t="s">
        <v>12</v>
      </c>
      <c r="D20" s="108"/>
      <c r="E20" s="21" t="s">
        <v>380</v>
      </c>
      <c r="F20" s="22">
        <v>-10645.339606916785</v>
      </c>
      <c r="G20" s="22">
        <v>0</v>
      </c>
      <c r="H20" s="22">
        <v>-10645.339606916785</v>
      </c>
      <c r="I20" s="22">
        <v>0</v>
      </c>
      <c r="J20" s="22">
        <v>-10645</v>
      </c>
      <c r="K20" s="22">
        <v>0</v>
      </c>
      <c r="L20" s="22">
        <v>-10645.339606916785</v>
      </c>
      <c r="M20" s="22">
        <v>0</v>
      </c>
      <c r="N20" s="90" t="s">
        <v>503</v>
      </c>
      <c r="O20" s="90" t="s">
        <v>503</v>
      </c>
      <c r="P20" s="90" t="s">
        <v>503</v>
      </c>
      <c r="Q20" s="90" t="s">
        <v>503</v>
      </c>
      <c r="R20" s="90" t="s">
        <v>503</v>
      </c>
      <c r="S20" s="90" t="s">
        <v>503</v>
      </c>
      <c r="T20" s="90" t="s">
        <v>503</v>
      </c>
      <c r="U20" s="90" t="s">
        <v>503</v>
      </c>
    </row>
    <row r="21" spans="1:21" ht="369.6">
      <c r="A21" s="27">
        <f t="shared" si="0"/>
        <v>58</v>
      </c>
      <c r="B21" s="23" t="s">
        <v>381</v>
      </c>
      <c r="C21" s="108" t="s">
        <v>68</v>
      </c>
      <c r="D21" s="108"/>
      <c r="E21" s="21" t="s">
        <v>389</v>
      </c>
      <c r="F21" s="22">
        <v>0</v>
      </c>
      <c r="G21" s="22">
        <v>151541663</v>
      </c>
      <c r="H21" s="22">
        <v>0</v>
      </c>
      <c r="I21" s="22">
        <v>151541662.6247718</v>
      </c>
      <c r="J21" s="22">
        <v>0</v>
      </c>
      <c r="K21" s="22">
        <v>117616070</v>
      </c>
      <c r="L21" s="22">
        <v>0</v>
      </c>
      <c r="M21" s="22">
        <v>150560297.35386759</v>
      </c>
      <c r="N21" s="90" t="s">
        <v>503</v>
      </c>
      <c r="O21" s="90" t="s">
        <v>503</v>
      </c>
      <c r="P21" s="90" t="s">
        <v>503</v>
      </c>
      <c r="Q21" s="90" t="s">
        <v>503</v>
      </c>
      <c r="R21" s="90" t="s">
        <v>503</v>
      </c>
      <c r="S21" s="90" t="s">
        <v>503</v>
      </c>
      <c r="T21" s="90" t="s">
        <v>503</v>
      </c>
      <c r="U21" s="90" t="s">
        <v>503</v>
      </c>
    </row>
    <row r="22" spans="1:21" ht="324.60000000000002" customHeight="1">
      <c r="A22" s="27">
        <f t="shared" si="0"/>
        <v>59</v>
      </c>
      <c r="B22" s="23" t="s">
        <v>382</v>
      </c>
      <c r="C22" s="108" t="s">
        <v>69</v>
      </c>
      <c r="D22" s="108"/>
      <c r="E22" s="21" t="s">
        <v>383</v>
      </c>
      <c r="F22" s="22">
        <v>-9738307.6067664325</v>
      </c>
      <c r="G22" s="22">
        <v>-9738307.6067664325</v>
      </c>
      <c r="H22" s="22">
        <v>-9738307.6067664325</v>
      </c>
      <c r="I22" s="22">
        <v>-9738307.6067664325</v>
      </c>
      <c r="J22" s="22">
        <v>-8612761.6358812377</v>
      </c>
      <c r="K22" s="22">
        <v>-8612761.6358812377</v>
      </c>
      <c r="L22" s="22">
        <v>-9738307.6067664325</v>
      </c>
      <c r="M22" s="22">
        <v>-9738307.6067664325</v>
      </c>
      <c r="N22" s="90" t="s">
        <v>503</v>
      </c>
      <c r="O22" s="90" t="s">
        <v>503</v>
      </c>
      <c r="P22" s="90" t="s">
        <v>503</v>
      </c>
      <c r="Q22" s="90" t="s">
        <v>503</v>
      </c>
      <c r="R22" s="90" t="s">
        <v>503</v>
      </c>
      <c r="S22" s="90" t="s">
        <v>503</v>
      </c>
      <c r="T22" s="90" t="s">
        <v>503</v>
      </c>
      <c r="U22" s="90" t="s">
        <v>503</v>
      </c>
    </row>
    <row r="23" spans="1:21" ht="118.8">
      <c r="A23" s="27">
        <f t="shared" si="0"/>
        <v>60</v>
      </c>
      <c r="B23" s="23" t="s">
        <v>384</v>
      </c>
      <c r="C23" s="108" t="s">
        <v>70</v>
      </c>
      <c r="D23" s="108"/>
      <c r="E23" s="21" t="s">
        <v>385</v>
      </c>
      <c r="F23" s="22">
        <v>520589.30140931718</v>
      </c>
      <c r="G23" s="22">
        <v>0</v>
      </c>
      <c r="H23" s="22">
        <v>520589.30140931718</v>
      </c>
      <c r="I23" s="22">
        <v>0</v>
      </c>
      <c r="J23" s="22">
        <v>520589</v>
      </c>
      <c r="K23" s="22">
        <v>0</v>
      </c>
      <c r="L23" s="22">
        <v>520589.30140931718</v>
      </c>
      <c r="M23" s="22">
        <v>0</v>
      </c>
      <c r="N23" s="90" t="s">
        <v>503</v>
      </c>
      <c r="O23" s="90" t="s">
        <v>503</v>
      </c>
      <c r="P23" s="90" t="s">
        <v>503</v>
      </c>
      <c r="Q23" s="90" t="s">
        <v>503</v>
      </c>
      <c r="R23" s="90" t="s">
        <v>503</v>
      </c>
      <c r="S23" s="90" t="s">
        <v>503</v>
      </c>
      <c r="T23" s="90" t="s">
        <v>503</v>
      </c>
      <c r="U23" s="90" t="s">
        <v>503</v>
      </c>
    </row>
    <row r="24" spans="1:21" ht="92.4">
      <c r="A24" s="27">
        <f t="shared" si="0"/>
        <v>61</v>
      </c>
      <c r="B24" s="23" t="s">
        <v>387</v>
      </c>
      <c r="C24" s="108" t="s">
        <v>95</v>
      </c>
      <c r="D24" s="108"/>
      <c r="E24" s="21" t="s">
        <v>386</v>
      </c>
      <c r="F24" s="22">
        <v>0</v>
      </c>
      <c r="G24" s="22">
        <v>-105391.52</v>
      </c>
      <c r="H24" s="22">
        <v>0</v>
      </c>
      <c r="I24" s="22">
        <v>-105391.52</v>
      </c>
      <c r="J24" s="90" t="s">
        <v>503</v>
      </c>
      <c r="K24" s="90" t="s">
        <v>503</v>
      </c>
      <c r="L24" s="90" t="s">
        <v>503</v>
      </c>
      <c r="M24" s="90" t="s">
        <v>503</v>
      </c>
      <c r="N24" s="90" t="s">
        <v>503</v>
      </c>
      <c r="O24" s="90" t="s">
        <v>503</v>
      </c>
      <c r="P24" s="90" t="s">
        <v>503</v>
      </c>
      <c r="Q24" s="90" t="s">
        <v>503</v>
      </c>
      <c r="R24" s="90" t="s">
        <v>503</v>
      </c>
      <c r="S24" s="90" t="s">
        <v>503</v>
      </c>
      <c r="T24" s="90" t="s">
        <v>503</v>
      </c>
      <c r="U24" s="90" t="s">
        <v>503</v>
      </c>
    </row>
    <row r="25" spans="1:21" ht="26.25" customHeight="1">
      <c r="A25" s="27">
        <f t="shared" si="0"/>
        <v>62</v>
      </c>
      <c r="B25" s="23" t="s">
        <v>25</v>
      </c>
      <c r="C25" s="101" t="s">
        <v>84</v>
      </c>
      <c r="D25" s="101"/>
      <c r="E25" s="101"/>
      <c r="F25" s="24">
        <f t="shared" ref="F25:M25" si="1">SUM(F4:F24)</f>
        <v>1648238.9112687986</v>
      </c>
      <c r="G25" s="24">
        <f t="shared" si="1"/>
        <v>141697963.87323356</v>
      </c>
      <c r="H25" s="24">
        <f t="shared" si="1"/>
        <v>1182228.0831100214</v>
      </c>
      <c r="I25" s="24">
        <f t="shared" si="1"/>
        <v>141697963.49800536</v>
      </c>
      <c r="J25" s="24">
        <f t="shared" si="1"/>
        <v>6133885.6041187625</v>
      </c>
      <c r="K25" s="24">
        <f t="shared" si="1"/>
        <v>103182886.04467431</v>
      </c>
      <c r="L25" s="24">
        <f t="shared" si="1"/>
        <v>2973943.5037693735</v>
      </c>
      <c r="M25" s="24">
        <f t="shared" si="1"/>
        <v>149224890.70098668</v>
      </c>
      <c r="N25" s="90" t="s">
        <v>503</v>
      </c>
      <c r="O25" s="90" t="s">
        <v>503</v>
      </c>
      <c r="P25" s="90" t="s">
        <v>503</v>
      </c>
      <c r="Q25" s="90" t="s">
        <v>503</v>
      </c>
      <c r="R25" s="90" t="s">
        <v>503</v>
      </c>
      <c r="S25" s="90" t="s">
        <v>503</v>
      </c>
      <c r="T25" s="90" t="s">
        <v>503</v>
      </c>
      <c r="U25" s="90" t="s">
        <v>503</v>
      </c>
    </row>
    <row r="26" spans="1:21" ht="26.4">
      <c r="A26" s="27">
        <f t="shared" si="0"/>
        <v>63</v>
      </c>
      <c r="B26" s="23" t="s">
        <v>25</v>
      </c>
      <c r="C26" s="101" t="s">
        <v>73</v>
      </c>
      <c r="D26" s="101"/>
      <c r="E26" s="101"/>
      <c r="F26" s="24">
        <f t="shared" ref="F26:M26" si="2">F3+F25</f>
        <v>105512542.90127</v>
      </c>
      <c r="G26" s="24">
        <f t="shared" si="2"/>
        <v>2092950107.1323431</v>
      </c>
      <c r="H26" s="24">
        <f t="shared" si="2"/>
        <v>105046532.07311122</v>
      </c>
      <c r="I26" s="24">
        <f t="shared" si="2"/>
        <v>2092950106.7571149</v>
      </c>
      <c r="J26" s="24">
        <f t="shared" si="2"/>
        <v>109998189.60411876</v>
      </c>
      <c r="K26" s="24">
        <f t="shared" si="2"/>
        <v>2054435029.0446744</v>
      </c>
      <c r="L26" s="24">
        <f t="shared" si="2"/>
        <v>106838247.49377057</v>
      </c>
      <c r="M26" s="24">
        <f t="shared" si="2"/>
        <v>2100477033.9600961</v>
      </c>
      <c r="N26" s="90" t="s">
        <v>503</v>
      </c>
      <c r="O26" s="90" t="s">
        <v>503</v>
      </c>
      <c r="P26" s="90" t="s">
        <v>503</v>
      </c>
      <c r="Q26" s="90" t="s">
        <v>503</v>
      </c>
      <c r="R26" s="90" t="s">
        <v>503</v>
      </c>
      <c r="S26" s="90" t="s">
        <v>503</v>
      </c>
      <c r="T26" s="90" t="s">
        <v>503</v>
      </c>
      <c r="U26" s="90" t="s">
        <v>503</v>
      </c>
    </row>
  </sheetData>
  <mergeCells count="34">
    <mergeCell ref="P1:Q1"/>
    <mergeCell ref="R1:S1"/>
    <mergeCell ref="T1:U1"/>
    <mergeCell ref="A1:E1"/>
    <mergeCell ref="F1:G1"/>
    <mergeCell ref="H1:I1"/>
    <mergeCell ref="J1:K1"/>
    <mergeCell ref="L1:M1"/>
    <mergeCell ref="N1:O1"/>
    <mergeCell ref="C2:D2"/>
    <mergeCell ref="C3:D3"/>
    <mergeCell ref="C4:D4"/>
    <mergeCell ref="C5:D5"/>
    <mergeCell ref="C6:D6"/>
    <mergeCell ref="C18:D18"/>
    <mergeCell ref="C7:D7"/>
    <mergeCell ref="C8:D8"/>
    <mergeCell ref="C9:D9"/>
    <mergeCell ref="C10:D10"/>
    <mergeCell ref="C11:D11"/>
    <mergeCell ref="C12:D12"/>
    <mergeCell ref="C13:D13"/>
    <mergeCell ref="C14:D14"/>
    <mergeCell ref="C15:D15"/>
    <mergeCell ref="C16:D16"/>
    <mergeCell ref="C17:D17"/>
    <mergeCell ref="C26:E26"/>
    <mergeCell ref="C24:D24"/>
    <mergeCell ref="C25:E25"/>
    <mergeCell ref="C19:D19"/>
    <mergeCell ref="C20:D20"/>
    <mergeCell ref="C21:D21"/>
    <mergeCell ref="C22:D22"/>
    <mergeCell ref="C23:D23"/>
  </mergeCells>
  <pageMargins left="0.25" right="0.25" top="0.75" bottom="0.75" header="0.3" footer="0.3"/>
  <pageSetup scale="97" pageOrder="overThenDown" orientation="landscape" horizontalDpi="1200" verticalDpi="1200" r:id="rId1"/>
  <headerFooter scaleWithDoc="0">
    <oddFooter>&amp;LGas Restating Adjustments&amp;RPage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3"/>
  <sheetViews>
    <sheetView topLeftCell="A20" zoomScale="70" zoomScaleNormal="70" zoomScaleSheetLayoutView="100" workbookViewId="0">
      <selection activeCell="E20" sqref="E20"/>
    </sheetView>
  </sheetViews>
  <sheetFormatPr defaultColWidth="9.109375" defaultRowHeight="13.2"/>
  <cols>
    <col min="1" max="1" width="4.44140625" style="17" bestFit="1" customWidth="1"/>
    <col min="2" max="2" width="9.88671875" style="17" customWidth="1"/>
    <col min="3" max="3" width="9.5546875" style="17" customWidth="1"/>
    <col min="4" max="4" width="25.44140625" style="17" customWidth="1"/>
    <col min="5" max="5" width="59" style="17" customWidth="1"/>
    <col min="6" max="21" width="15.6640625" style="17" customWidth="1"/>
    <col min="22" max="16384" width="9.109375" style="17"/>
  </cols>
  <sheetData>
    <row r="1" spans="1:21">
      <c r="A1" s="107" t="s">
        <v>105</v>
      </c>
      <c r="B1" s="107"/>
      <c r="C1" s="107"/>
      <c r="D1" s="107"/>
      <c r="E1" s="107"/>
      <c r="F1" s="104" t="s">
        <v>51</v>
      </c>
      <c r="G1" s="105"/>
      <c r="H1" s="104" t="s">
        <v>29</v>
      </c>
      <c r="I1" s="105"/>
      <c r="J1" s="104" t="s">
        <v>30</v>
      </c>
      <c r="K1" s="105"/>
      <c r="L1" s="104" t="s">
        <v>87</v>
      </c>
      <c r="M1" s="105"/>
      <c r="N1" s="104" t="s">
        <v>33</v>
      </c>
      <c r="O1" s="105"/>
      <c r="P1" s="104" t="s">
        <v>32</v>
      </c>
      <c r="Q1" s="105"/>
      <c r="R1" s="104" t="s">
        <v>88</v>
      </c>
      <c r="S1" s="105"/>
      <c r="T1" s="104" t="s">
        <v>31</v>
      </c>
      <c r="U1" s="105"/>
    </row>
    <row r="2" spans="1:21">
      <c r="A2" s="18" t="s">
        <v>24</v>
      </c>
      <c r="B2" s="28" t="s">
        <v>26</v>
      </c>
      <c r="C2" s="106" t="s">
        <v>27</v>
      </c>
      <c r="D2" s="106"/>
      <c r="E2" s="28" t="s">
        <v>28</v>
      </c>
      <c r="F2" s="19" t="s">
        <v>60</v>
      </c>
      <c r="G2" s="19" t="s">
        <v>1</v>
      </c>
      <c r="H2" s="19" t="s">
        <v>60</v>
      </c>
      <c r="I2" s="19" t="s">
        <v>1</v>
      </c>
      <c r="J2" s="19" t="s">
        <v>60</v>
      </c>
      <c r="K2" s="19" t="s">
        <v>1</v>
      </c>
      <c r="L2" s="19" t="s">
        <v>60</v>
      </c>
      <c r="M2" s="19" t="s">
        <v>1</v>
      </c>
      <c r="N2" s="19" t="s">
        <v>60</v>
      </c>
      <c r="O2" s="19" t="s">
        <v>1</v>
      </c>
      <c r="P2" s="19" t="s">
        <v>60</v>
      </c>
      <c r="Q2" s="19" t="s">
        <v>1</v>
      </c>
      <c r="R2" s="19" t="s">
        <v>60</v>
      </c>
      <c r="S2" s="19" t="s">
        <v>1</v>
      </c>
      <c r="T2" s="19" t="s">
        <v>60</v>
      </c>
      <c r="U2" s="19" t="s">
        <v>1</v>
      </c>
    </row>
    <row r="3" spans="1:21" ht="26.4">
      <c r="A3" s="27">
        <f>'Gas Restating Adjustments'!A26+1</f>
        <v>64</v>
      </c>
      <c r="B3" s="20"/>
      <c r="C3" s="108" t="s">
        <v>73</v>
      </c>
      <c r="D3" s="108"/>
      <c r="E3" s="21"/>
      <c r="F3" s="22">
        <f>'Electric Restating Adjustments'!F34</f>
        <v>362210676.66648233</v>
      </c>
      <c r="G3" s="22">
        <f>'Electric Restating Adjustments'!G34</f>
        <v>5369774600.2268419</v>
      </c>
      <c r="H3" s="22">
        <f>'Electric Restating Adjustments'!H34</f>
        <v>363107368.46611214</v>
      </c>
      <c r="I3" s="22">
        <f>'Electric Restating Adjustments'!I34</f>
        <v>5364175925.6500835</v>
      </c>
      <c r="J3" s="22">
        <f>'Electric Restating Adjustments'!J34</f>
        <v>381598929.03208107</v>
      </c>
      <c r="K3" s="22">
        <f>'Electric Restating Adjustments'!K34</f>
        <v>5280255882.4534674</v>
      </c>
      <c r="L3" s="22">
        <f>'Electric Restating Adjustments'!L34</f>
        <v>386771496.08995825</v>
      </c>
      <c r="M3" s="22">
        <f>'Electric Restating Adjustments'!M34</f>
        <v>5281432305.3462782</v>
      </c>
      <c r="N3" s="90" t="s">
        <v>503</v>
      </c>
      <c r="O3" s="90" t="s">
        <v>503</v>
      </c>
      <c r="P3" s="90" t="s">
        <v>503</v>
      </c>
      <c r="Q3" s="90" t="s">
        <v>503</v>
      </c>
      <c r="R3" s="90" t="s">
        <v>503</v>
      </c>
      <c r="S3" s="90" t="s">
        <v>503</v>
      </c>
      <c r="T3" s="90" t="s">
        <v>503</v>
      </c>
      <c r="U3" s="90" t="s">
        <v>503</v>
      </c>
    </row>
    <row r="4" spans="1:21" ht="145.19999999999999">
      <c r="A4" s="27">
        <f t="shared" ref="A4:A33" si="0">A3+1</f>
        <v>65</v>
      </c>
      <c r="B4" s="23" t="s">
        <v>296</v>
      </c>
      <c r="C4" s="99" t="s">
        <v>2</v>
      </c>
      <c r="D4" s="100"/>
      <c r="E4" s="21" t="s">
        <v>297</v>
      </c>
      <c r="F4" s="22">
        <v>-25687973.340135377</v>
      </c>
      <c r="G4" s="22">
        <v>0</v>
      </c>
      <c r="H4" s="22">
        <v>-25679089.012964979</v>
      </c>
      <c r="I4" s="22">
        <v>0</v>
      </c>
      <c r="J4" s="22">
        <v>-25687973</v>
      </c>
      <c r="K4" s="22">
        <v>0</v>
      </c>
      <c r="L4" s="22">
        <v>-25679089</v>
      </c>
      <c r="M4" s="22">
        <v>0</v>
      </c>
      <c r="N4" s="90" t="s">
        <v>503</v>
      </c>
      <c r="O4" s="90" t="s">
        <v>503</v>
      </c>
      <c r="P4" s="90" t="s">
        <v>503</v>
      </c>
      <c r="Q4" s="90" t="s">
        <v>503</v>
      </c>
      <c r="R4" s="90" t="s">
        <v>503</v>
      </c>
      <c r="S4" s="90" t="s">
        <v>503</v>
      </c>
      <c r="T4" s="90" t="s">
        <v>503</v>
      </c>
      <c r="U4" s="90" t="s">
        <v>503</v>
      </c>
    </row>
    <row r="5" spans="1:21" ht="329.4" customHeight="1">
      <c r="A5" s="27">
        <f t="shared" si="0"/>
        <v>66</v>
      </c>
      <c r="B5" s="23" t="s">
        <v>298</v>
      </c>
      <c r="C5" s="99" t="s">
        <v>3</v>
      </c>
      <c r="D5" s="100"/>
      <c r="E5" s="21" t="s">
        <v>299</v>
      </c>
      <c r="F5" s="22">
        <v>6844287.5880840775</v>
      </c>
      <c r="G5" s="22">
        <v>0</v>
      </c>
      <c r="H5" s="22">
        <v>8570014.0415132064</v>
      </c>
      <c r="I5" s="22">
        <v>0</v>
      </c>
      <c r="J5" s="22">
        <v>6844288</v>
      </c>
      <c r="K5" s="22">
        <v>0</v>
      </c>
      <c r="L5" s="22">
        <v>6844287.5880840775</v>
      </c>
      <c r="M5" s="22">
        <v>0</v>
      </c>
      <c r="N5" s="90" t="s">
        <v>503</v>
      </c>
      <c r="O5" s="90" t="s">
        <v>503</v>
      </c>
      <c r="P5" s="90" t="s">
        <v>503</v>
      </c>
      <c r="Q5" s="90" t="s">
        <v>503</v>
      </c>
      <c r="R5" s="90" t="s">
        <v>503</v>
      </c>
      <c r="S5" s="90" t="s">
        <v>503</v>
      </c>
      <c r="T5" s="90" t="s">
        <v>503</v>
      </c>
      <c r="U5" s="90" t="s">
        <v>503</v>
      </c>
    </row>
    <row r="6" spans="1:21" ht="132">
      <c r="A6" s="27">
        <f t="shared" si="0"/>
        <v>67</v>
      </c>
      <c r="B6" s="23" t="s">
        <v>301</v>
      </c>
      <c r="C6" s="99" t="s">
        <v>5</v>
      </c>
      <c r="D6" s="100"/>
      <c r="E6" s="21" t="s">
        <v>300</v>
      </c>
      <c r="F6" s="22">
        <v>-390109</v>
      </c>
      <c r="G6" s="22">
        <v>0</v>
      </c>
      <c r="H6" s="22">
        <v>-659022.41484294983</v>
      </c>
      <c r="I6" s="22">
        <v>0</v>
      </c>
      <c r="J6" s="22">
        <v>-2072456</v>
      </c>
      <c r="K6" s="22">
        <v>0</v>
      </c>
      <c r="L6" s="22">
        <v>-963208</v>
      </c>
      <c r="M6" s="22">
        <v>0</v>
      </c>
      <c r="N6" s="90" t="s">
        <v>503</v>
      </c>
      <c r="O6" s="90" t="s">
        <v>503</v>
      </c>
      <c r="P6" s="90" t="s">
        <v>503</v>
      </c>
      <c r="Q6" s="90" t="s">
        <v>503</v>
      </c>
      <c r="R6" s="90" t="s">
        <v>503</v>
      </c>
      <c r="S6" s="90" t="s">
        <v>503</v>
      </c>
      <c r="T6" s="90" t="s">
        <v>503</v>
      </c>
      <c r="U6" s="90" t="s">
        <v>503</v>
      </c>
    </row>
    <row r="7" spans="1:21" ht="106.2" customHeight="1">
      <c r="A7" s="27">
        <f t="shared" si="0"/>
        <v>68</v>
      </c>
      <c r="B7" s="23" t="s">
        <v>303</v>
      </c>
      <c r="C7" s="99" t="s">
        <v>64</v>
      </c>
      <c r="D7" s="100"/>
      <c r="E7" s="21" t="s">
        <v>302</v>
      </c>
      <c r="F7" s="22">
        <v>-71834.764841627039</v>
      </c>
      <c r="G7" s="22">
        <v>0</v>
      </c>
      <c r="H7" s="22">
        <v>-71834.764841627039</v>
      </c>
      <c r="I7" s="22">
        <v>0</v>
      </c>
      <c r="J7" s="22">
        <v>0</v>
      </c>
      <c r="K7" s="22">
        <v>0</v>
      </c>
      <c r="L7" s="22">
        <v>-71834.764841627039</v>
      </c>
      <c r="M7" s="22">
        <v>0</v>
      </c>
      <c r="N7" s="90" t="s">
        <v>503</v>
      </c>
      <c r="O7" s="90" t="s">
        <v>503</v>
      </c>
      <c r="P7" s="90" t="s">
        <v>503</v>
      </c>
      <c r="Q7" s="90" t="s">
        <v>503</v>
      </c>
      <c r="R7" s="90" t="s">
        <v>503</v>
      </c>
      <c r="S7" s="90" t="s">
        <v>503</v>
      </c>
      <c r="T7" s="90" t="s">
        <v>503</v>
      </c>
      <c r="U7" s="90" t="s">
        <v>503</v>
      </c>
    </row>
    <row r="8" spans="1:21" ht="118.8">
      <c r="A8" s="27">
        <f t="shared" si="0"/>
        <v>69</v>
      </c>
      <c r="B8" s="23" t="s">
        <v>304</v>
      </c>
      <c r="C8" s="99" t="s">
        <v>65</v>
      </c>
      <c r="D8" s="100"/>
      <c r="E8" s="21" t="s">
        <v>305</v>
      </c>
      <c r="F8" s="22">
        <v>-5301.3344264041589</v>
      </c>
      <c r="G8" s="22">
        <v>0</v>
      </c>
      <c r="H8" s="22">
        <v>-5301.3344264041589</v>
      </c>
      <c r="I8" s="22">
        <v>0</v>
      </c>
      <c r="J8" s="22">
        <v>0</v>
      </c>
      <c r="K8" s="22">
        <v>0</v>
      </c>
      <c r="L8" s="22">
        <v>-5301.3344264041589</v>
      </c>
      <c r="M8" s="22">
        <v>0</v>
      </c>
      <c r="N8" s="90" t="s">
        <v>503</v>
      </c>
      <c r="O8" s="90" t="s">
        <v>503</v>
      </c>
      <c r="P8" s="90" t="s">
        <v>503</v>
      </c>
      <c r="Q8" s="90" t="s">
        <v>503</v>
      </c>
      <c r="R8" s="90" t="s">
        <v>503</v>
      </c>
      <c r="S8" s="90" t="s">
        <v>503</v>
      </c>
      <c r="T8" s="90" t="s">
        <v>503</v>
      </c>
      <c r="U8" s="90" t="s">
        <v>503</v>
      </c>
    </row>
    <row r="9" spans="1:21" ht="132">
      <c r="A9" s="27">
        <f t="shared" si="0"/>
        <v>70</v>
      </c>
      <c r="B9" s="23" t="s">
        <v>307</v>
      </c>
      <c r="C9" s="99" t="s">
        <v>9</v>
      </c>
      <c r="D9" s="100"/>
      <c r="E9" s="21" t="s">
        <v>306</v>
      </c>
      <c r="F9" s="22">
        <v>-442588.79427990015</v>
      </c>
      <c r="G9" s="22">
        <v>0</v>
      </c>
      <c r="H9" s="22">
        <v>-442588.00130389305</v>
      </c>
      <c r="I9" s="22">
        <v>0</v>
      </c>
      <c r="J9" s="22">
        <v>-442588</v>
      </c>
      <c r="K9" s="22">
        <v>0</v>
      </c>
      <c r="L9" s="22">
        <v>-442588.00130389305</v>
      </c>
      <c r="M9" s="22">
        <v>0</v>
      </c>
      <c r="N9" s="90" t="s">
        <v>503</v>
      </c>
      <c r="O9" s="90" t="s">
        <v>503</v>
      </c>
      <c r="P9" s="90" t="s">
        <v>503</v>
      </c>
      <c r="Q9" s="90" t="s">
        <v>503</v>
      </c>
      <c r="R9" s="90" t="s">
        <v>503</v>
      </c>
      <c r="S9" s="90" t="s">
        <v>503</v>
      </c>
      <c r="T9" s="90" t="s">
        <v>503</v>
      </c>
      <c r="U9" s="90" t="s">
        <v>503</v>
      </c>
    </row>
    <row r="10" spans="1:21" ht="356.4">
      <c r="A10" s="27">
        <f t="shared" si="0"/>
        <v>71</v>
      </c>
      <c r="B10" s="23" t="s">
        <v>309</v>
      </c>
      <c r="C10" s="99" t="s">
        <v>67</v>
      </c>
      <c r="D10" s="100"/>
      <c r="E10" s="21" t="s">
        <v>308</v>
      </c>
      <c r="F10" s="22">
        <v>-3003557.1583568119</v>
      </c>
      <c r="G10" s="22">
        <v>0</v>
      </c>
      <c r="H10" s="22">
        <v>-3003557.1583568119</v>
      </c>
      <c r="I10" s="22">
        <v>0</v>
      </c>
      <c r="J10" s="22">
        <v>-2151712.9392023385</v>
      </c>
      <c r="K10" s="22">
        <v>0</v>
      </c>
      <c r="L10" s="22">
        <v>-3003557.1583568119</v>
      </c>
      <c r="M10" s="22">
        <v>0</v>
      </c>
      <c r="N10" s="90" t="s">
        <v>503</v>
      </c>
      <c r="O10" s="90" t="s">
        <v>503</v>
      </c>
      <c r="P10" s="90" t="s">
        <v>503</v>
      </c>
      <c r="Q10" s="90" t="s">
        <v>503</v>
      </c>
      <c r="R10" s="90" t="s">
        <v>503</v>
      </c>
      <c r="S10" s="90" t="s">
        <v>503</v>
      </c>
      <c r="T10" s="90" t="s">
        <v>503</v>
      </c>
      <c r="U10" s="90" t="s">
        <v>503</v>
      </c>
    </row>
    <row r="11" spans="1:21" ht="118.8">
      <c r="A11" s="27">
        <f t="shared" si="0"/>
        <v>72</v>
      </c>
      <c r="B11" s="23" t="s">
        <v>311</v>
      </c>
      <c r="C11" s="99" t="s">
        <v>11</v>
      </c>
      <c r="D11" s="100"/>
      <c r="E11" s="21" t="s">
        <v>310</v>
      </c>
      <c r="F11" s="22">
        <v>-208177.32402600534</v>
      </c>
      <c r="G11" s="22">
        <v>0</v>
      </c>
      <c r="H11" s="22">
        <v>-208177.32402600534</v>
      </c>
      <c r="I11" s="22">
        <v>0</v>
      </c>
      <c r="J11" s="22">
        <v>0</v>
      </c>
      <c r="K11" s="22">
        <v>0</v>
      </c>
      <c r="L11" s="22">
        <v>-208177.32402600534</v>
      </c>
      <c r="M11" s="22">
        <v>0</v>
      </c>
      <c r="N11" s="90" t="s">
        <v>503</v>
      </c>
      <c r="O11" s="90" t="s">
        <v>503</v>
      </c>
      <c r="P11" s="90" t="s">
        <v>503</v>
      </c>
      <c r="Q11" s="90" t="s">
        <v>503</v>
      </c>
      <c r="R11" s="90" t="s">
        <v>503</v>
      </c>
      <c r="S11" s="90" t="s">
        <v>503</v>
      </c>
      <c r="T11" s="90" t="s">
        <v>503</v>
      </c>
      <c r="U11" s="90" t="s">
        <v>503</v>
      </c>
    </row>
    <row r="12" spans="1:21" ht="118.8">
      <c r="A12" s="27">
        <f t="shared" si="0"/>
        <v>73</v>
      </c>
      <c r="B12" s="23" t="s">
        <v>312</v>
      </c>
      <c r="C12" s="99" t="s">
        <v>12</v>
      </c>
      <c r="D12" s="100"/>
      <c r="E12" s="21" t="s">
        <v>313</v>
      </c>
      <c r="F12" s="22">
        <v>-691246.88851637836</v>
      </c>
      <c r="G12" s="22">
        <v>0</v>
      </c>
      <c r="H12" s="22">
        <v>-691246.88851637836</v>
      </c>
      <c r="I12" s="22">
        <v>0</v>
      </c>
      <c r="J12" s="22">
        <v>0</v>
      </c>
      <c r="K12" s="22">
        <v>0</v>
      </c>
      <c r="L12" s="22">
        <v>-691246.88851637836</v>
      </c>
      <c r="M12" s="22">
        <v>0</v>
      </c>
      <c r="N12" s="90" t="s">
        <v>503</v>
      </c>
      <c r="O12" s="90" t="s">
        <v>503</v>
      </c>
      <c r="P12" s="90" t="s">
        <v>503</v>
      </c>
      <c r="Q12" s="90" t="s">
        <v>503</v>
      </c>
      <c r="R12" s="90" t="s">
        <v>503</v>
      </c>
      <c r="S12" s="90" t="s">
        <v>503</v>
      </c>
      <c r="T12" s="90" t="s">
        <v>503</v>
      </c>
      <c r="U12" s="90" t="s">
        <v>503</v>
      </c>
    </row>
    <row r="13" spans="1:21" ht="132">
      <c r="A13" s="27">
        <f t="shared" si="0"/>
        <v>74</v>
      </c>
      <c r="B13" s="23" t="s">
        <v>314</v>
      </c>
      <c r="C13" s="99" t="s">
        <v>8</v>
      </c>
      <c r="D13" s="100"/>
      <c r="E13" s="21" t="s">
        <v>315</v>
      </c>
      <c r="F13" s="22">
        <v>2791832</v>
      </c>
      <c r="G13" s="22">
        <v>0</v>
      </c>
      <c r="H13" s="22">
        <v>2791831.5547333327</v>
      </c>
      <c r="I13" s="22">
        <v>0</v>
      </c>
      <c r="J13" s="22">
        <v>0</v>
      </c>
      <c r="K13" s="22">
        <v>0</v>
      </c>
      <c r="L13" s="22">
        <v>2791831.5547333327</v>
      </c>
      <c r="M13" s="22">
        <v>0</v>
      </c>
      <c r="N13" s="90" t="s">
        <v>503</v>
      </c>
      <c r="O13" s="90" t="s">
        <v>503</v>
      </c>
      <c r="P13" s="90" t="s">
        <v>503</v>
      </c>
      <c r="Q13" s="90" t="s">
        <v>503</v>
      </c>
      <c r="R13" s="90" t="s">
        <v>503</v>
      </c>
      <c r="S13" s="90" t="s">
        <v>503</v>
      </c>
      <c r="T13" s="90" t="s">
        <v>503</v>
      </c>
      <c r="U13" s="90" t="s">
        <v>503</v>
      </c>
    </row>
    <row r="14" spans="1:21" ht="171.6">
      <c r="A14" s="27">
        <f t="shared" si="0"/>
        <v>75</v>
      </c>
      <c r="B14" s="23" t="s">
        <v>316</v>
      </c>
      <c r="C14" s="99" t="s">
        <v>13</v>
      </c>
      <c r="D14" s="100"/>
      <c r="E14" s="21" t="s">
        <v>317</v>
      </c>
      <c r="F14" s="22">
        <v>-120117.65165375613</v>
      </c>
      <c r="G14" s="22">
        <v>0</v>
      </c>
      <c r="H14" s="22">
        <v>-120117.65165375613</v>
      </c>
      <c r="I14" s="22">
        <v>0</v>
      </c>
      <c r="J14" s="22">
        <v>0</v>
      </c>
      <c r="K14" s="22">
        <v>0</v>
      </c>
      <c r="L14" s="22">
        <v>-120117.65165375613</v>
      </c>
      <c r="M14" s="22">
        <v>0</v>
      </c>
      <c r="N14" s="90" t="s">
        <v>503</v>
      </c>
      <c r="O14" s="90" t="s">
        <v>503</v>
      </c>
      <c r="P14" s="90" t="s">
        <v>503</v>
      </c>
      <c r="Q14" s="90" t="s">
        <v>503</v>
      </c>
      <c r="R14" s="90" t="s">
        <v>503</v>
      </c>
      <c r="S14" s="90" t="s">
        <v>503</v>
      </c>
      <c r="T14" s="90" t="s">
        <v>503</v>
      </c>
      <c r="U14" s="90" t="s">
        <v>503</v>
      </c>
    </row>
    <row r="15" spans="1:21" ht="273" customHeight="1">
      <c r="A15" s="27">
        <f t="shared" si="0"/>
        <v>76</v>
      </c>
      <c r="B15" s="23" t="s">
        <v>318</v>
      </c>
      <c r="C15" s="99" t="s">
        <v>74</v>
      </c>
      <c r="D15" s="100"/>
      <c r="E15" s="21" t="s">
        <v>319</v>
      </c>
      <c r="F15" s="22">
        <v>-4864376.4922224488</v>
      </c>
      <c r="G15" s="22">
        <v>28244978.592898086</v>
      </c>
      <c r="H15" s="22">
        <v>-4864376.4922224488</v>
      </c>
      <c r="I15" s="22">
        <v>28244978.592898086</v>
      </c>
      <c r="J15" s="22">
        <v>6845083.7699999996</v>
      </c>
      <c r="K15" s="22">
        <v>-56165620.264868475</v>
      </c>
      <c r="L15" s="22">
        <v>-4864376.4922224488</v>
      </c>
      <c r="M15" s="22">
        <v>28244978.592898086</v>
      </c>
      <c r="N15" s="90" t="s">
        <v>503</v>
      </c>
      <c r="O15" s="90" t="s">
        <v>503</v>
      </c>
      <c r="P15" s="90" t="s">
        <v>503</v>
      </c>
      <c r="Q15" s="90" t="s">
        <v>503</v>
      </c>
      <c r="R15" s="90" t="s">
        <v>503</v>
      </c>
      <c r="S15" s="90" t="s">
        <v>503</v>
      </c>
      <c r="T15" s="90" t="s">
        <v>503</v>
      </c>
      <c r="U15" s="90" t="s">
        <v>503</v>
      </c>
    </row>
    <row r="16" spans="1:21" ht="166.2" customHeight="1">
      <c r="A16" s="27">
        <f t="shared" si="0"/>
        <v>77</v>
      </c>
      <c r="B16" s="23" t="s">
        <v>321</v>
      </c>
      <c r="C16" s="99" t="s">
        <v>70</v>
      </c>
      <c r="D16" s="100"/>
      <c r="E16" s="21" t="s">
        <v>320</v>
      </c>
      <c r="F16" s="22">
        <v>394548.96938773646</v>
      </c>
      <c r="G16" s="22">
        <v>0</v>
      </c>
      <c r="H16" s="22">
        <v>394548.96938773646</v>
      </c>
      <c r="I16" s="22">
        <v>0</v>
      </c>
      <c r="J16" s="22">
        <v>0</v>
      </c>
      <c r="K16" s="22">
        <v>0</v>
      </c>
      <c r="L16" s="22">
        <v>394548.96938773646</v>
      </c>
      <c r="M16" s="22">
        <v>0</v>
      </c>
      <c r="N16" s="90" t="s">
        <v>503</v>
      </c>
      <c r="O16" s="90" t="s">
        <v>503</v>
      </c>
      <c r="P16" s="90" t="s">
        <v>503</v>
      </c>
      <c r="Q16" s="90" t="s">
        <v>503</v>
      </c>
      <c r="R16" s="90" t="s">
        <v>503</v>
      </c>
      <c r="S16" s="90" t="s">
        <v>503</v>
      </c>
      <c r="T16" s="90" t="s">
        <v>503</v>
      </c>
      <c r="U16" s="90" t="s">
        <v>503</v>
      </c>
    </row>
    <row r="17" spans="1:21" ht="355.2" customHeight="1">
      <c r="A17" s="27">
        <f t="shared" si="0"/>
        <v>78</v>
      </c>
      <c r="B17" s="23" t="s">
        <v>322</v>
      </c>
      <c r="C17" s="99" t="s">
        <v>75</v>
      </c>
      <c r="D17" s="100"/>
      <c r="E17" s="21" t="s">
        <v>323</v>
      </c>
      <c r="F17" s="22">
        <v>-9704033</v>
      </c>
      <c r="G17" s="22">
        <v>25877605.564484786</v>
      </c>
      <c r="H17" s="22">
        <v>-5181410.1925229533</v>
      </c>
      <c r="I17" s="22">
        <v>11359234.266798822</v>
      </c>
      <c r="J17" s="22">
        <v>0</v>
      </c>
      <c r="K17" s="22">
        <v>0</v>
      </c>
      <c r="L17" s="22">
        <v>-5181410</v>
      </c>
      <c r="M17" s="22">
        <v>11359234</v>
      </c>
      <c r="N17" s="90" t="s">
        <v>503</v>
      </c>
      <c r="O17" s="90" t="s">
        <v>503</v>
      </c>
      <c r="P17" s="90" t="s">
        <v>503</v>
      </c>
      <c r="Q17" s="90" t="s">
        <v>503</v>
      </c>
      <c r="R17" s="90" t="s">
        <v>503</v>
      </c>
      <c r="S17" s="90" t="s">
        <v>503</v>
      </c>
      <c r="T17" s="90" t="s">
        <v>503</v>
      </c>
      <c r="U17" s="90" t="s">
        <v>503</v>
      </c>
    </row>
    <row r="18" spans="1:21" ht="136.94999999999999" customHeight="1">
      <c r="A18" s="27">
        <f t="shared" si="0"/>
        <v>79</v>
      </c>
      <c r="B18" s="23" t="s">
        <v>325</v>
      </c>
      <c r="C18" s="99" t="s">
        <v>217</v>
      </c>
      <c r="D18" s="100"/>
      <c r="E18" s="21" t="s">
        <v>324</v>
      </c>
      <c r="F18" s="22">
        <v>477330.77329275</v>
      </c>
      <c r="G18" s="22">
        <v>0</v>
      </c>
      <c r="H18" s="22">
        <v>477330.77329275</v>
      </c>
      <c r="I18" s="22">
        <v>0</v>
      </c>
      <c r="J18" s="22">
        <v>0</v>
      </c>
      <c r="K18" s="22">
        <v>0</v>
      </c>
      <c r="L18" s="22">
        <v>477330.77329275</v>
      </c>
      <c r="M18" s="22">
        <v>0</v>
      </c>
      <c r="N18" s="90" t="s">
        <v>503</v>
      </c>
      <c r="O18" s="90" t="s">
        <v>503</v>
      </c>
      <c r="P18" s="90" t="s">
        <v>503</v>
      </c>
      <c r="Q18" s="90" t="s">
        <v>503</v>
      </c>
      <c r="R18" s="90" t="s">
        <v>503</v>
      </c>
      <c r="S18" s="90" t="s">
        <v>503</v>
      </c>
      <c r="T18" s="90" t="s">
        <v>503</v>
      </c>
      <c r="U18" s="90" t="s">
        <v>503</v>
      </c>
    </row>
    <row r="19" spans="1:21" ht="250.8">
      <c r="A19" s="27">
        <f t="shared" si="0"/>
        <v>80</v>
      </c>
      <c r="B19" s="23" t="s">
        <v>326</v>
      </c>
      <c r="C19" s="99" t="s">
        <v>76</v>
      </c>
      <c r="D19" s="100"/>
      <c r="E19" s="21" t="s">
        <v>327</v>
      </c>
      <c r="F19" s="22">
        <v>9006372.2399999984</v>
      </c>
      <c r="G19" s="22">
        <v>4503186.1200000085</v>
      </c>
      <c r="H19" s="22">
        <v>9006372.2399999984</v>
      </c>
      <c r="I19" s="22">
        <v>4503186.1200000085</v>
      </c>
      <c r="J19" s="22">
        <v>18012744</v>
      </c>
      <c r="K19" s="22">
        <v>9006372</v>
      </c>
      <c r="L19" s="22">
        <v>9006372.2399999984</v>
      </c>
      <c r="M19" s="22">
        <v>4503186.1200000085</v>
      </c>
      <c r="N19" s="90" t="s">
        <v>503</v>
      </c>
      <c r="O19" s="90" t="s">
        <v>503</v>
      </c>
      <c r="P19" s="90" t="s">
        <v>503</v>
      </c>
      <c r="Q19" s="90" t="s">
        <v>503</v>
      </c>
      <c r="R19" s="90" t="s">
        <v>503</v>
      </c>
      <c r="S19" s="90" t="s">
        <v>503</v>
      </c>
      <c r="T19" s="90" t="s">
        <v>503</v>
      </c>
      <c r="U19" s="90" t="s">
        <v>503</v>
      </c>
    </row>
    <row r="20" spans="1:21" ht="290.39999999999998">
      <c r="A20" s="27">
        <f t="shared" si="0"/>
        <v>81</v>
      </c>
      <c r="B20" s="23" t="s">
        <v>329</v>
      </c>
      <c r="C20" s="99" t="s">
        <v>77</v>
      </c>
      <c r="D20" s="100"/>
      <c r="E20" s="21" t="s">
        <v>328</v>
      </c>
      <c r="F20" s="22">
        <v>-296261.05729127157</v>
      </c>
      <c r="G20" s="22">
        <v>12855303.339327645</v>
      </c>
      <c r="H20" s="22">
        <v>0</v>
      </c>
      <c r="I20" s="22">
        <v>0</v>
      </c>
      <c r="J20" s="22">
        <v>0</v>
      </c>
      <c r="K20" s="22">
        <v>0</v>
      </c>
      <c r="L20" s="22">
        <v>0</v>
      </c>
      <c r="M20" s="22">
        <v>0</v>
      </c>
      <c r="N20" s="90" t="s">
        <v>503</v>
      </c>
      <c r="O20" s="90" t="s">
        <v>503</v>
      </c>
      <c r="P20" s="90" t="s">
        <v>503</v>
      </c>
      <c r="Q20" s="90" t="s">
        <v>503</v>
      </c>
      <c r="R20" s="90" t="s">
        <v>503</v>
      </c>
      <c r="S20" s="90" t="s">
        <v>503</v>
      </c>
      <c r="T20" s="90" t="s">
        <v>503</v>
      </c>
      <c r="U20" s="90" t="s">
        <v>503</v>
      </c>
    </row>
    <row r="21" spans="1:21" ht="145.19999999999999">
      <c r="A21" s="27">
        <f t="shared" si="0"/>
        <v>82</v>
      </c>
      <c r="B21" s="23" t="s">
        <v>330</v>
      </c>
      <c r="C21" s="99" t="s">
        <v>78</v>
      </c>
      <c r="D21" s="100"/>
      <c r="E21" s="21" t="s">
        <v>331</v>
      </c>
      <c r="F21" s="22">
        <v>-1330725.9543599267</v>
      </c>
      <c r="G21" s="22">
        <v>0</v>
      </c>
      <c r="H21" s="22">
        <v>-1330725.9543599267</v>
      </c>
      <c r="I21" s="22">
        <v>0</v>
      </c>
      <c r="J21" s="22">
        <v>0</v>
      </c>
      <c r="K21" s="22">
        <v>0</v>
      </c>
      <c r="L21" s="22">
        <v>-1330725.9543599267</v>
      </c>
      <c r="M21" s="22">
        <v>0</v>
      </c>
      <c r="N21" s="90" t="s">
        <v>503</v>
      </c>
      <c r="O21" s="90" t="s">
        <v>503</v>
      </c>
      <c r="P21" s="90" t="s">
        <v>503</v>
      </c>
      <c r="Q21" s="90" t="s">
        <v>503</v>
      </c>
      <c r="R21" s="90" t="s">
        <v>503</v>
      </c>
      <c r="S21" s="90" t="s">
        <v>503</v>
      </c>
      <c r="T21" s="90" t="s">
        <v>503</v>
      </c>
      <c r="U21" s="90" t="s">
        <v>503</v>
      </c>
    </row>
    <row r="22" spans="1:21" ht="222.6" customHeight="1">
      <c r="A22" s="27">
        <f t="shared" si="0"/>
        <v>83</v>
      </c>
      <c r="B22" s="23" t="s">
        <v>333</v>
      </c>
      <c r="C22" s="99" t="s">
        <v>79</v>
      </c>
      <c r="D22" s="100"/>
      <c r="E22" s="21" t="s">
        <v>332</v>
      </c>
      <c r="F22" s="22">
        <v>-538588.03</v>
      </c>
      <c r="G22" s="22">
        <v>5481049.5432116631</v>
      </c>
      <c r="H22" s="22">
        <v>0</v>
      </c>
      <c r="I22" s="22">
        <v>0</v>
      </c>
      <c r="J22" s="22">
        <v>0</v>
      </c>
      <c r="K22" s="22">
        <v>0</v>
      </c>
      <c r="L22" s="22">
        <v>0</v>
      </c>
      <c r="M22" s="22">
        <v>0</v>
      </c>
      <c r="N22" s="90" t="s">
        <v>503</v>
      </c>
      <c r="O22" s="90" t="s">
        <v>503</v>
      </c>
      <c r="P22" s="90" t="s">
        <v>503</v>
      </c>
      <c r="Q22" s="90" t="s">
        <v>503</v>
      </c>
      <c r="R22" s="90" t="s">
        <v>503</v>
      </c>
      <c r="S22" s="90" t="s">
        <v>503</v>
      </c>
      <c r="T22" s="90" t="s">
        <v>503</v>
      </c>
      <c r="U22" s="90" t="s">
        <v>503</v>
      </c>
    </row>
    <row r="23" spans="1:21" ht="408.6" customHeight="1">
      <c r="A23" s="27">
        <f t="shared" si="0"/>
        <v>84</v>
      </c>
      <c r="B23" s="23" t="s">
        <v>334</v>
      </c>
      <c r="C23" s="99" t="s">
        <v>14</v>
      </c>
      <c r="D23" s="100"/>
      <c r="E23" s="21" t="s">
        <v>335</v>
      </c>
      <c r="F23" s="22">
        <v>-16882506</v>
      </c>
      <c r="G23" s="22">
        <v>0</v>
      </c>
      <c r="H23" s="22">
        <v>11720466.173961133</v>
      </c>
      <c r="I23" s="22">
        <v>0</v>
      </c>
      <c r="J23" s="22">
        <v>17690535.809880324</v>
      </c>
      <c r="K23" s="22">
        <v>0</v>
      </c>
      <c r="L23" s="22">
        <v>2739527.8114434183</v>
      </c>
      <c r="M23" s="22">
        <v>0</v>
      </c>
      <c r="N23" s="90" t="s">
        <v>503</v>
      </c>
      <c r="O23" s="90" t="s">
        <v>503</v>
      </c>
      <c r="P23" s="90" t="s">
        <v>503</v>
      </c>
      <c r="Q23" s="90" t="s">
        <v>503</v>
      </c>
      <c r="R23" s="90" t="s">
        <v>503</v>
      </c>
      <c r="S23" s="90" t="s">
        <v>503</v>
      </c>
      <c r="T23" s="90" t="s">
        <v>503</v>
      </c>
      <c r="U23" s="90" t="s">
        <v>503</v>
      </c>
    </row>
    <row r="24" spans="1:21" ht="105.6">
      <c r="A24" s="27">
        <f t="shared" si="0"/>
        <v>85</v>
      </c>
      <c r="B24" s="23" t="s">
        <v>337</v>
      </c>
      <c r="C24" s="99" t="s">
        <v>71</v>
      </c>
      <c r="D24" s="100"/>
      <c r="E24" s="21" t="s">
        <v>336</v>
      </c>
      <c r="F24" s="22">
        <v>526903</v>
      </c>
      <c r="G24" s="22">
        <v>0</v>
      </c>
      <c r="H24" s="22">
        <v>549761.45894175197</v>
      </c>
      <c r="I24" s="22">
        <v>0</v>
      </c>
      <c r="J24" s="22">
        <v>518011</v>
      </c>
      <c r="K24" s="22">
        <v>0</v>
      </c>
      <c r="L24" s="22">
        <v>549761</v>
      </c>
      <c r="M24" s="22">
        <v>0</v>
      </c>
      <c r="N24" s="90" t="s">
        <v>503</v>
      </c>
      <c r="O24" s="90" t="s">
        <v>503</v>
      </c>
      <c r="P24" s="90" t="s">
        <v>503</v>
      </c>
      <c r="Q24" s="90" t="s">
        <v>503</v>
      </c>
      <c r="R24" s="90" t="s">
        <v>503</v>
      </c>
      <c r="S24" s="90" t="s">
        <v>503</v>
      </c>
      <c r="T24" s="90" t="s">
        <v>503</v>
      </c>
      <c r="U24" s="90" t="s">
        <v>503</v>
      </c>
    </row>
    <row r="25" spans="1:21" ht="92.4">
      <c r="A25" s="27">
        <f t="shared" si="0"/>
        <v>86</v>
      </c>
      <c r="B25" s="23" t="s">
        <v>347</v>
      </c>
      <c r="C25" s="99" t="s">
        <v>17</v>
      </c>
      <c r="D25" s="100"/>
      <c r="E25" s="21" t="s">
        <v>338</v>
      </c>
      <c r="F25" s="22">
        <v>-10681804.722000003</v>
      </c>
      <c r="G25" s="22">
        <v>0</v>
      </c>
      <c r="H25" s="22">
        <v>-10681804.722000003</v>
      </c>
      <c r="I25" s="22">
        <v>0</v>
      </c>
      <c r="J25" s="22">
        <v>-10681805</v>
      </c>
      <c r="K25" s="22">
        <v>0</v>
      </c>
      <c r="L25" s="22">
        <v>-10681804.722000003</v>
      </c>
      <c r="M25" s="22">
        <v>0</v>
      </c>
      <c r="N25" s="90" t="s">
        <v>503</v>
      </c>
      <c r="O25" s="90" t="s">
        <v>503</v>
      </c>
      <c r="P25" s="90" t="s">
        <v>503</v>
      </c>
      <c r="Q25" s="90" t="s">
        <v>503</v>
      </c>
      <c r="R25" s="90" t="s">
        <v>503</v>
      </c>
      <c r="S25" s="90" t="s">
        <v>503</v>
      </c>
      <c r="T25" s="90" t="s">
        <v>503</v>
      </c>
      <c r="U25" s="90" t="s">
        <v>503</v>
      </c>
    </row>
    <row r="26" spans="1:21" ht="316.8">
      <c r="A26" s="27">
        <f t="shared" si="0"/>
        <v>87</v>
      </c>
      <c r="B26" s="23" t="s">
        <v>340</v>
      </c>
      <c r="C26" s="99" t="s">
        <v>80</v>
      </c>
      <c r="D26" s="100"/>
      <c r="E26" s="21" t="s">
        <v>339</v>
      </c>
      <c r="F26" s="22">
        <v>9100115.4800387621</v>
      </c>
      <c r="G26" s="22">
        <v>-23391891.903797138</v>
      </c>
      <c r="H26" s="22">
        <v>9100115.4800387621</v>
      </c>
      <c r="I26" s="22">
        <v>-23391891.903797138</v>
      </c>
      <c r="J26" s="22">
        <v>0</v>
      </c>
      <c r="K26" s="22">
        <v>0</v>
      </c>
      <c r="L26" s="22">
        <v>9100115.4800387621</v>
      </c>
      <c r="M26" s="22">
        <v>-23391891.903797138</v>
      </c>
      <c r="N26" s="90" t="s">
        <v>503</v>
      </c>
      <c r="O26" s="90" t="s">
        <v>503</v>
      </c>
      <c r="P26" s="90" t="s">
        <v>503</v>
      </c>
      <c r="Q26" s="90" t="s">
        <v>503</v>
      </c>
      <c r="R26" s="90" t="s">
        <v>503</v>
      </c>
      <c r="S26" s="90" t="s">
        <v>503</v>
      </c>
      <c r="T26" s="90" t="s">
        <v>503</v>
      </c>
      <c r="U26" s="90" t="s">
        <v>503</v>
      </c>
    </row>
    <row r="27" spans="1:21" ht="118.8">
      <c r="A27" s="27">
        <f t="shared" si="0"/>
        <v>88</v>
      </c>
      <c r="B27" s="23" t="s">
        <v>341</v>
      </c>
      <c r="C27" s="99" t="s">
        <v>81</v>
      </c>
      <c r="D27" s="100"/>
      <c r="E27" s="21" t="s">
        <v>342</v>
      </c>
      <c r="F27" s="22">
        <v>4478733.8338600006</v>
      </c>
      <c r="G27" s="22">
        <v>-3321469.9169705859</v>
      </c>
      <c r="H27" s="22">
        <v>4478733.8338600006</v>
      </c>
      <c r="I27" s="22">
        <v>-3321469.9169705859</v>
      </c>
      <c r="J27" s="22">
        <v>4478734</v>
      </c>
      <c r="K27" s="22">
        <v>-3321470</v>
      </c>
      <c r="L27" s="22">
        <v>4478733.8338600006</v>
      </c>
      <c r="M27" s="22">
        <v>-3321469.9169705859</v>
      </c>
      <c r="N27" s="90" t="s">
        <v>503</v>
      </c>
      <c r="O27" s="90" t="s">
        <v>503</v>
      </c>
      <c r="P27" s="90" t="s">
        <v>503</v>
      </c>
      <c r="Q27" s="90" t="s">
        <v>503</v>
      </c>
      <c r="R27" s="90" t="s">
        <v>503</v>
      </c>
      <c r="S27" s="90" t="s">
        <v>503</v>
      </c>
      <c r="T27" s="90" t="s">
        <v>503</v>
      </c>
      <c r="U27" s="90" t="s">
        <v>503</v>
      </c>
    </row>
    <row r="28" spans="1:21" ht="277.2">
      <c r="A28" s="27">
        <f t="shared" si="0"/>
        <v>89</v>
      </c>
      <c r="B28" s="23" t="s">
        <v>346</v>
      </c>
      <c r="C28" s="99" t="s">
        <v>82</v>
      </c>
      <c r="D28" s="100"/>
      <c r="E28" s="21" t="s">
        <v>343</v>
      </c>
      <c r="F28" s="22">
        <v>-292768.03540266951</v>
      </c>
      <c r="G28" s="22">
        <v>11899759.55273651</v>
      </c>
      <c r="H28" s="22">
        <v>0</v>
      </c>
      <c r="I28" s="22">
        <v>0</v>
      </c>
      <c r="J28" s="22">
        <v>0</v>
      </c>
      <c r="K28" s="22">
        <v>0</v>
      </c>
      <c r="L28" s="22">
        <v>0</v>
      </c>
      <c r="M28" s="22">
        <v>0</v>
      </c>
      <c r="N28" s="90" t="s">
        <v>503</v>
      </c>
      <c r="O28" s="90" t="s">
        <v>503</v>
      </c>
      <c r="P28" s="90" t="s">
        <v>503</v>
      </c>
      <c r="Q28" s="90" t="s">
        <v>503</v>
      </c>
      <c r="R28" s="90" t="s">
        <v>503</v>
      </c>
      <c r="S28" s="90" t="s">
        <v>503</v>
      </c>
      <c r="T28" s="90" t="s">
        <v>503</v>
      </c>
      <c r="U28" s="90" t="s">
        <v>503</v>
      </c>
    </row>
    <row r="29" spans="1:21" ht="296.39999999999998" customHeight="1">
      <c r="A29" s="27">
        <f t="shared" si="0"/>
        <v>90</v>
      </c>
      <c r="B29" s="23" t="s">
        <v>345</v>
      </c>
      <c r="C29" s="99" t="s">
        <v>83</v>
      </c>
      <c r="D29" s="100"/>
      <c r="E29" s="21" t="s">
        <v>344</v>
      </c>
      <c r="F29" s="22">
        <v>-2441144.5204499997</v>
      </c>
      <c r="G29" s="22">
        <v>4644661</v>
      </c>
      <c r="H29" s="22">
        <v>-2441144.5204499997</v>
      </c>
      <c r="I29" s="22">
        <v>4644660.6473233327</v>
      </c>
      <c r="J29" s="22">
        <v>0</v>
      </c>
      <c r="K29" s="22">
        <v>0</v>
      </c>
      <c r="L29" s="22">
        <v>-2441144.5204499997</v>
      </c>
      <c r="M29" s="22">
        <v>4644661</v>
      </c>
      <c r="N29" s="90" t="s">
        <v>503</v>
      </c>
      <c r="O29" s="90" t="s">
        <v>503</v>
      </c>
      <c r="P29" s="90" t="s">
        <v>503</v>
      </c>
      <c r="Q29" s="90" t="s">
        <v>503</v>
      </c>
      <c r="R29" s="90" t="s">
        <v>503</v>
      </c>
      <c r="S29" s="90" t="s">
        <v>503</v>
      </c>
      <c r="T29" s="90" t="s">
        <v>503</v>
      </c>
      <c r="U29" s="90" t="s">
        <v>503</v>
      </c>
    </row>
    <row r="30" spans="1:21" ht="158.4">
      <c r="A30" s="27">
        <f t="shared" si="0"/>
        <v>91</v>
      </c>
      <c r="B30" s="23" t="s">
        <v>348</v>
      </c>
      <c r="C30" s="99" t="s">
        <v>94</v>
      </c>
      <c r="D30" s="100"/>
      <c r="E30" s="21" t="s">
        <v>349</v>
      </c>
      <c r="F30" s="50">
        <v>45030</v>
      </c>
      <c r="G30" s="50">
        <v>-550000</v>
      </c>
      <c r="H30" s="22">
        <v>45030</v>
      </c>
      <c r="I30" s="22">
        <v>-550155.21</v>
      </c>
      <c r="J30" s="50" t="s">
        <v>503</v>
      </c>
      <c r="K30" s="90" t="s">
        <v>503</v>
      </c>
      <c r="L30" s="22">
        <v>45030</v>
      </c>
      <c r="M30" s="22">
        <v>-550155.21</v>
      </c>
      <c r="N30" s="90" t="s">
        <v>503</v>
      </c>
      <c r="O30" s="90" t="s">
        <v>503</v>
      </c>
      <c r="P30" s="90" t="s">
        <v>503</v>
      </c>
      <c r="Q30" s="90" t="s">
        <v>503</v>
      </c>
      <c r="R30" s="90" t="s">
        <v>503</v>
      </c>
      <c r="S30" s="90" t="s">
        <v>503</v>
      </c>
      <c r="T30" s="90" t="s">
        <v>503</v>
      </c>
      <c r="U30" s="90" t="s">
        <v>503</v>
      </c>
    </row>
    <row r="31" spans="1:21" ht="52.8">
      <c r="A31" s="27">
        <f t="shared" si="0"/>
        <v>92</v>
      </c>
      <c r="B31" s="23" t="s">
        <v>103</v>
      </c>
      <c r="C31" s="99" t="s">
        <v>100</v>
      </c>
      <c r="D31" s="100"/>
      <c r="E31" s="21" t="s">
        <v>393</v>
      </c>
      <c r="F31" s="50">
        <v>0</v>
      </c>
      <c r="G31" s="50">
        <v>0</v>
      </c>
      <c r="H31" s="50" t="s">
        <v>503</v>
      </c>
      <c r="I31" s="90" t="s">
        <v>503</v>
      </c>
      <c r="J31" s="90" t="s">
        <v>503</v>
      </c>
      <c r="K31" s="90" t="s">
        <v>503</v>
      </c>
      <c r="L31" s="22">
        <v>0</v>
      </c>
      <c r="M31" s="22">
        <v>-52488670</v>
      </c>
      <c r="N31" s="90" t="s">
        <v>503</v>
      </c>
      <c r="O31" s="90" t="s">
        <v>503</v>
      </c>
      <c r="P31" s="90" t="s">
        <v>503</v>
      </c>
      <c r="Q31" s="90" t="s">
        <v>503</v>
      </c>
      <c r="R31" s="90" t="s">
        <v>503</v>
      </c>
      <c r="S31" s="90" t="s">
        <v>503</v>
      </c>
      <c r="T31" s="90" t="s">
        <v>503</v>
      </c>
      <c r="U31" s="90" t="s">
        <v>503</v>
      </c>
    </row>
    <row r="32" spans="1:21" ht="26.25" customHeight="1">
      <c r="A32" s="27">
        <f t="shared" si="0"/>
        <v>93</v>
      </c>
      <c r="B32" s="23" t="s">
        <v>25</v>
      </c>
      <c r="C32" s="101" t="s">
        <v>85</v>
      </c>
      <c r="D32" s="101"/>
      <c r="E32" s="101"/>
      <c r="F32" s="24">
        <f t="shared" ref="F32:M32" si="1">SUM(F4:F31)</f>
        <v>-43987960.183299258</v>
      </c>
      <c r="G32" s="24">
        <f t="shared" si="1"/>
        <v>66243181.891890988</v>
      </c>
      <c r="H32" s="24">
        <f t="shared" si="1"/>
        <v>-8246191.9067594614</v>
      </c>
      <c r="I32" s="24">
        <f t="shared" si="1"/>
        <v>21488542.596252523</v>
      </c>
      <c r="J32" s="24">
        <f t="shared" si="1"/>
        <v>13352861.640677985</v>
      </c>
      <c r="K32" s="24">
        <f t="shared" si="1"/>
        <v>-50480718.264868475</v>
      </c>
      <c r="L32" s="24">
        <f t="shared" si="1"/>
        <v>-19257042.561317172</v>
      </c>
      <c r="M32" s="24">
        <f t="shared" si="1"/>
        <v>-31000127.317869633</v>
      </c>
      <c r="N32" s="90" t="s">
        <v>503</v>
      </c>
      <c r="O32" s="90" t="s">
        <v>503</v>
      </c>
      <c r="P32" s="90" t="s">
        <v>503</v>
      </c>
      <c r="Q32" s="90" t="s">
        <v>503</v>
      </c>
      <c r="R32" s="90" t="s">
        <v>503</v>
      </c>
      <c r="S32" s="90" t="s">
        <v>503</v>
      </c>
      <c r="T32" s="90" t="s">
        <v>503</v>
      </c>
      <c r="U32" s="90" t="s">
        <v>503</v>
      </c>
    </row>
    <row r="33" spans="1:21" ht="26.4">
      <c r="A33" s="27">
        <f t="shared" si="0"/>
        <v>94</v>
      </c>
      <c r="B33" s="23" t="s">
        <v>25</v>
      </c>
      <c r="C33" s="101" t="s">
        <v>86</v>
      </c>
      <c r="D33" s="101"/>
      <c r="E33" s="101"/>
      <c r="F33" s="24">
        <f t="shared" ref="F33:M33" si="2">F3+F32</f>
        <v>318222716.48318309</v>
      </c>
      <c r="G33" s="24">
        <f t="shared" si="2"/>
        <v>5436017782.1187325</v>
      </c>
      <c r="H33" s="24">
        <f t="shared" si="2"/>
        <v>354861176.5593527</v>
      </c>
      <c r="I33" s="24">
        <f t="shared" si="2"/>
        <v>5385664468.246336</v>
      </c>
      <c r="J33" s="24">
        <f t="shared" si="2"/>
        <v>394951790.67275906</v>
      </c>
      <c r="K33" s="24">
        <f t="shared" si="2"/>
        <v>5229775164.1885986</v>
      </c>
      <c r="L33" s="24">
        <f t="shared" si="2"/>
        <v>367514453.5286411</v>
      </c>
      <c r="M33" s="24">
        <f t="shared" si="2"/>
        <v>5250432178.028409</v>
      </c>
      <c r="N33" s="90" t="s">
        <v>503</v>
      </c>
      <c r="O33" s="90" t="s">
        <v>503</v>
      </c>
      <c r="P33" s="90" t="s">
        <v>503</v>
      </c>
      <c r="Q33" s="90" t="s">
        <v>503</v>
      </c>
      <c r="R33" s="90" t="s">
        <v>503</v>
      </c>
      <c r="S33" s="90" t="s">
        <v>503</v>
      </c>
      <c r="T33" s="90" t="s">
        <v>503</v>
      </c>
      <c r="U33" s="90" t="s">
        <v>503</v>
      </c>
    </row>
  </sheetData>
  <mergeCells count="41">
    <mergeCell ref="P1:Q1"/>
    <mergeCell ref="R1:S1"/>
    <mergeCell ref="T1:U1"/>
    <mergeCell ref="A1:E1"/>
    <mergeCell ref="F1:G1"/>
    <mergeCell ref="H1:I1"/>
    <mergeCell ref="J1:K1"/>
    <mergeCell ref="L1:M1"/>
    <mergeCell ref="N1:O1"/>
    <mergeCell ref="C2:D2"/>
    <mergeCell ref="C3:D3"/>
    <mergeCell ref="C4:D4"/>
    <mergeCell ref="C5:D5"/>
    <mergeCell ref="C10:D10"/>
    <mergeCell ref="C6:D6"/>
    <mergeCell ref="C7:D7"/>
    <mergeCell ref="C8:D8"/>
    <mergeCell ref="C9:D9"/>
    <mergeCell ref="C11:D11"/>
    <mergeCell ref="C12:D12"/>
    <mergeCell ref="C16:D16"/>
    <mergeCell ref="C13:D13"/>
    <mergeCell ref="C14:D14"/>
    <mergeCell ref="C15:D15"/>
    <mergeCell ref="C17:D17"/>
    <mergeCell ref="C18:D18"/>
    <mergeCell ref="C19:D19"/>
    <mergeCell ref="C20:D20"/>
    <mergeCell ref="C21:D21"/>
    <mergeCell ref="C22:D22"/>
    <mergeCell ref="C23:D23"/>
    <mergeCell ref="C24:D24"/>
    <mergeCell ref="C25:D25"/>
    <mergeCell ref="C26:D26"/>
    <mergeCell ref="C27:D27"/>
    <mergeCell ref="C28:D28"/>
    <mergeCell ref="C29:D29"/>
    <mergeCell ref="C32:E32"/>
    <mergeCell ref="C33:E33"/>
    <mergeCell ref="C30:D30"/>
    <mergeCell ref="C31:D31"/>
  </mergeCells>
  <pageMargins left="0.25" right="0.25" top="0.75" bottom="0.75" header="0.3" footer="0.3"/>
  <pageSetup scale="97" pageOrder="overThenDown" orientation="landscape" horizontalDpi="1200" verticalDpi="1200" r:id="rId1"/>
  <headerFooter scaleWithDoc="0">
    <oddFooter>&amp;LElectric Pro Forma Adjustments&amp;RPage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1"/>
  <sheetViews>
    <sheetView zoomScale="70" zoomScaleNormal="70" zoomScaleSheetLayoutView="100" workbookViewId="0">
      <selection activeCell="A3" sqref="A3"/>
    </sheetView>
  </sheetViews>
  <sheetFormatPr defaultColWidth="9.109375" defaultRowHeight="13.2"/>
  <cols>
    <col min="1" max="1" width="4.44140625" style="17" bestFit="1" customWidth="1"/>
    <col min="2" max="2" width="9.44140625" style="17" customWidth="1"/>
    <col min="3" max="3" width="9.5546875" style="17" customWidth="1"/>
    <col min="4" max="4" width="25.44140625" style="17" customWidth="1"/>
    <col min="5" max="5" width="59" style="17" customWidth="1"/>
    <col min="6" max="21" width="15.6640625" style="17" customWidth="1"/>
    <col min="22" max="16384" width="9.109375" style="17"/>
  </cols>
  <sheetData>
    <row r="1" spans="1:21">
      <c r="A1" s="107" t="s">
        <v>97</v>
      </c>
      <c r="B1" s="107"/>
      <c r="C1" s="107"/>
      <c r="D1" s="107"/>
      <c r="E1" s="107"/>
      <c r="F1" s="104" t="s">
        <v>51</v>
      </c>
      <c r="G1" s="105"/>
      <c r="H1" s="104" t="s">
        <v>29</v>
      </c>
      <c r="I1" s="105"/>
      <c r="J1" s="104" t="s">
        <v>30</v>
      </c>
      <c r="K1" s="105"/>
      <c r="L1" s="104" t="s">
        <v>87</v>
      </c>
      <c r="M1" s="105"/>
      <c r="N1" s="104" t="s">
        <v>33</v>
      </c>
      <c r="O1" s="105"/>
      <c r="P1" s="104" t="s">
        <v>32</v>
      </c>
      <c r="Q1" s="105"/>
      <c r="R1" s="104" t="s">
        <v>88</v>
      </c>
      <c r="S1" s="105"/>
      <c r="T1" s="104" t="s">
        <v>31</v>
      </c>
      <c r="U1" s="105"/>
    </row>
    <row r="2" spans="1:21">
      <c r="A2" s="18" t="s">
        <v>24</v>
      </c>
      <c r="B2" s="28" t="s">
        <v>26</v>
      </c>
      <c r="C2" s="106" t="s">
        <v>27</v>
      </c>
      <c r="D2" s="106"/>
      <c r="E2" s="28" t="s">
        <v>28</v>
      </c>
      <c r="F2" s="19" t="s">
        <v>60</v>
      </c>
      <c r="G2" s="19" t="s">
        <v>1</v>
      </c>
      <c r="H2" s="19" t="s">
        <v>60</v>
      </c>
      <c r="I2" s="19" t="s">
        <v>1</v>
      </c>
      <c r="J2" s="19" t="s">
        <v>60</v>
      </c>
      <c r="K2" s="19" t="s">
        <v>1</v>
      </c>
      <c r="L2" s="19" t="s">
        <v>60</v>
      </c>
      <c r="M2" s="19" t="s">
        <v>1</v>
      </c>
      <c r="N2" s="19" t="s">
        <v>60</v>
      </c>
      <c r="O2" s="19" t="s">
        <v>1</v>
      </c>
      <c r="P2" s="19" t="s">
        <v>60</v>
      </c>
      <c r="Q2" s="19" t="s">
        <v>1</v>
      </c>
      <c r="R2" s="19" t="s">
        <v>60</v>
      </c>
      <c r="S2" s="19" t="s">
        <v>1</v>
      </c>
      <c r="T2" s="19" t="s">
        <v>60</v>
      </c>
      <c r="U2" s="19" t="s">
        <v>1</v>
      </c>
    </row>
    <row r="3" spans="1:21" ht="26.4">
      <c r="A3" s="27">
        <f>'Electric Pro Forma Adjustments'!A33+1</f>
        <v>95</v>
      </c>
      <c r="B3" s="20"/>
      <c r="C3" s="108" t="s">
        <v>73</v>
      </c>
      <c r="D3" s="108"/>
      <c r="E3" s="21"/>
      <c r="F3" s="22">
        <v>105512542.90127</v>
      </c>
      <c r="G3" s="22">
        <v>2092950107.1323431</v>
      </c>
      <c r="H3" s="22">
        <v>105046532.07311122</v>
      </c>
      <c r="I3" s="22">
        <v>2092950106.7571149</v>
      </c>
      <c r="J3" s="22">
        <v>109998189.95617355</v>
      </c>
      <c r="K3" s="22">
        <v>2054435029.0446744</v>
      </c>
      <c r="L3" s="22">
        <v>106838247.49377057</v>
      </c>
      <c r="M3" s="22">
        <v>2100477033.9600961</v>
      </c>
      <c r="N3" s="90" t="s">
        <v>503</v>
      </c>
      <c r="O3" s="90" t="s">
        <v>503</v>
      </c>
      <c r="P3" s="90" t="s">
        <v>503</v>
      </c>
      <c r="Q3" s="90" t="s">
        <v>503</v>
      </c>
      <c r="R3" s="90" t="s">
        <v>503</v>
      </c>
      <c r="S3" s="90" t="s">
        <v>503</v>
      </c>
      <c r="T3" s="90" t="s">
        <v>503</v>
      </c>
      <c r="U3" s="90" t="s">
        <v>503</v>
      </c>
    </row>
    <row r="4" spans="1:21" ht="198">
      <c r="A4" s="27">
        <f t="shared" ref="A4:A28" si="0">A3+1</f>
        <v>96</v>
      </c>
      <c r="B4" s="23" t="s">
        <v>394</v>
      </c>
      <c r="C4" s="108" t="s">
        <v>2</v>
      </c>
      <c r="D4" s="108"/>
      <c r="E4" s="21" t="s">
        <v>395</v>
      </c>
      <c r="F4" s="22">
        <v>-7393164.0016801059</v>
      </c>
      <c r="G4" s="22">
        <v>0</v>
      </c>
      <c r="H4" s="22">
        <v>-7393164.0016801059</v>
      </c>
      <c r="I4" s="22">
        <v>0</v>
      </c>
      <c r="J4" s="22">
        <v>-7393164</v>
      </c>
      <c r="K4" s="22">
        <v>0</v>
      </c>
      <c r="L4" s="22">
        <v>-7393164.0016801059</v>
      </c>
      <c r="M4" s="22">
        <v>0</v>
      </c>
      <c r="N4" s="90" t="s">
        <v>503</v>
      </c>
      <c r="O4" s="90" t="s">
        <v>503</v>
      </c>
      <c r="P4" s="90" t="s">
        <v>503</v>
      </c>
      <c r="Q4" s="90" t="s">
        <v>503</v>
      </c>
      <c r="R4" s="90" t="s">
        <v>503</v>
      </c>
      <c r="S4" s="90" t="s">
        <v>503</v>
      </c>
      <c r="T4" s="90" t="s">
        <v>503</v>
      </c>
      <c r="U4" s="90" t="s">
        <v>503</v>
      </c>
    </row>
    <row r="5" spans="1:21" ht="295.95" customHeight="1">
      <c r="A5" s="27">
        <f t="shared" si="0"/>
        <v>97</v>
      </c>
      <c r="B5" s="23" t="s">
        <v>396</v>
      </c>
      <c r="C5" s="108" t="s">
        <v>3</v>
      </c>
      <c r="D5" s="108"/>
      <c r="E5" s="21" t="s">
        <v>397</v>
      </c>
      <c r="F5" s="22">
        <v>13373052.872078024</v>
      </c>
      <c r="G5" s="22">
        <v>0</v>
      </c>
      <c r="H5" s="22">
        <v>12748712.998863935</v>
      </c>
      <c r="I5" s="22">
        <v>0</v>
      </c>
      <c r="J5" s="22">
        <v>13373053</v>
      </c>
      <c r="K5" s="22">
        <v>0</v>
      </c>
      <c r="L5" s="22">
        <v>13373052.872078024</v>
      </c>
      <c r="M5" s="22">
        <v>0</v>
      </c>
      <c r="N5" s="90" t="s">
        <v>503</v>
      </c>
      <c r="O5" s="90" t="s">
        <v>503</v>
      </c>
      <c r="P5" s="90" t="s">
        <v>503</v>
      </c>
      <c r="Q5" s="90" t="s">
        <v>503</v>
      </c>
      <c r="R5" s="90" t="s">
        <v>503</v>
      </c>
      <c r="S5" s="90" t="s">
        <v>503</v>
      </c>
      <c r="T5" s="90" t="s">
        <v>503</v>
      </c>
      <c r="U5" s="90" t="s">
        <v>503</v>
      </c>
    </row>
    <row r="6" spans="1:21" ht="140.4" customHeight="1">
      <c r="A6" s="27">
        <f t="shared" si="0"/>
        <v>98</v>
      </c>
      <c r="B6" s="23" t="s">
        <v>399</v>
      </c>
      <c r="C6" s="108" t="s">
        <v>5</v>
      </c>
      <c r="D6" s="108"/>
      <c r="E6" s="21" t="s">
        <v>506</v>
      </c>
      <c r="F6" s="22">
        <v>-184151</v>
      </c>
      <c r="G6" s="22">
        <v>0</v>
      </c>
      <c r="H6" s="22">
        <v>-439418.25254658196</v>
      </c>
      <c r="I6" s="22">
        <v>0</v>
      </c>
      <c r="J6" s="22">
        <v>-945125</v>
      </c>
      <c r="K6" s="22">
        <v>0</v>
      </c>
      <c r="L6" s="22">
        <v>-595584</v>
      </c>
      <c r="M6" s="22">
        <v>0</v>
      </c>
      <c r="N6" s="90" t="s">
        <v>503</v>
      </c>
      <c r="O6" s="90" t="s">
        <v>503</v>
      </c>
      <c r="P6" s="90" t="s">
        <v>503</v>
      </c>
      <c r="Q6" s="90" t="s">
        <v>503</v>
      </c>
      <c r="R6" s="90" t="s">
        <v>503</v>
      </c>
      <c r="S6" s="90" t="s">
        <v>503</v>
      </c>
      <c r="T6" s="90" t="s">
        <v>503</v>
      </c>
      <c r="U6" s="90" t="s">
        <v>503</v>
      </c>
    </row>
    <row r="7" spans="1:21" ht="132.6" customHeight="1">
      <c r="A7" s="27">
        <f t="shared" si="0"/>
        <v>99</v>
      </c>
      <c r="B7" s="23" t="s">
        <v>398</v>
      </c>
      <c r="C7" s="108" t="s">
        <v>64</v>
      </c>
      <c r="D7" s="108"/>
      <c r="E7" s="21" t="s">
        <v>400</v>
      </c>
      <c r="F7" s="22">
        <v>-69886.130589179898</v>
      </c>
      <c r="G7" s="22">
        <v>0</v>
      </c>
      <c r="H7" s="22">
        <v>-69886.130589179898</v>
      </c>
      <c r="I7" s="22">
        <v>0</v>
      </c>
      <c r="J7" s="22">
        <v>0</v>
      </c>
      <c r="K7" s="22">
        <v>0</v>
      </c>
      <c r="L7" s="22">
        <v>-69886.130589179898</v>
      </c>
      <c r="M7" s="22">
        <v>0</v>
      </c>
      <c r="N7" s="90" t="s">
        <v>503</v>
      </c>
      <c r="O7" s="90" t="s">
        <v>503</v>
      </c>
      <c r="P7" s="90" t="s">
        <v>503</v>
      </c>
      <c r="Q7" s="90" t="s">
        <v>503</v>
      </c>
      <c r="R7" s="90" t="s">
        <v>503</v>
      </c>
      <c r="S7" s="90" t="s">
        <v>503</v>
      </c>
      <c r="T7" s="90" t="s">
        <v>503</v>
      </c>
      <c r="U7" s="90" t="s">
        <v>503</v>
      </c>
    </row>
    <row r="8" spans="1:21" ht="118.8">
      <c r="A8" s="27">
        <f t="shared" si="0"/>
        <v>100</v>
      </c>
      <c r="B8" s="23" t="s">
        <v>401</v>
      </c>
      <c r="C8" s="108" t="s">
        <v>65</v>
      </c>
      <c r="D8" s="108"/>
      <c r="E8" s="21" t="s">
        <v>402</v>
      </c>
      <c r="F8" s="22">
        <v>-3831.0246199423614</v>
      </c>
      <c r="G8" s="22">
        <v>0</v>
      </c>
      <c r="H8" s="22">
        <v>-3831.0246199423614</v>
      </c>
      <c r="I8" s="22">
        <v>0</v>
      </c>
      <c r="J8" s="22">
        <v>0</v>
      </c>
      <c r="K8" s="22">
        <v>0</v>
      </c>
      <c r="L8" s="22">
        <v>-3831.0246199423614</v>
      </c>
      <c r="M8" s="22">
        <v>0</v>
      </c>
      <c r="N8" s="90" t="s">
        <v>503</v>
      </c>
      <c r="O8" s="90" t="s">
        <v>503</v>
      </c>
      <c r="P8" s="90" t="s">
        <v>503</v>
      </c>
      <c r="Q8" s="90" t="s">
        <v>503</v>
      </c>
      <c r="R8" s="90" t="s">
        <v>503</v>
      </c>
      <c r="S8" s="90" t="s">
        <v>503</v>
      </c>
      <c r="T8" s="90" t="s">
        <v>503</v>
      </c>
      <c r="U8" s="90" t="s">
        <v>503</v>
      </c>
    </row>
    <row r="9" spans="1:21" ht="144" customHeight="1">
      <c r="A9" s="27">
        <f t="shared" si="0"/>
        <v>101</v>
      </c>
      <c r="B9" s="23" t="s">
        <v>403</v>
      </c>
      <c r="C9" s="108" t="s">
        <v>9</v>
      </c>
      <c r="D9" s="108"/>
      <c r="E9" s="21" t="s">
        <v>404</v>
      </c>
      <c r="F9" s="22">
        <v>-24480</v>
      </c>
      <c r="G9" s="22">
        <v>0</v>
      </c>
      <c r="H9" s="22">
        <v>-24480.220569124907</v>
      </c>
      <c r="I9" s="22">
        <v>0</v>
      </c>
      <c r="J9" s="22">
        <v>-24480</v>
      </c>
      <c r="K9" s="22">
        <v>0</v>
      </c>
      <c r="L9" s="22">
        <v>-24480.220569124907</v>
      </c>
      <c r="M9" s="22">
        <v>0</v>
      </c>
      <c r="N9" s="90" t="s">
        <v>503</v>
      </c>
      <c r="O9" s="90" t="s">
        <v>503</v>
      </c>
      <c r="P9" s="90" t="s">
        <v>503</v>
      </c>
      <c r="Q9" s="90" t="s">
        <v>503</v>
      </c>
      <c r="R9" s="90" t="s">
        <v>503</v>
      </c>
      <c r="S9" s="90" t="s">
        <v>503</v>
      </c>
      <c r="T9" s="90" t="s">
        <v>503</v>
      </c>
      <c r="U9" s="90" t="s">
        <v>503</v>
      </c>
    </row>
    <row r="10" spans="1:21" ht="356.4">
      <c r="A10" s="27">
        <f t="shared" si="0"/>
        <v>102</v>
      </c>
      <c r="B10" s="23" t="s">
        <v>405</v>
      </c>
      <c r="C10" s="108" t="s">
        <v>67</v>
      </c>
      <c r="D10" s="108"/>
      <c r="E10" s="21" t="s">
        <v>406</v>
      </c>
      <c r="F10" s="22">
        <v>-1909978.0874022099</v>
      </c>
      <c r="G10" s="22">
        <v>0</v>
      </c>
      <c r="H10" s="22">
        <v>-1909978.0874022099</v>
      </c>
      <c r="I10" s="22">
        <v>0</v>
      </c>
      <c r="J10" s="22">
        <v>-649307.58485775976</v>
      </c>
      <c r="K10" s="22">
        <v>0</v>
      </c>
      <c r="L10" s="22">
        <v>-1909978.0874022099</v>
      </c>
      <c r="M10" s="22">
        <v>0</v>
      </c>
      <c r="N10" s="90" t="s">
        <v>503</v>
      </c>
      <c r="O10" s="90" t="s">
        <v>503</v>
      </c>
      <c r="P10" s="90" t="s">
        <v>503</v>
      </c>
      <c r="Q10" s="90" t="s">
        <v>503</v>
      </c>
      <c r="R10" s="90" t="s">
        <v>503</v>
      </c>
      <c r="S10" s="90" t="s">
        <v>503</v>
      </c>
      <c r="T10" s="90" t="s">
        <v>503</v>
      </c>
      <c r="U10" s="90" t="s">
        <v>503</v>
      </c>
    </row>
    <row r="11" spans="1:21" ht="118.8">
      <c r="A11" s="27">
        <f t="shared" si="0"/>
        <v>103</v>
      </c>
      <c r="B11" s="23" t="s">
        <v>407</v>
      </c>
      <c r="C11" s="108" t="s">
        <v>11</v>
      </c>
      <c r="D11" s="108"/>
      <c r="E11" s="21" t="s">
        <v>408</v>
      </c>
      <c r="F11" s="22">
        <v>-92853.606337802761</v>
      </c>
      <c r="G11" s="22">
        <v>0</v>
      </c>
      <c r="H11" s="22">
        <v>-92853.606337802761</v>
      </c>
      <c r="I11" s="22">
        <v>0</v>
      </c>
      <c r="J11" s="22">
        <v>0</v>
      </c>
      <c r="K11" s="22">
        <v>0</v>
      </c>
      <c r="L11" s="22">
        <v>-92853.606337802761</v>
      </c>
      <c r="M11" s="22">
        <v>0</v>
      </c>
      <c r="N11" s="90" t="s">
        <v>503</v>
      </c>
      <c r="O11" s="90" t="s">
        <v>503</v>
      </c>
      <c r="P11" s="90" t="s">
        <v>503</v>
      </c>
      <c r="Q11" s="90" t="s">
        <v>503</v>
      </c>
      <c r="R11" s="90" t="s">
        <v>503</v>
      </c>
      <c r="S11" s="90" t="s">
        <v>503</v>
      </c>
      <c r="T11" s="90" t="s">
        <v>503</v>
      </c>
      <c r="U11" s="90" t="s">
        <v>503</v>
      </c>
    </row>
    <row r="12" spans="1:21" ht="118.8">
      <c r="A12" s="27">
        <f t="shared" si="0"/>
        <v>104</v>
      </c>
      <c r="B12" s="23" t="s">
        <v>409</v>
      </c>
      <c r="C12" s="108" t="s">
        <v>12</v>
      </c>
      <c r="D12" s="108"/>
      <c r="E12" s="21" t="s">
        <v>410</v>
      </c>
      <c r="F12" s="22">
        <v>-308531.66010436148</v>
      </c>
      <c r="G12" s="22">
        <v>0</v>
      </c>
      <c r="H12" s="22">
        <v>-308531.66010436148</v>
      </c>
      <c r="I12" s="22">
        <v>0</v>
      </c>
      <c r="J12" s="22">
        <v>0</v>
      </c>
      <c r="K12" s="22">
        <v>0</v>
      </c>
      <c r="L12" s="22">
        <v>-308531.66010436148</v>
      </c>
      <c r="M12" s="22">
        <v>0</v>
      </c>
      <c r="N12" s="90" t="s">
        <v>503</v>
      </c>
      <c r="O12" s="90" t="s">
        <v>503</v>
      </c>
      <c r="P12" s="90" t="s">
        <v>503</v>
      </c>
      <c r="Q12" s="90" t="s">
        <v>503</v>
      </c>
      <c r="R12" s="90" t="s">
        <v>503</v>
      </c>
      <c r="S12" s="90" t="s">
        <v>503</v>
      </c>
      <c r="T12" s="90" t="s">
        <v>503</v>
      </c>
      <c r="U12" s="90" t="s">
        <v>503</v>
      </c>
    </row>
    <row r="13" spans="1:21" ht="132">
      <c r="A13" s="27">
        <f t="shared" si="0"/>
        <v>105</v>
      </c>
      <c r="B13" s="23" t="s">
        <v>411</v>
      </c>
      <c r="C13" s="108" t="s">
        <v>8</v>
      </c>
      <c r="D13" s="108"/>
      <c r="E13" s="21" t="s">
        <v>412</v>
      </c>
      <c r="F13" s="22">
        <v>72647.038566666641</v>
      </c>
      <c r="G13" s="22">
        <v>0</v>
      </c>
      <c r="H13" s="22">
        <v>72647.038566666641</v>
      </c>
      <c r="I13" s="22">
        <v>0</v>
      </c>
      <c r="J13" s="22">
        <v>0</v>
      </c>
      <c r="K13" s="22">
        <v>0</v>
      </c>
      <c r="L13" s="22">
        <v>72647.038566666641</v>
      </c>
      <c r="M13" s="22">
        <v>0</v>
      </c>
      <c r="N13" s="90" t="s">
        <v>503</v>
      </c>
      <c r="O13" s="90" t="s">
        <v>503</v>
      </c>
      <c r="P13" s="90" t="s">
        <v>503</v>
      </c>
      <c r="Q13" s="90" t="s">
        <v>503</v>
      </c>
      <c r="R13" s="90" t="s">
        <v>503</v>
      </c>
      <c r="S13" s="90" t="s">
        <v>503</v>
      </c>
      <c r="T13" s="90" t="s">
        <v>503</v>
      </c>
      <c r="U13" s="90" t="s">
        <v>503</v>
      </c>
    </row>
    <row r="14" spans="1:21" ht="171.6">
      <c r="A14" s="27">
        <f t="shared" si="0"/>
        <v>106</v>
      </c>
      <c r="B14" s="23" t="s">
        <v>413</v>
      </c>
      <c r="C14" s="108" t="s">
        <v>13</v>
      </c>
      <c r="D14" s="108"/>
      <c r="E14" s="21" t="s">
        <v>414</v>
      </c>
      <c r="F14" s="22">
        <v>-676943.63053784647</v>
      </c>
      <c r="G14" s="22">
        <v>0</v>
      </c>
      <c r="H14" s="22">
        <v>-676943.63053784647</v>
      </c>
      <c r="I14" s="22">
        <v>0</v>
      </c>
      <c r="J14" s="22">
        <v>0</v>
      </c>
      <c r="K14" s="22">
        <v>0</v>
      </c>
      <c r="L14" s="22">
        <v>-676943.63053784647</v>
      </c>
      <c r="M14" s="22">
        <v>0</v>
      </c>
      <c r="N14" s="90" t="s">
        <v>503</v>
      </c>
      <c r="O14" s="90" t="s">
        <v>503</v>
      </c>
      <c r="P14" s="90" t="s">
        <v>503</v>
      </c>
      <c r="Q14" s="90" t="s">
        <v>503</v>
      </c>
      <c r="R14" s="90" t="s">
        <v>503</v>
      </c>
      <c r="S14" s="90" t="s">
        <v>503</v>
      </c>
      <c r="T14" s="90" t="s">
        <v>503</v>
      </c>
      <c r="U14" s="90" t="s">
        <v>503</v>
      </c>
    </row>
    <row r="15" spans="1:21" ht="267.60000000000002" customHeight="1">
      <c r="A15" s="27">
        <f t="shared" si="0"/>
        <v>107</v>
      </c>
      <c r="B15" s="23" t="s">
        <v>415</v>
      </c>
      <c r="C15" s="108" t="s">
        <v>74</v>
      </c>
      <c r="D15" s="108"/>
      <c r="E15" s="21" t="s">
        <v>416</v>
      </c>
      <c r="F15" s="22">
        <v>-2112898.3715724009</v>
      </c>
      <c r="G15" s="22">
        <v>13882662.572720129</v>
      </c>
      <c r="H15" s="22">
        <v>-2112898.3715724009</v>
      </c>
      <c r="I15" s="22">
        <v>13882662.572720129</v>
      </c>
      <c r="J15" s="22">
        <v>3274242.69</v>
      </c>
      <c r="K15" s="22">
        <v>-21878679.171225488</v>
      </c>
      <c r="L15" s="22">
        <v>-2112898.3715724009</v>
      </c>
      <c r="M15" s="22">
        <v>13882662.572720127</v>
      </c>
      <c r="N15" s="90" t="s">
        <v>503</v>
      </c>
      <c r="O15" s="90" t="s">
        <v>503</v>
      </c>
      <c r="P15" s="90" t="s">
        <v>503</v>
      </c>
      <c r="Q15" s="90" t="s">
        <v>503</v>
      </c>
      <c r="R15" s="90" t="s">
        <v>503</v>
      </c>
      <c r="S15" s="90" t="s">
        <v>503</v>
      </c>
      <c r="T15" s="90" t="s">
        <v>503</v>
      </c>
      <c r="U15" s="90" t="s">
        <v>503</v>
      </c>
    </row>
    <row r="16" spans="1:21" ht="145.19999999999999">
      <c r="A16" s="27">
        <f t="shared" si="0"/>
        <v>108</v>
      </c>
      <c r="B16" s="23" t="s">
        <v>417</v>
      </c>
      <c r="C16" s="108" t="s">
        <v>70</v>
      </c>
      <c r="D16" s="108"/>
      <c r="E16" s="21" t="s">
        <v>418</v>
      </c>
      <c r="F16" s="22">
        <v>134161.66059226336</v>
      </c>
      <c r="G16" s="22">
        <v>0</v>
      </c>
      <c r="H16" s="22">
        <v>134161.66059226336</v>
      </c>
      <c r="I16" s="22">
        <v>0</v>
      </c>
      <c r="J16" s="22">
        <v>0</v>
      </c>
      <c r="K16" s="22">
        <v>0</v>
      </c>
      <c r="L16" s="22">
        <v>134161.66059226336</v>
      </c>
      <c r="M16" s="22">
        <v>0</v>
      </c>
      <c r="N16" s="90" t="s">
        <v>503</v>
      </c>
      <c r="O16" s="90" t="s">
        <v>503</v>
      </c>
      <c r="P16" s="90" t="s">
        <v>503</v>
      </c>
      <c r="Q16" s="90" t="s">
        <v>503</v>
      </c>
      <c r="R16" s="90" t="s">
        <v>503</v>
      </c>
      <c r="S16" s="90" t="s">
        <v>503</v>
      </c>
      <c r="T16" s="90" t="s">
        <v>503</v>
      </c>
      <c r="U16" s="90" t="s">
        <v>503</v>
      </c>
    </row>
    <row r="17" spans="1:21" ht="382.8">
      <c r="A17" s="27">
        <f t="shared" si="0"/>
        <v>109</v>
      </c>
      <c r="B17" s="23" t="s">
        <v>419</v>
      </c>
      <c r="C17" s="108" t="s">
        <v>75</v>
      </c>
      <c r="D17" s="108"/>
      <c r="E17" s="21" t="s">
        <v>420</v>
      </c>
      <c r="F17" s="22">
        <v>-4956842</v>
      </c>
      <c r="G17" s="22">
        <v>13218338.784336466</v>
      </c>
      <c r="H17" s="22">
        <v>-2646675.911908159</v>
      </c>
      <c r="I17" s="22">
        <v>5802322.2625845009</v>
      </c>
      <c r="J17" s="22">
        <v>0</v>
      </c>
      <c r="K17" s="22">
        <v>0</v>
      </c>
      <c r="L17" s="22">
        <v>-2646675.911908159</v>
      </c>
      <c r="M17" s="22">
        <v>5802322.2625845009</v>
      </c>
      <c r="N17" s="90" t="s">
        <v>503</v>
      </c>
      <c r="O17" s="90" t="s">
        <v>503</v>
      </c>
      <c r="P17" s="90" t="s">
        <v>503</v>
      </c>
      <c r="Q17" s="90" t="s">
        <v>503</v>
      </c>
      <c r="R17" s="90" t="s">
        <v>503</v>
      </c>
      <c r="S17" s="90" t="s">
        <v>503</v>
      </c>
      <c r="T17" s="90" t="s">
        <v>503</v>
      </c>
      <c r="U17" s="90" t="s">
        <v>503</v>
      </c>
    </row>
    <row r="18" spans="1:21" ht="118.8">
      <c r="A18" s="27">
        <f t="shared" si="0"/>
        <v>110</v>
      </c>
      <c r="B18" s="23" t="s">
        <v>421</v>
      </c>
      <c r="C18" s="99" t="s">
        <v>217</v>
      </c>
      <c r="D18" s="100"/>
      <c r="E18" s="21" t="s">
        <v>422</v>
      </c>
      <c r="F18" s="22">
        <v>344098.38920724997</v>
      </c>
      <c r="G18" s="22">
        <v>0</v>
      </c>
      <c r="H18" s="22">
        <v>344098.38920724997</v>
      </c>
      <c r="I18" s="22">
        <v>0</v>
      </c>
      <c r="J18" s="22">
        <v>0</v>
      </c>
      <c r="K18" s="22">
        <v>0</v>
      </c>
      <c r="L18" s="22">
        <v>344098.38920724997</v>
      </c>
      <c r="M18" s="22">
        <v>0</v>
      </c>
      <c r="N18" s="90" t="s">
        <v>503</v>
      </c>
      <c r="O18" s="90" t="s">
        <v>503</v>
      </c>
      <c r="P18" s="90" t="s">
        <v>503</v>
      </c>
      <c r="Q18" s="90" t="s">
        <v>503</v>
      </c>
      <c r="R18" s="90" t="s">
        <v>503</v>
      </c>
      <c r="S18" s="90" t="s">
        <v>503</v>
      </c>
      <c r="T18" s="90" t="s">
        <v>503</v>
      </c>
      <c r="U18" s="90" t="s">
        <v>503</v>
      </c>
    </row>
    <row r="19" spans="1:21" ht="303.60000000000002">
      <c r="A19" s="27">
        <f t="shared" si="0"/>
        <v>111</v>
      </c>
      <c r="B19" s="23" t="s">
        <v>423</v>
      </c>
      <c r="C19" s="99" t="s">
        <v>76</v>
      </c>
      <c r="D19" s="100"/>
      <c r="E19" s="21" t="s">
        <v>424</v>
      </c>
      <c r="F19" s="22">
        <v>722630.37767299998</v>
      </c>
      <c r="G19" s="22">
        <v>361315.18883649912</v>
      </c>
      <c r="H19" s="22">
        <v>722630.37767299998</v>
      </c>
      <c r="I19" s="22">
        <v>361315.18883649912</v>
      </c>
      <c r="J19" s="22">
        <v>1445260</v>
      </c>
      <c r="K19" s="22">
        <v>722630</v>
      </c>
      <c r="L19" s="22">
        <v>2890521.5106920004</v>
      </c>
      <c r="M19" s="22">
        <v>1445260.7553460002</v>
      </c>
      <c r="N19" s="90" t="s">
        <v>503</v>
      </c>
      <c r="O19" s="90" t="s">
        <v>503</v>
      </c>
      <c r="P19" s="90" t="s">
        <v>503</v>
      </c>
      <c r="Q19" s="90" t="s">
        <v>503</v>
      </c>
      <c r="R19" s="90" t="s">
        <v>503</v>
      </c>
      <c r="S19" s="90" t="s">
        <v>503</v>
      </c>
      <c r="T19" s="90" t="s">
        <v>503</v>
      </c>
      <c r="U19" s="90" t="s">
        <v>503</v>
      </c>
    </row>
    <row r="20" spans="1:21" ht="290.39999999999998">
      <c r="A20" s="27">
        <f t="shared" si="0"/>
        <v>112</v>
      </c>
      <c r="B20" s="23" t="s">
        <v>425</v>
      </c>
      <c r="C20" s="99" t="s">
        <v>77</v>
      </c>
      <c r="D20" s="100"/>
      <c r="E20" s="21" t="s">
        <v>426</v>
      </c>
      <c r="F20" s="22">
        <v>-123556.1783805897</v>
      </c>
      <c r="G20" s="22">
        <v>5946647.6649043793</v>
      </c>
      <c r="H20" s="22">
        <v>0</v>
      </c>
      <c r="I20" s="22">
        <v>0</v>
      </c>
      <c r="J20" s="22">
        <v>0</v>
      </c>
      <c r="K20" s="22">
        <v>0</v>
      </c>
      <c r="L20" s="22">
        <v>0</v>
      </c>
      <c r="M20" s="22">
        <v>0</v>
      </c>
      <c r="N20" s="90" t="s">
        <v>503</v>
      </c>
      <c r="O20" s="90" t="s">
        <v>503</v>
      </c>
      <c r="P20" s="90" t="s">
        <v>503</v>
      </c>
      <c r="Q20" s="90" t="s">
        <v>503</v>
      </c>
      <c r="R20" s="90" t="s">
        <v>503</v>
      </c>
      <c r="S20" s="90" t="s">
        <v>503</v>
      </c>
      <c r="T20" s="90" t="s">
        <v>503</v>
      </c>
      <c r="U20" s="90" t="s">
        <v>503</v>
      </c>
    </row>
    <row r="21" spans="1:21" ht="145.19999999999999">
      <c r="A21" s="27">
        <f t="shared" si="0"/>
        <v>113</v>
      </c>
      <c r="B21" s="23" t="s">
        <v>427</v>
      </c>
      <c r="C21" s="99" t="s">
        <v>78</v>
      </c>
      <c r="D21" s="100"/>
      <c r="E21" s="21" t="s">
        <v>428</v>
      </c>
      <c r="F21" s="22">
        <v>-303817.36784007057</v>
      </c>
      <c r="G21" s="22">
        <v>0</v>
      </c>
      <c r="H21" s="22">
        <v>-303817.36784007057</v>
      </c>
      <c r="I21" s="22">
        <v>0</v>
      </c>
      <c r="J21" s="22">
        <v>0</v>
      </c>
      <c r="K21" s="22">
        <v>0</v>
      </c>
      <c r="L21" s="22">
        <v>-303817.36784007057</v>
      </c>
      <c r="M21" s="22">
        <v>0</v>
      </c>
      <c r="N21" s="90" t="s">
        <v>503</v>
      </c>
      <c r="O21" s="90" t="s">
        <v>503</v>
      </c>
      <c r="P21" s="90" t="s">
        <v>503</v>
      </c>
      <c r="Q21" s="90" t="s">
        <v>503</v>
      </c>
      <c r="R21" s="90" t="s">
        <v>503</v>
      </c>
      <c r="S21" s="90" t="s">
        <v>503</v>
      </c>
      <c r="T21" s="90" t="s">
        <v>503</v>
      </c>
      <c r="U21" s="90" t="s">
        <v>503</v>
      </c>
    </row>
    <row r="22" spans="1:21" ht="211.2">
      <c r="A22" s="27">
        <f t="shared" si="0"/>
        <v>114</v>
      </c>
      <c r="B22" s="23" t="s">
        <v>429</v>
      </c>
      <c r="C22" s="99" t="s">
        <v>79</v>
      </c>
      <c r="D22" s="100"/>
      <c r="E22" s="21" t="s">
        <v>430</v>
      </c>
      <c r="F22" s="22">
        <v>-275111.97000000003</v>
      </c>
      <c r="G22" s="22">
        <v>2799732.3622297375</v>
      </c>
      <c r="H22" s="22">
        <v>0</v>
      </c>
      <c r="I22" s="22">
        <v>0</v>
      </c>
      <c r="J22" s="22">
        <v>0</v>
      </c>
      <c r="K22" s="22">
        <v>0</v>
      </c>
      <c r="L22" s="22">
        <v>0</v>
      </c>
      <c r="M22" s="22">
        <v>0</v>
      </c>
      <c r="N22" s="90" t="s">
        <v>503</v>
      </c>
      <c r="O22" s="90" t="s">
        <v>503</v>
      </c>
      <c r="P22" s="90" t="s">
        <v>503</v>
      </c>
      <c r="Q22" s="90" t="s">
        <v>503</v>
      </c>
      <c r="R22" s="90" t="s">
        <v>503</v>
      </c>
      <c r="S22" s="90" t="s">
        <v>503</v>
      </c>
      <c r="T22" s="90" t="s">
        <v>503</v>
      </c>
      <c r="U22" s="90" t="s">
        <v>503</v>
      </c>
    </row>
    <row r="23" spans="1:21" ht="171.6">
      <c r="A23" s="27">
        <f t="shared" si="0"/>
        <v>115</v>
      </c>
      <c r="B23" s="23" t="s">
        <v>431</v>
      </c>
      <c r="C23" s="108" t="s">
        <v>89</v>
      </c>
      <c r="D23" s="108"/>
      <c r="E23" s="21" t="s">
        <v>434</v>
      </c>
      <c r="F23" s="22">
        <v>31239.612311343335</v>
      </c>
      <c r="G23" s="22">
        <v>-9327511.0024682488</v>
      </c>
      <c r="H23" s="22">
        <v>31239.612311343335</v>
      </c>
      <c r="I23" s="22">
        <v>-9327511.0024682488</v>
      </c>
      <c r="J23" s="22">
        <v>31240</v>
      </c>
      <c r="K23" s="22">
        <v>-9327511</v>
      </c>
      <c r="L23" s="22">
        <v>31239.612311343335</v>
      </c>
      <c r="M23" s="22">
        <v>-9327511.0024682488</v>
      </c>
      <c r="N23" s="90" t="s">
        <v>503</v>
      </c>
      <c r="O23" s="90" t="s">
        <v>503</v>
      </c>
      <c r="P23" s="90" t="s">
        <v>503</v>
      </c>
      <c r="Q23" s="90" t="s">
        <v>503</v>
      </c>
      <c r="R23" s="90" t="s">
        <v>503</v>
      </c>
      <c r="S23" s="90" t="s">
        <v>503</v>
      </c>
      <c r="T23" s="90" t="s">
        <v>503</v>
      </c>
      <c r="U23" s="90" t="s">
        <v>503</v>
      </c>
    </row>
    <row r="24" spans="1:21" ht="132">
      <c r="A24" s="27">
        <f t="shared" si="0"/>
        <v>116</v>
      </c>
      <c r="B24" s="23" t="s">
        <v>433</v>
      </c>
      <c r="C24" s="108" t="s">
        <v>90</v>
      </c>
      <c r="D24" s="108"/>
      <c r="E24" s="21" t="s">
        <v>432</v>
      </c>
      <c r="F24" s="22">
        <v>-5263989.1653199438</v>
      </c>
      <c r="G24" s="22">
        <v>-6388043.7029168438</v>
      </c>
      <c r="H24" s="22">
        <v>-5263989.1653199438</v>
      </c>
      <c r="I24" s="22">
        <v>-6388043.7029168438</v>
      </c>
      <c r="J24" s="22">
        <v>-5263989</v>
      </c>
      <c r="K24" s="22">
        <v>-6388044</v>
      </c>
      <c r="L24" s="22">
        <v>-5263989.1653199438</v>
      </c>
      <c r="M24" s="22">
        <v>-6388043.7029168438</v>
      </c>
      <c r="N24" s="90" t="s">
        <v>503</v>
      </c>
      <c r="O24" s="90" t="s">
        <v>503</v>
      </c>
      <c r="P24" s="90" t="s">
        <v>503</v>
      </c>
      <c r="Q24" s="90" t="s">
        <v>503</v>
      </c>
      <c r="R24" s="90" t="s">
        <v>503</v>
      </c>
      <c r="S24" s="90" t="s">
        <v>503</v>
      </c>
      <c r="T24" s="90" t="s">
        <v>503</v>
      </c>
      <c r="U24" s="90" t="s">
        <v>503</v>
      </c>
    </row>
    <row r="25" spans="1:21" ht="240" customHeight="1">
      <c r="A25" s="27">
        <f t="shared" si="0"/>
        <v>117</v>
      </c>
      <c r="B25" s="23" t="s">
        <v>436</v>
      </c>
      <c r="C25" s="108" t="s">
        <v>96</v>
      </c>
      <c r="D25" s="108"/>
      <c r="E25" s="21" t="s">
        <v>435</v>
      </c>
      <c r="F25" s="50">
        <v>0</v>
      </c>
      <c r="G25" s="50">
        <v>0</v>
      </c>
      <c r="H25" s="22">
        <v>627298.7036009999</v>
      </c>
      <c r="I25" s="22">
        <v>-26191469.867169425</v>
      </c>
      <c r="J25" s="50" t="s">
        <v>503</v>
      </c>
      <c r="K25" s="50" t="s">
        <v>503</v>
      </c>
      <c r="L25" s="50">
        <v>794049</v>
      </c>
      <c r="M25" s="50">
        <v>-26191470</v>
      </c>
      <c r="N25" s="90" t="s">
        <v>503</v>
      </c>
      <c r="O25" s="90" t="s">
        <v>503</v>
      </c>
      <c r="P25" s="90" t="s">
        <v>503</v>
      </c>
      <c r="Q25" s="90" t="s">
        <v>503</v>
      </c>
      <c r="R25" s="90" t="s">
        <v>503</v>
      </c>
      <c r="S25" s="90" t="s">
        <v>503</v>
      </c>
      <c r="T25" s="90" t="s">
        <v>503</v>
      </c>
      <c r="U25" s="90" t="s">
        <v>503</v>
      </c>
    </row>
    <row r="26" spans="1:21" ht="52.8">
      <c r="A26" s="27">
        <f t="shared" si="0"/>
        <v>118</v>
      </c>
      <c r="B26" s="23" t="s">
        <v>104</v>
      </c>
      <c r="C26" s="108" t="s">
        <v>100</v>
      </c>
      <c r="D26" s="108"/>
      <c r="E26" s="21" t="s">
        <v>392</v>
      </c>
      <c r="F26" s="50">
        <v>0</v>
      </c>
      <c r="G26" s="50">
        <v>0</v>
      </c>
      <c r="H26" s="50" t="s">
        <v>503</v>
      </c>
      <c r="I26" s="90" t="s">
        <v>503</v>
      </c>
      <c r="J26" s="90" t="s">
        <v>503</v>
      </c>
      <c r="K26" s="90" t="s">
        <v>503</v>
      </c>
      <c r="L26" s="22">
        <v>0</v>
      </c>
      <c r="M26" s="22">
        <v>-26811330</v>
      </c>
      <c r="N26" s="90" t="s">
        <v>503</v>
      </c>
      <c r="O26" s="90" t="s">
        <v>503</v>
      </c>
      <c r="P26" s="90" t="s">
        <v>503</v>
      </c>
      <c r="Q26" s="90" t="s">
        <v>503</v>
      </c>
      <c r="R26" s="90" t="s">
        <v>503</v>
      </c>
      <c r="S26" s="90" t="s">
        <v>503</v>
      </c>
      <c r="T26" s="90" t="s">
        <v>503</v>
      </c>
      <c r="U26" s="90" t="s">
        <v>503</v>
      </c>
    </row>
    <row r="27" spans="1:21" ht="26.25" customHeight="1">
      <c r="A27" s="27">
        <f>A26+1</f>
        <v>119</v>
      </c>
      <c r="B27" s="23" t="s">
        <v>25</v>
      </c>
      <c r="C27" s="101" t="s">
        <v>98</v>
      </c>
      <c r="D27" s="101"/>
      <c r="E27" s="101"/>
      <c r="F27" s="24">
        <f t="shared" ref="F27:M27" si="1">SUM(F4:F26)</f>
        <v>-9022204.2439559065</v>
      </c>
      <c r="G27" s="24">
        <f t="shared" si="1"/>
        <v>20493141.867642112</v>
      </c>
      <c r="H27" s="24">
        <f t="shared" si="1"/>
        <v>-6565678.6502122702</v>
      </c>
      <c r="I27" s="24">
        <f t="shared" si="1"/>
        <v>-21860724.548413388</v>
      </c>
      <c r="J27" s="24">
        <f t="shared" si="1"/>
        <v>3847730.1051422395</v>
      </c>
      <c r="K27" s="24">
        <f t="shared" si="1"/>
        <v>-36871604.171225488</v>
      </c>
      <c r="L27" s="24">
        <f t="shared" si="1"/>
        <v>-3762863.0950336</v>
      </c>
      <c r="M27" s="24">
        <f t="shared" si="1"/>
        <v>-47588109.114734463</v>
      </c>
      <c r="N27" s="90" t="s">
        <v>503</v>
      </c>
      <c r="O27" s="90" t="s">
        <v>503</v>
      </c>
      <c r="P27" s="90" t="s">
        <v>503</v>
      </c>
      <c r="Q27" s="90" t="s">
        <v>503</v>
      </c>
      <c r="R27" s="90" t="s">
        <v>503</v>
      </c>
      <c r="S27" s="90" t="s">
        <v>503</v>
      </c>
      <c r="T27" s="90" t="s">
        <v>503</v>
      </c>
      <c r="U27" s="90" t="s">
        <v>503</v>
      </c>
    </row>
    <row r="28" spans="1:21" ht="26.4">
      <c r="A28" s="27">
        <f t="shared" si="0"/>
        <v>120</v>
      </c>
      <c r="B28" s="23" t="s">
        <v>25</v>
      </c>
      <c r="C28" s="101" t="s">
        <v>99</v>
      </c>
      <c r="D28" s="101"/>
      <c r="E28" s="101"/>
      <c r="F28" s="24">
        <f t="shared" ref="F28:M28" si="2">F3+F27</f>
        <v>96490338.657314092</v>
      </c>
      <c r="G28" s="24">
        <f t="shared" si="2"/>
        <v>2113443248.9999852</v>
      </c>
      <c r="H28" s="24">
        <f t="shared" si="2"/>
        <v>98480853.422898948</v>
      </c>
      <c r="I28" s="24">
        <f t="shared" si="2"/>
        <v>2071089382.2087016</v>
      </c>
      <c r="J28" s="24">
        <f t="shared" si="2"/>
        <v>113845920.06131579</v>
      </c>
      <c r="K28" s="24">
        <f t="shared" si="2"/>
        <v>2017563424.8734488</v>
      </c>
      <c r="L28" s="24">
        <f t="shared" si="2"/>
        <v>103075384.39873697</v>
      </c>
      <c r="M28" s="24">
        <f t="shared" si="2"/>
        <v>2052888924.8453617</v>
      </c>
      <c r="N28" s="90" t="s">
        <v>503</v>
      </c>
      <c r="O28" s="90" t="s">
        <v>503</v>
      </c>
      <c r="P28" s="90" t="s">
        <v>503</v>
      </c>
      <c r="Q28" s="90" t="s">
        <v>503</v>
      </c>
      <c r="R28" s="90" t="s">
        <v>503</v>
      </c>
      <c r="S28" s="90" t="s">
        <v>503</v>
      </c>
      <c r="T28" s="90" t="s">
        <v>503</v>
      </c>
      <c r="U28" s="90" t="s">
        <v>503</v>
      </c>
    </row>
    <row r="31" spans="1:21">
      <c r="K31" s="38"/>
    </row>
  </sheetData>
  <mergeCells count="36">
    <mergeCell ref="T1:U1"/>
    <mergeCell ref="C2:D2"/>
    <mergeCell ref="C3:D3"/>
    <mergeCell ref="C4:D4"/>
    <mergeCell ref="C5:D5"/>
    <mergeCell ref="P1:Q1"/>
    <mergeCell ref="R1:S1"/>
    <mergeCell ref="A1:E1"/>
    <mergeCell ref="F1:G1"/>
    <mergeCell ref="H1:I1"/>
    <mergeCell ref="J1:K1"/>
    <mergeCell ref="L1:M1"/>
    <mergeCell ref="N1:O1"/>
    <mergeCell ref="C10:D10"/>
    <mergeCell ref="C6:D6"/>
    <mergeCell ref="C7:D7"/>
    <mergeCell ref="C8:D8"/>
    <mergeCell ref="C9:D9"/>
    <mergeCell ref="C20:D20"/>
    <mergeCell ref="C11:D11"/>
    <mergeCell ref="C12:D12"/>
    <mergeCell ref="C13:D13"/>
    <mergeCell ref="C14:D14"/>
    <mergeCell ref="C15:D15"/>
    <mergeCell ref="C16:D16"/>
    <mergeCell ref="C17:D17"/>
    <mergeCell ref="C18:D18"/>
    <mergeCell ref="C19:D19"/>
    <mergeCell ref="C27:E27"/>
    <mergeCell ref="C28:E28"/>
    <mergeCell ref="C25:D25"/>
    <mergeCell ref="C21:D21"/>
    <mergeCell ref="C22:D22"/>
    <mergeCell ref="C23:D23"/>
    <mergeCell ref="C24:D24"/>
    <mergeCell ref="C26:D26"/>
  </mergeCells>
  <pageMargins left="0.25" right="0.25" top="0.75" bottom="0.75" header="0.3" footer="0.3"/>
  <pageSetup scale="97" pageOrder="overThenDown" orientation="landscape" horizontalDpi="1200" verticalDpi="1200" r:id="rId1"/>
  <headerFooter scaleWithDoc="0">
    <oddFooter>&amp;LGas Pro Forma Adjustments&amp;RPage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topLeftCell="A22" zoomScale="70" zoomScaleNormal="70" zoomScaleSheetLayoutView="100" workbookViewId="0">
      <selection activeCell="D38" sqref="D38"/>
    </sheetView>
  </sheetViews>
  <sheetFormatPr defaultColWidth="9.109375" defaultRowHeight="13.2"/>
  <cols>
    <col min="1" max="1" width="6.109375" style="2" bestFit="1" customWidth="1"/>
    <col min="2" max="2" width="39.5546875" style="2" customWidth="1"/>
    <col min="3" max="11" width="18.6640625" style="9" customWidth="1"/>
    <col min="12" max="16384" width="9.109375" style="2"/>
  </cols>
  <sheetData>
    <row r="1" spans="1:11" s="5" customFormat="1" ht="39.6">
      <c r="A1" s="6" t="s">
        <v>24</v>
      </c>
      <c r="B1" s="32" t="s">
        <v>122</v>
      </c>
      <c r="C1" s="11" t="s">
        <v>508</v>
      </c>
      <c r="D1" s="75" t="s">
        <v>509</v>
      </c>
      <c r="E1" s="11" t="s">
        <v>29</v>
      </c>
      <c r="F1" s="11" t="s">
        <v>30</v>
      </c>
      <c r="G1" s="10" t="s">
        <v>87</v>
      </c>
      <c r="H1" s="10" t="s">
        <v>33</v>
      </c>
      <c r="I1" s="10" t="s">
        <v>32</v>
      </c>
      <c r="J1" s="32" t="s">
        <v>88</v>
      </c>
      <c r="K1" s="10" t="s">
        <v>31</v>
      </c>
    </row>
    <row r="2" spans="1:11" ht="26.4">
      <c r="A2" s="30">
        <f>'Gas Pro Forma Adjustments'!A28+1</f>
        <v>121</v>
      </c>
      <c r="B2" s="15" t="s">
        <v>36</v>
      </c>
      <c r="C2" s="79">
        <v>0.97</v>
      </c>
      <c r="D2" s="79">
        <v>0.97</v>
      </c>
      <c r="E2" s="79">
        <v>0.97</v>
      </c>
      <c r="F2" s="79" t="s">
        <v>481</v>
      </c>
      <c r="G2" s="84" t="s">
        <v>503</v>
      </c>
      <c r="H2" s="90" t="s">
        <v>503</v>
      </c>
      <c r="I2" s="79">
        <v>0.94</v>
      </c>
      <c r="J2" s="90" t="s">
        <v>503</v>
      </c>
      <c r="K2" s="79">
        <v>0.97</v>
      </c>
    </row>
    <row r="3" spans="1:11" ht="26.4">
      <c r="A3" s="30">
        <f t="shared" ref="A3:A13" si="0">A2+1</f>
        <v>122</v>
      </c>
      <c r="B3" s="15" t="s">
        <v>109</v>
      </c>
      <c r="C3" s="79">
        <v>1.05</v>
      </c>
      <c r="D3" s="79">
        <v>1.05</v>
      </c>
      <c r="E3" s="79">
        <v>1.05</v>
      </c>
      <c r="F3" s="79" t="s">
        <v>482</v>
      </c>
      <c r="G3" s="90" t="s">
        <v>503</v>
      </c>
      <c r="H3" s="90" t="s">
        <v>503</v>
      </c>
      <c r="I3" s="79">
        <v>1.05</v>
      </c>
      <c r="J3" s="90" t="s">
        <v>503</v>
      </c>
      <c r="K3" s="79">
        <v>1.05</v>
      </c>
    </row>
    <row r="4" spans="1:11" ht="26.4">
      <c r="A4" s="30">
        <f t="shared" si="0"/>
        <v>123</v>
      </c>
      <c r="B4" s="15" t="s">
        <v>108</v>
      </c>
      <c r="C4" s="79">
        <v>1.06</v>
      </c>
      <c r="D4" s="79">
        <v>1.06</v>
      </c>
      <c r="E4" s="79">
        <v>1.06</v>
      </c>
      <c r="F4" s="79" t="s">
        <v>483</v>
      </c>
      <c r="G4" s="90" t="s">
        <v>503</v>
      </c>
      <c r="H4" s="90" t="s">
        <v>503</v>
      </c>
      <c r="I4" s="79">
        <v>1.07</v>
      </c>
      <c r="J4" s="90" t="s">
        <v>503</v>
      </c>
      <c r="K4" s="79">
        <v>1.06</v>
      </c>
    </row>
    <row r="5" spans="1:11" ht="26.4">
      <c r="A5" s="30">
        <f t="shared" si="0"/>
        <v>124</v>
      </c>
      <c r="B5" s="15" t="s">
        <v>110</v>
      </c>
      <c r="C5" s="79">
        <v>1.06</v>
      </c>
      <c r="D5" s="79">
        <v>1.06</v>
      </c>
      <c r="E5" s="79">
        <v>1.06</v>
      </c>
      <c r="F5" s="79" t="s">
        <v>484</v>
      </c>
      <c r="G5" s="90" t="s">
        <v>503</v>
      </c>
      <c r="H5" s="90" t="s">
        <v>503</v>
      </c>
      <c r="I5" s="79">
        <v>1.1499999999999999</v>
      </c>
      <c r="J5" s="90" t="s">
        <v>503</v>
      </c>
      <c r="K5" s="79">
        <v>1.06</v>
      </c>
    </row>
    <row r="6" spans="1:11" ht="26.4">
      <c r="A6" s="36">
        <f t="shared" si="0"/>
        <v>125</v>
      </c>
      <c r="B6" s="15" t="s">
        <v>111</v>
      </c>
      <c r="C6" s="79">
        <v>1.04</v>
      </c>
      <c r="D6" s="79">
        <v>1.03</v>
      </c>
      <c r="E6" s="79">
        <v>1.03</v>
      </c>
      <c r="F6" s="79" t="s">
        <v>485</v>
      </c>
      <c r="G6" s="90" t="s">
        <v>503</v>
      </c>
      <c r="H6" s="90" t="s">
        <v>503</v>
      </c>
      <c r="I6" s="71">
        <v>1.1000000000000001</v>
      </c>
      <c r="J6" s="90" t="s">
        <v>503</v>
      </c>
      <c r="K6" s="83">
        <v>1.02</v>
      </c>
    </row>
    <row r="7" spans="1:11" ht="26.4">
      <c r="A7" s="36">
        <f t="shared" si="0"/>
        <v>126</v>
      </c>
      <c r="B7" s="15" t="s">
        <v>112</v>
      </c>
      <c r="C7" s="79">
        <v>0.56000000000000005</v>
      </c>
      <c r="D7" s="79">
        <v>0.56000000000000005</v>
      </c>
      <c r="E7" s="79">
        <v>0.56000000000000005</v>
      </c>
      <c r="F7" s="79" t="s">
        <v>486</v>
      </c>
      <c r="G7" s="90" t="s">
        <v>503</v>
      </c>
      <c r="H7" s="90" t="s">
        <v>503</v>
      </c>
      <c r="I7" s="79">
        <v>0.75</v>
      </c>
      <c r="J7" s="90" t="s">
        <v>503</v>
      </c>
      <c r="K7" s="79">
        <v>0.55000000000000004</v>
      </c>
    </row>
    <row r="8" spans="1:11" ht="26.4">
      <c r="A8" s="36">
        <f t="shared" si="0"/>
        <v>127</v>
      </c>
      <c r="B8" s="15" t="s">
        <v>113</v>
      </c>
      <c r="C8" s="79">
        <v>0.89</v>
      </c>
      <c r="D8" s="79">
        <v>0.89</v>
      </c>
      <c r="E8" s="79">
        <v>0.89</v>
      </c>
      <c r="F8" s="79" t="s">
        <v>487</v>
      </c>
      <c r="G8" s="90" t="s">
        <v>503</v>
      </c>
      <c r="H8" s="90" t="s">
        <v>503</v>
      </c>
      <c r="I8" s="79">
        <v>1.26</v>
      </c>
      <c r="J8" s="90" t="s">
        <v>503</v>
      </c>
      <c r="K8" s="79">
        <v>0.88</v>
      </c>
    </row>
    <row r="9" spans="1:11" ht="26.4">
      <c r="A9" s="36">
        <f t="shared" si="0"/>
        <v>128</v>
      </c>
      <c r="B9" s="15" t="s">
        <v>124</v>
      </c>
      <c r="C9" s="79">
        <v>1.05</v>
      </c>
      <c r="D9" s="79">
        <v>1.05</v>
      </c>
      <c r="E9" s="79">
        <v>1.05</v>
      </c>
      <c r="F9" s="79" t="s">
        <v>488</v>
      </c>
      <c r="G9" s="90" t="s">
        <v>503</v>
      </c>
      <c r="H9" s="90" t="s">
        <v>503</v>
      </c>
      <c r="I9" s="79">
        <v>1.27</v>
      </c>
      <c r="J9" s="90" t="s">
        <v>503</v>
      </c>
      <c r="K9" s="79">
        <v>1.06</v>
      </c>
    </row>
    <row r="10" spans="1:11" ht="26.4">
      <c r="A10" s="36">
        <f t="shared" si="0"/>
        <v>129</v>
      </c>
      <c r="B10" s="15" t="s">
        <v>216</v>
      </c>
      <c r="C10" s="71">
        <v>0.88</v>
      </c>
      <c r="D10" s="71">
        <v>0.87</v>
      </c>
      <c r="E10" s="71">
        <v>0.87</v>
      </c>
      <c r="F10" s="71" t="s">
        <v>489</v>
      </c>
      <c r="G10" s="90" t="s">
        <v>503</v>
      </c>
      <c r="H10" s="90" t="s">
        <v>503</v>
      </c>
      <c r="I10" s="71">
        <v>1.18</v>
      </c>
      <c r="J10" s="90" t="s">
        <v>503</v>
      </c>
      <c r="K10" s="71">
        <v>0.92</v>
      </c>
    </row>
    <row r="11" spans="1:11" ht="26.4">
      <c r="A11" s="36">
        <f t="shared" si="0"/>
        <v>130</v>
      </c>
      <c r="B11" s="15" t="s">
        <v>114</v>
      </c>
      <c r="C11" s="71">
        <v>1.2</v>
      </c>
      <c r="D11" s="79">
        <v>1.19</v>
      </c>
      <c r="E11" s="79">
        <v>1.19</v>
      </c>
      <c r="F11" s="71" t="s">
        <v>490</v>
      </c>
      <c r="G11" s="90" t="s">
        <v>503</v>
      </c>
      <c r="H11" s="90" t="s">
        <v>503</v>
      </c>
      <c r="I11" s="71">
        <v>1.24</v>
      </c>
      <c r="J11" s="90" t="s">
        <v>503</v>
      </c>
      <c r="K11" s="71">
        <v>0.92</v>
      </c>
    </row>
    <row r="12" spans="1:11" ht="26.4">
      <c r="A12" s="36">
        <f t="shared" si="0"/>
        <v>131</v>
      </c>
      <c r="B12" s="15" t="s">
        <v>115</v>
      </c>
      <c r="C12" s="79">
        <v>0.94</v>
      </c>
      <c r="D12" s="79">
        <v>0.94</v>
      </c>
      <c r="E12" s="79">
        <v>0.94</v>
      </c>
      <c r="F12" s="79" t="s">
        <v>491</v>
      </c>
      <c r="G12" s="90" t="s">
        <v>503</v>
      </c>
      <c r="H12" s="90" t="s">
        <v>503</v>
      </c>
      <c r="I12" s="79">
        <v>0.98</v>
      </c>
      <c r="J12" s="90" t="s">
        <v>503</v>
      </c>
      <c r="K12" s="79">
        <v>0.94</v>
      </c>
    </row>
    <row r="13" spans="1:11" ht="26.4">
      <c r="A13" s="36">
        <f t="shared" si="0"/>
        <v>132</v>
      </c>
      <c r="B13" s="15" t="s">
        <v>116</v>
      </c>
      <c r="C13" s="71">
        <v>0.5</v>
      </c>
      <c r="D13" s="71">
        <v>0.5</v>
      </c>
      <c r="E13" s="71">
        <v>0.5</v>
      </c>
      <c r="F13" s="79" t="s">
        <v>492</v>
      </c>
      <c r="G13" s="90" t="s">
        <v>503</v>
      </c>
      <c r="H13" s="90" t="s">
        <v>503</v>
      </c>
      <c r="I13" s="79">
        <v>0.49</v>
      </c>
      <c r="J13" s="90" t="s">
        <v>503</v>
      </c>
      <c r="K13" s="71">
        <v>0.5</v>
      </c>
    </row>
    <row r="14" spans="1:11">
      <c r="C14" s="14"/>
      <c r="D14" s="14"/>
      <c r="E14" s="14"/>
      <c r="F14" s="14"/>
      <c r="G14" s="14"/>
      <c r="H14" s="14"/>
      <c r="I14" s="14"/>
      <c r="J14" s="14"/>
      <c r="K14" s="14"/>
    </row>
    <row r="15" spans="1:11" s="5" customFormat="1" ht="26.4">
      <c r="A15" s="6" t="s">
        <v>24</v>
      </c>
      <c r="B15" s="74" t="s">
        <v>494</v>
      </c>
      <c r="C15" s="75" t="s">
        <v>508</v>
      </c>
      <c r="D15" s="75" t="s">
        <v>510</v>
      </c>
      <c r="E15" s="11" t="s">
        <v>29</v>
      </c>
      <c r="F15" s="11" t="s">
        <v>30</v>
      </c>
      <c r="G15" s="29" t="s">
        <v>87</v>
      </c>
      <c r="H15" s="10" t="s">
        <v>33</v>
      </c>
      <c r="I15" s="10" t="s">
        <v>32</v>
      </c>
      <c r="J15" s="32" t="s">
        <v>88</v>
      </c>
      <c r="K15" s="10" t="s">
        <v>31</v>
      </c>
    </row>
    <row r="16" spans="1:11" ht="26.4">
      <c r="A16" s="4">
        <f>A13+1</f>
        <v>133</v>
      </c>
      <c r="B16" s="15" t="s">
        <v>36</v>
      </c>
      <c r="C16" s="77">
        <v>1.073</v>
      </c>
      <c r="D16" s="91">
        <v>1.073</v>
      </c>
      <c r="E16" s="77">
        <v>1.071</v>
      </c>
      <c r="F16" s="77">
        <v>1.0129999999999999</v>
      </c>
      <c r="G16" s="90" t="s">
        <v>503</v>
      </c>
      <c r="H16" s="90" t="s">
        <v>503</v>
      </c>
      <c r="I16" s="80">
        <v>1.7629999999999999</v>
      </c>
      <c r="J16" s="90" t="s">
        <v>503</v>
      </c>
      <c r="K16" s="80">
        <v>1.145</v>
      </c>
    </row>
    <row r="17" spans="1:11" ht="26.4">
      <c r="A17" s="4">
        <f t="shared" ref="A17:A27" si="1">A16+1</f>
        <v>134</v>
      </c>
      <c r="B17" s="15" t="s">
        <v>109</v>
      </c>
      <c r="C17" s="77">
        <v>1.073</v>
      </c>
      <c r="D17" s="91">
        <v>1.073</v>
      </c>
      <c r="E17" s="77">
        <v>1.071</v>
      </c>
      <c r="F17" s="77">
        <v>1.0129999999999999</v>
      </c>
      <c r="G17" s="90" t="s">
        <v>503</v>
      </c>
      <c r="H17" s="90" t="s">
        <v>503</v>
      </c>
      <c r="I17" s="80">
        <v>0</v>
      </c>
      <c r="J17" s="90" t="s">
        <v>503</v>
      </c>
      <c r="K17" s="80">
        <v>1.145</v>
      </c>
    </row>
    <row r="18" spans="1:11" ht="26.4">
      <c r="A18" s="30">
        <f t="shared" si="1"/>
        <v>135</v>
      </c>
      <c r="B18" s="15" t="s">
        <v>108</v>
      </c>
      <c r="C18" s="77">
        <v>0.80400000000000005</v>
      </c>
      <c r="D18" s="91">
        <v>0.80400000000000005</v>
      </c>
      <c r="E18" s="77">
        <v>0.80400000000000005</v>
      </c>
      <c r="F18" s="77">
        <v>1.0129999999999999</v>
      </c>
      <c r="G18" s="90" t="s">
        <v>503</v>
      </c>
      <c r="H18" s="90" t="s">
        <v>503</v>
      </c>
      <c r="I18" s="80">
        <v>0</v>
      </c>
      <c r="J18" s="90" t="s">
        <v>503</v>
      </c>
      <c r="K18" s="80">
        <v>0.57199999999999995</v>
      </c>
    </row>
    <row r="19" spans="1:11" ht="26.4">
      <c r="A19" s="36">
        <f t="shared" si="1"/>
        <v>136</v>
      </c>
      <c r="B19" s="15" t="s">
        <v>110</v>
      </c>
      <c r="C19" s="77">
        <v>0.80400000000000005</v>
      </c>
      <c r="D19" s="91">
        <v>0.80400000000000005</v>
      </c>
      <c r="E19" s="77">
        <v>0.80400000000000005</v>
      </c>
      <c r="F19" s="77">
        <v>1.0129999999999999</v>
      </c>
      <c r="G19" s="90" t="s">
        <v>503</v>
      </c>
      <c r="H19" s="90" t="s">
        <v>503</v>
      </c>
      <c r="I19" s="80">
        <v>0</v>
      </c>
      <c r="J19" s="90" t="s">
        <v>503</v>
      </c>
      <c r="K19" s="80">
        <v>0.57199999999999995</v>
      </c>
    </row>
    <row r="20" spans="1:11" ht="26.4">
      <c r="A20" s="36">
        <f t="shared" si="1"/>
        <v>137</v>
      </c>
      <c r="B20" s="15" t="s">
        <v>111</v>
      </c>
      <c r="C20" s="77">
        <v>1.073</v>
      </c>
      <c r="D20" s="91">
        <v>1.073</v>
      </c>
      <c r="E20" s="77">
        <v>1.071</v>
      </c>
      <c r="F20" s="77">
        <v>1.0129999999999999</v>
      </c>
      <c r="G20" s="90" t="s">
        <v>503</v>
      </c>
      <c r="H20" s="90" t="s">
        <v>503</v>
      </c>
      <c r="I20" s="80">
        <v>0</v>
      </c>
      <c r="J20" s="90" t="s">
        <v>503</v>
      </c>
      <c r="K20" s="80">
        <v>1.145</v>
      </c>
    </row>
    <row r="21" spans="1:11" ht="26.4">
      <c r="A21" s="36">
        <f t="shared" si="1"/>
        <v>138</v>
      </c>
      <c r="B21" s="15" t="s">
        <v>112</v>
      </c>
      <c r="C21" s="77">
        <v>1.609</v>
      </c>
      <c r="D21" s="91">
        <v>1.609</v>
      </c>
      <c r="E21" s="77">
        <v>1.609</v>
      </c>
      <c r="F21" s="77">
        <v>1.5189999999999999</v>
      </c>
      <c r="G21" s="90" t="s">
        <v>503</v>
      </c>
      <c r="H21" s="90" t="s">
        <v>503</v>
      </c>
      <c r="I21" s="80">
        <v>2.3450000000000002</v>
      </c>
      <c r="J21" s="90" t="s">
        <v>503</v>
      </c>
      <c r="K21" s="80">
        <v>1.7170000000000001</v>
      </c>
    </row>
    <row r="22" spans="1:11" ht="26.4">
      <c r="A22" s="30">
        <f t="shared" si="1"/>
        <v>139</v>
      </c>
      <c r="B22" s="15" t="s">
        <v>113</v>
      </c>
      <c r="C22" s="77">
        <v>1.341</v>
      </c>
      <c r="D22" s="91">
        <v>1.341</v>
      </c>
      <c r="E22" s="77">
        <v>1.609</v>
      </c>
      <c r="F22" s="77">
        <v>1.0129999999999999</v>
      </c>
      <c r="G22" s="90" t="s">
        <v>503</v>
      </c>
      <c r="H22" s="90" t="s">
        <v>503</v>
      </c>
      <c r="I22" s="80">
        <v>2.044</v>
      </c>
      <c r="J22" s="90" t="s">
        <v>503</v>
      </c>
      <c r="K22" s="80">
        <v>1.431</v>
      </c>
    </row>
    <row r="23" spans="1:11" ht="26.4">
      <c r="A23" s="30">
        <f t="shared" si="1"/>
        <v>140</v>
      </c>
      <c r="B23" s="15" t="s">
        <v>123</v>
      </c>
      <c r="C23" s="77">
        <v>0.80400000000000005</v>
      </c>
      <c r="D23" s="91">
        <v>0.80400000000000005</v>
      </c>
      <c r="E23" s="77">
        <v>0.80400000000000005</v>
      </c>
      <c r="F23" s="77">
        <v>1.0129999999999999</v>
      </c>
      <c r="G23" s="90" t="s">
        <v>503</v>
      </c>
      <c r="H23" s="90" t="s">
        <v>503</v>
      </c>
      <c r="I23" s="80">
        <v>0</v>
      </c>
      <c r="J23" s="90" t="s">
        <v>503</v>
      </c>
      <c r="K23" s="80">
        <v>0.57199999999999995</v>
      </c>
    </row>
    <row r="24" spans="1:11" ht="26.4">
      <c r="A24" s="36">
        <f t="shared" si="1"/>
        <v>141</v>
      </c>
      <c r="B24" s="15" t="s">
        <v>216</v>
      </c>
      <c r="C24" s="77">
        <v>-0.89300000000000002</v>
      </c>
      <c r="D24" s="91">
        <v>-0.89300000000000002</v>
      </c>
      <c r="E24" s="77">
        <v>-0.89300000000000002</v>
      </c>
      <c r="F24" s="77">
        <v>-0.89300000000000002</v>
      </c>
      <c r="G24" s="90" t="s">
        <v>503</v>
      </c>
      <c r="H24" s="90" t="s">
        <v>503</v>
      </c>
      <c r="I24" s="77">
        <v>-0.89300000000000002</v>
      </c>
      <c r="J24" s="90" t="s">
        <v>503</v>
      </c>
      <c r="K24" s="77">
        <v>-0.89300000000000002</v>
      </c>
    </row>
    <row r="25" spans="1:11" ht="26.4">
      <c r="A25" s="30">
        <f t="shared" si="1"/>
        <v>142</v>
      </c>
      <c r="B25" s="15" t="s">
        <v>114</v>
      </c>
      <c r="C25" s="77">
        <v>-0.89300000000000002</v>
      </c>
      <c r="D25" s="91">
        <v>-0.89300000000000002</v>
      </c>
      <c r="E25" s="77">
        <v>-0.89300000000000002</v>
      </c>
      <c r="F25" s="77">
        <v>-0.89300000000000002</v>
      </c>
      <c r="G25" s="90" t="s">
        <v>503</v>
      </c>
      <c r="H25" s="90" t="s">
        <v>503</v>
      </c>
      <c r="I25" s="77">
        <v>-0.89300000000000002</v>
      </c>
      <c r="J25" s="90" t="s">
        <v>503</v>
      </c>
      <c r="K25" s="77">
        <v>-0.89300000000000002</v>
      </c>
    </row>
    <row r="26" spans="1:11" ht="26.4">
      <c r="A26" s="30">
        <f t="shared" si="1"/>
        <v>143</v>
      </c>
      <c r="B26" s="15" t="s">
        <v>115</v>
      </c>
      <c r="C26" s="77">
        <v>1.341</v>
      </c>
      <c r="D26" s="91">
        <v>1.341</v>
      </c>
      <c r="E26" s="77">
        <v>1.341</v>
      </c>
      <c r="F26" s="77">
        <v>1.0129999999999999</v>
      </c>
      <c r="G26" s="90" t="s">
        <v>503</v>
      </c>
      <c r="H26" s="90" t="s">
        <v>503</v>
      </c>
      <c r="I26" s="80">
        <v>2.0430000000000001</v>
      </c>
      <c r="J26" s="90" t="s">
        <v>503</v>
      </c>
      <c r="K26" s="77">
        <v>1.431</v>
      </c>
    </row>
    <row r="27" spans="1:11" ht="26.4">
      <c r="A27" s="30">
        <f t="shared" si="1"/>
        <v>144</v>
      </c>
      <c r="B27" s="15" t="s">
        <v>116</v>
      </c>
      <c r="C27" s="77" t="s">
        <v>25</v>
      </c>
      <c r="D27" s="91" t="s">
        <v>25</v>
      </c>
      <c r="E27" s="77" t="s">
        <v>25</v>
      </c>
      <c r="F27" s="77" t="s">
        <v>25</v>
      </c>
      <c r="G27" s="90" t="s">
        <v>503</v>
      </c>
      <c r="H27" s="90" t="s">
        <v>503</v>
      </c>
      <c r="I27" s="80" t="s">
        <v>25</v>
      </c>
      <c r="J27" s="90" t="s">
        <v>503</v>
      </c>
      <c r="K27" s="77" t="s">
        <v>25</v>
      </c>
    </row>
    <row r="29" spans="1:11" ht="26.4">
      <c r="A29" s="73" t="s">
        <v>24</v>
      </c>
      <c r="B29" s="74" t="s">
        <v>497</v>
      </c>
      <c r="C29" s="75" t="s">
        <v>508</v>
      </c>
      <c r="D29" s="75" t="s">
        <v>510</v>
      </c>
      <c r="E29" s="75" t="s">
        <v>29</v>
      </c>
      <c r="F29" s="75" t="s">
        <v>30</v>
      </c>
      <c r="G29" s="74" t="s">
        <v>87</v>
      </c>
      <c r="H29" s="74" t="s">
        <v>33</v>
      </c>
      <c r="I29" s="74" t="s">
        <v>32</v>
      </c>
      <c r="J29" s="74" t="s">
        <v>88</v>
      </c>
      <c r="K29" s="74" t="s">
        <v>31</v>
      </c>
    </row>
    <row r="30" spans="1:11" ht="26.4">
      <c r="A30" s="72">
        <f>A27+1</f>
        <v>145</v>
      </c>
      <c r="B30" s="76" t="s">
        <v>36</v>
      </c>
      <c r="C30" s="87">
        <v>1</v>
      </c>
      <c r="D30" s="91">
        <v>1</v>
      </c>
      <c r="E30" s="87">
        <v>1</v>
      </c>
      <c r="F30" s="87">
        <v>1.01</v>
      </c>
      <c r="G30" s="90" t="s">
        <v>503</v>
      </c>
      <c r="H30" s="90" t="s">
        <v>503</v>
      </c>
      <c r="I30" s="88">
        <v>1.7629999999999999</v>
      </c>
      <c r="J30" s="90" t="s">
        <v>503</v>
      </c>
      <c r="K30" s="88">
        <v>1</v>
      </c>
    </row>
    <row r="31" spans="1:11" ht="26.4">
      <c r="A31" s="72">
        <f t="shared" ref="A31:A41" si="2">A30+1</f>
        <v>146</v>
      </c>
      <c r="B31" s="76" t="s">
        <v>109</v>
      </c>
      <c r="C31" s="87">
        <v>1</v>
      </c>
      <c r="D31" s="91">
        <v>1</v>
      </c>
      <c r="E31" s="87">
        <v>1</v>
      </c>
      <c r="F31" s="87">
        <v>1.01</v>
      </c>
      <c r="G31" s="90" t="s">
        <v>503</v>
      </c>
      <c r="H31" s="90" t="s">
        <v>503</v>
      </c>
      <c r="I31" s="88">
        <v>0</v>
      </c>
      <c r="J31" s="90" t="s">
        <v>503</v>
      </c>
      <c r="K31" s="88">
        <v>1</v>
      </c>
    </row>
    <row r="32" spans="1:11" ht="26.4">
      <c r="A32" s="72">
        <f t="shared" si="2"/>
        <v>147</v>
      </c>
      <c r="B32" s="76" t="s">
        <v>108</v>
      </c>
      <c r="C32" s="87">
        <v>0.75</v>
      </c>
      <c r="D32" s="91">
        <v>0.75</v>
      </c>
      <c r="E32" s="87">
        <v>0.75</v>
      </c>
      <c r="F32" s="87">
        <v>1.01</v>
      </c>
      <c r="G32" s="90" t="s">
        <v>503</v>
      </c>
      <c r="H32" s="90" t="s">
        <v>503</v>
      </c>
      <c r="I32" s="88">
        <v>0</v>
      </c>
      <c r="J32" s="90" t="s">
        <v>503</v>
      </c>
      <c r="K32" s="88">
        <v>0.5</v>
      </c>
    </row>
    <row r="33" spans="1:11" ht="26.4">
      <c r="A33" s="72">
        <f t="shared" si="2"/>
        <v>148</v>
      </c>
      <c r="B33" s="76" t="s">
        <v>110</v>
      </c>
      <c r="C33" s="87">
        <v>0.75</v>
      </c>
      <c r="D33" s="91">
        <v>0.75</v>
      </c>
      <c r="E33" s="87">
        <v>0.75</v>
      </c>
      <c r="F33" s="87">
        <v>1.01</v>
      </c>
      <c r="G33" s="90" t="s">
        <v>503</v>
      </c>
      <c r="H33" s="90" t="s">
        <v>503</v>
      </c>
      <c r="I33" s="88">
        <v>0</v>
      </c>
      <c r="J33" s="90" t="s">
        <v>503</v>
      </c>
      <c r="K33" s="88">
        <v>0.5</v>
      </c>
    </row>
    <row r="34" spans="1:11" ht="26.4">
      <c r="A34" s="72">
        <f t="shared" si="2"/>
        <v>149</v>
      </c>
      <c r="B34" s="76" t="s">
        <v>111</v>
      </c>
      <c r="C34" s="87">
        <v>1</v>
      </c>
      <c r="D34" s="91">
        <v>1</v>
      </c>
      <c r="E34" s="87">
        <v>1</v>
      </c>
      <c r="F34" s="87">
        <v>1.01</v>
      </c>
      <c r="G34" s="90" t="s">
        <v>503</v>
      </c>
      <c r="H34" s="90" t="s">
        <v>503</v>
      </c>
      <c r="I34" s="88">
        <v>0</v>
      </c>
      <c r="J34" s="90" t="s">
        <v>503</v>
      </c>
      <c r="K34" s="88">
        <v>1</v>
      </c>
    </row>
    <row r="35" spans="1:11" ht="26.4">
      <c r="A35" s="72">
        <f t="shared" si="2"/>
        <v>150</v>
      </c>
      <c r="B35" s="76" t="s">
        <v>112</v>
      </c>
      <c r="C35" s="87">
        <v>1.5</v>
      </c>
      <c r="D35" s="91">
        <v>1.5</v>
      </c>
      <c r="E35" s="87">
        <v>1.5</v>
      </c>
      <c r="F35" s="87">
        <v>1.52</v>
      </c>
      <c r="G35" s="90" t="s">
        <v>503</v>
      </c>
      <c r="H35" s="90" t="s">
        <v>503</v>
      </c>
      <c r="I35" s="88">
        <v>2.3450000000000002</v>
      </c>
      <c r="J35" s="90" t="s">
        <v>503</v>
      </c>
      <c r="K35" s="88">
        <v>1.5</v>
      </c>
    </row>
    <row r="36" spans="1:11" ht="26.4">
      <c r="A36" s="72">
        <f t="shared" si="2"/>
        <v>151</v>
      </c>
      <c r="B36" s="76" t="s">
        <v>113</v>
      </c>
      <c r="C36" s="87">
        <v>1.2500000000000002</v>
      </c>
      <c r="D36" s="91">
        <v>1.2500000000000002</v>
      </c>
      <c r="E36" s="87">
        <v>1.5</v>
      </c>
      <c r="F36" s="87">
        <v>1.01</v>
      </c>
      <c r="G36" s="90" t="s">
        <v>503</v>
      </c>
      <c r="H36" s="90" t="s">
        <v>503</v>
      </c>
      <c r="I36" s="88">
        <v>2.044</v>
      </c>
      <c r="J36" s="90" t="s">
        <v>503</v>
      </c>
      <c r="K36" s="88">
        <v>1.25</v>
      </c>
    </row>
    <row r="37" spans="1:11" ht="26.4">
      <c r="A37" s="72">
        <f t="shared" si="2"/>
        <v>152</v>
      </c>
      <c r="B37" s="76" t="s">
        <v>123</v>
      </c>
      <c r="C37" s="87">
        <v>0.75</v>
      </c>
      <c r="D37" s="91">
        <v>0.75</v>
      </c>
      <c r="E37" s="87">
        <v>0.75</v>
      </c>
      <c r="F37" s="87">
        <v>1.01</v>
      </c>
      <c r="G37" s="90" t="s">
        <v>503</v>
      </c>
      <c r="H37" s="90" t="s">
        <v>503</v>
      </c>
      <c r="I37" s="88">
        <v>0</v>
      </c>
      <c r="J37" s="90" t="s">
        <v>503</v>
      </c>
      <c r="K37" s="88">
        <v>0.5</v>
      </c>
    </row>
    <row r="38" spans="1:11" ht="26.4">
      <c r="A38" s="72">
        <f t="shared" si="2"/>
        <v>153</v>
      </c>
      <c r="B38" s="76" t="s">
        <v>216</v>
      </c>
      <c r="C38" s="87" t="s">
        <v>25</v>
      </c>
      <c r="D38" s="91" t="s">
        <v>25</v>
      </c>
      <c r="E38" s="87" t="s">
        <v>25</v>
      </c>
      <c r="F38" s="87">
        <v>0.11</v>
      </c>
      <c r="G38" s="90" t="s">
        <v>503</v>
      </c>
      <c r="H38" s="90" t="s">
        <v>503</v>
      </c>
      <c r="I38" s="88">
        <v>0.106</v>
      </c>
      <c r="J38" s="90" t="s">
        <v>503</v>
      </c>
      <c r="K38" s="87" t="s">
        <v>25</v>
      </c>
    </row>
    <row r="39" spans="1:11" ht="26.4">
      <c r="A39" s="72">
        <f t="shared" si="2"/>
        <v>154</v>
      </c>
      <c r="B39" s="76" t="s">
        <v>114</v>
      </c>
      <c r="C39" s="87" t="s">
        <v>25</v>
      </c>
      <c r="D39" s="91" t="s">
        <v>25</v>
      </c>
      <c r="E39" s="87" t="s">
        <v>25</v>
      </c>
      <c r="F39" s="87">
        <v>-2.74</v>
      </c>
      <c r="G39" s="90" t="s">
        <v>503</v>
      </c>
      <c r="H39" s="90" t="s">
        <v>503</v>
      </c>
      <c r="I39" s="88">
        <v>-2.7330000000000001</v>
      </c>
      <c r="J39" s="90" t="s">
        <v>503</v>
      </c>
      <c r="K39" s="87" t="s">
        <v>25</v>
      </c>
    </row>
    <row r="40" spans="1:11" ht="26.4">
      <c r="A40" s="72">
        <f t="shared" si="2"/>
        <v>155</v>
      </c>
      <c r="B40" s="76" t="s">
        <v>115</v>
      </c>
      <c r="C40" s="87">
        <v>1.25</v>
      </c>
      <c r="D40" s="91">
        <v>1.25</v>
      </c>
      <c r="E40" s="87">
        <v>1.25</v>
      </c>
      <c r="F40" s="87">
        <v>1.01</v>
      </c>
      <c r="G40" s="90" t="s">
        <v>503</v>
      </c>
      <c r="H40" s="90" t="s">
        <v>503</v>
      </c>
      <c r="I40" s="88">
        <v>2.0430000000000001</v>
      </c>
      <c r="J40" s="90" t="s">
        <v>503</v>
      </c>
      <c r="K40" s="87">
        <v>1.25</v>
      </c>
    </row>
    <row r="41" spans="1:11" ht="26.4">
      <c r="A41" s="72">
        <f t="shared" si="2"/>
        <v>156</v>
      </c>
      <c r="B41" s="76" t="s">
        <v>116</v>
      </c>
      <c r="C41" s="87" t="s">
        <v>25</v>
      </c>
      <c r="D41" s="91" t="s">
        <v>25</v>
      </c>
      <c r="E41" s="87" t="s">
        <v>25</v>
      </c>
      <c r="F41" s="87" t="s">
        <v>25</v>
      </c>
      <c r="G41" s="90" t="s">
        <v>503</v>
      </c>
      <c r="H41" s="90" t="s">
        <v>503</v>
      </c>
      <c r="I41" s="88" t="s">
        <v>25</v>
      </c>
      <c r="J41" s="90" t="s">
        <v>503</v>
      </c>
      <c r="K41" s="87" t="s">
        <v>25</v>
      </c>
    </row>
  </sheetData>
  <pageMargins left="0.25" right="0.25" top="0.75" bottom="0.75" header="0.3" footer="0.3"/>
  <pageSetup pageOrder="overThenDown" orientation="landscape" r:id="rId1"/>
  <headerFooter scaleWithDoc="0">
    <oddFooter>&amp;LElectric Cost of Service and Rate Spread&amp;RPage &amp;P of &amp;N</oddFooter>
  </headerFooter>
  <rowBreaks count="1" manualBreakCount="1">
    <brk id="14"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topLeftCell="A21" zoomScale="70" zoomScaleNormal="70" zoomScaleSheetLayoutView="100" workbookViewId="0">
      <selection activeCell="E26" sqref="E26"/>
    </sheetView>
  </sheetViews>
  <sheetFormatPr defaultColWidth="9.109375" defaultRowHeight="13.2"/>
  <cols>
    <col min="1" max="1" width="4.44140625" style="2" bestFit="1" customWidth="1"/>
    <col min="2" max="2" width="36.33203125" style="2" customWidth="1"/>
    <col min="3" max="11" width="18.5546875" style="9" customWidth="1"/>
    <col min="12" max="13" width="17.6640625" style="9" customWidth="1"/>
    <col min="14" max="14" width="9.109375" style="9"/>
    <col min="15" max="16384" width="9.109375" style="2"/>
  </cols>
  <sheetData>
    <row r="1" spans="1:14" s="5" customFormat="1" ht="38.4" customHeight="1">
      <c r="A1" s="6" t="s">
        <v>24</v>
      </c>
      <c r="B1" s="32" t="s">
        <v>125</v>
      </c>
      <c r="C1" s="75" t="s">
        <v>508</v>
      </c>
      <c r="D1" s="75" t="s">
        <v>511</v>
      </c>
      <c r="E1" s="32" t="s">
        <v>29</v>
      </c>
      <c r="F1" s="32" t="s">
        <v>30</v>
      </c>
      <c r="G1" s="32" t="s">
        <v>87</v>
      </c>
      <c r="H1" s="32" t="s">
        <v>33</v>
      </c>
      <c r="I1" s="32" t="s">
        <v>32</v>
      </c>
      <c r="J1" s="32" t="s">
        <v>88</v>
      </c>
      <c r="K1" s="32" t="s">
        <v>31</v>
      </c>
      <c r="L1" s="13"/>
      <c r="M1" s="13"/>
      <c r="N1" s="13"/>
    </row>
    <row r="2" spans="1:14" ht="26.4">
      <c r="A2" s="4">
        <f>'Electric COS &amp; Rate Spread'!A41+1</f>
        <v>157</v>
      </c>
      <c r="B2" s="15" t="s">
        <v>45</v>
      </c>
      <c r="C2" s="82">
        <v>1.05</v>
      </c>
      <c r="D2" s="82">
        <v>1.06</v>
      </c>
      <c r="E2" s="82">
        <v>1.06</v>
      </c>
      <c r="F2" s="81">
        <v>1.07</v>
      </c>
      <c r="G2" s="90" t="s">
        <v>503</v>
      </c>
      <c r="H2" s="90" t="s">
        <v>503</v>
      </c>
      <c r="I2" s="90" t="s">
        <v>503</v>
      </c>
      <c r="J2" s="90" t="s">
        <v>503</v>
      </c>
      <c r="K2" s="90" t="s">
        <v>503</v>
      </c>
    </row>
    <row r="3" spans="1:14" ht="26.4">
      <c r="A3" s="4">
        <f t="shared" ref="A3:A7" si="0">A2+1</f>
        <v>158</v>
      </c>
      <c r="B3" s="15" t="s">
        <v>46</v>
      </c>
      <c r="C3" s="82">
        <v>0.84</v>
      </c>
      <c r="D3" s="82">
        <v>0.84</v>
      </c>
      <c r="E3" s="82">
        <v>0.84</v>
      </c>
      <c r="F3" s="82">
        <v>0.82</v>
      </c>
      <c r="G3" s="90" t="s">
        <v>503</v>
      </c>
      <c r="H3" s="90" t="s">
        <v>503</v>
      </c>
      <c r="I3" s="90" t="s">
        <v>503</v>
      </c>
      <c r="J3" s="90" t="s">
        <v>503</v>
      </c>
      <c r="K3" s="90" t="s">
        <v>503</v>
      </c>
    </row>
    <row r="4" spans="1:14" ht="26.4">
      <c r="A4" s="4">
        <f t="shared" si="0"/>
        <v>159</v>
      </c>
      <c r="B4" s="15" t="s">
        <v>47</v>
      </c>
      <c r="C4" s="82">
        <v>1.26</v>
      </c>
      <c r="D4" s="82">
        <v>1.25</v>
      </c>
      <c r="E4" s="82">
        <v>1.25</v>
      </c>
      <c r="F4" s="81">
        <v>1.24</v>
      </c>
      <c r="G4" s="90" t="s">
        <v>503</v>
      </c>
      <c r="H4" s="90" t="s">
        <v>503</v>
      </c>
      <c r="I4" s="90" t="s">
        <v>503</v>
      </c>
      <c r="J4" s="90" t="s">
        <v>503</v>
      </c>
      <c r="K4" s="90" t="s">
        <v>503</v>
      </c>
    </row>
    <row r="5" spans="1:14" ht="26.4">
      <c r="A5" s="4">
        <f t="shared" si="0"/>
        <v>160</v>
      </c>
      <c r="B5" s="15" t="s">
        <v>48</v>
      </c>
      <c r="C5" s="82">
        <v>1.1299999999999999</v>
      </c>
      <c r="D5" s="82">
        <v>1.1100000000000001</v>
      </c>
      <c r="E5" s="82">
        <v>1.1100000000000001</v>
      </c>
      <c r="F5" s="82">
        <v>1.0900000000000001</v>
      </c>
      <c r="G5" s="90" t="s">
        <v>503</v>
      </c>
      <c r="H5" s="90" t="s">
        <v>503</v>
      </c>
      <c r="I5" s="90" t="s">
        <v>503</v>
      </c>
      <c r="J5" s="90" t="s">
        <v>503</v>
      </c>
      <c r="K5" s="90" t="s">
        <v>503</v>
      </c>
    </row>
    <row r="6" spans="1:14" ht="26.4">
      <c r="A6" s="4">
        <f t="shared" si="0"/>
        <v>161</v>
      </c>
      <c r="B6" s="15" t="s">
        <v>49</v>
      </c>
      <c r="C6" s="82">
        <v>1.77</v>
      </c>
      <c r="D6" s="82">
        <v>1.74</v>
      </c>
      <c r="E6" s="82">
        <v>1.74</v>
      </c>
      <c r="F6" s="81">
        <v>1.58</v>
      </c>
      <c r="G6" s="90" t="s">
        <v>503</v>
      </c>
      <c r="H6" s="90" t="s">
        <v>503</v>
      </c>
      <c r="I6" s="90" t="s">
        <v>503</v>
      </c>
      <c r="J6" s="90" t="s">
        <v>503</v>
      </c>
      <c r="K6" s="90" t="s">
        <v>503</v>
      </c>
    </row>
    <row r="7" spans="1:14" ht="26.4">
      <c r="A7" s="4">
        <f t="shared" si="0"/>
        <v>162</v>
      </c>
      <c r="B7" s="15" t="s">
        <v>50</v>
      </c>
      <c r="C7" s="82">
        <v>0.85</v>
      </c>
      <c r="D7" s="82">
        <v>0.83</v>
      </c>
      <c r="E7" s="82">
        <v>0.83</v>
      </c>
      <c r="F7" s="81">
        <v>0.75</v>
      </c>
      <c r="G7" s="90" t="s">
        <v>503</v>
      </c>
      <c r="H7" s="90" t="s">
        <v>503</v>
      </c>
      <c r="I7" s="90" t="s">
        <v>503</v>
      </c>
      <c r="J7" s="90" t="s">
        <v>503</v>
      </c>
      <c r="K7" s="90" t="s">
        <v>503</v>
      </c>
    </row>
    <row r="8" spans="1:14" ht="25.2" customHeight="1"/>
    <row r="9" spans="1:14" s="3" customFormat="1" ht="39.6">
      <c r="A9" s="6" t="s">
        <v>24</v>
      </c>
      <c r="B9" s="74" t="s">
        <v>495</v>
      </c>
      <c r="C9" s="75" t="s">
        <v>508</v>
      </c>
      <c r="D9" s="75" t="s">
        <v>511</v>
      </c>
      <c r="E9" s="32" t="s">
        <v>29</v>
      </c>
      <c r="F9" s="32" t="s">
        <v>30</v>
      </c>
      <c r="G9" s="32" t="s">
        <v>87</v>
      </c>
      <c r="H9" s="32" t="s">
        <v>33</v>
      </c>
      <c r="I9" s="32" t="s">
        <v>32</v>
      </c>
      <c r="J9" s="32" t="s">
        <v>88</v>
      </c>
      <c r="K9" s="32" t="s">
        <v>31</v>
      </c>
      <c r="L9" s="12"/>
      <c r="M9" s="12"/>
      <c r="N9" s="12"/>
    </row>
    <row r="10" spans="1:14" ht="26.4">
      <c r="A10" s="4">
        <f>A7+1</f>
        <v>163</v>
      </c>
      <c r="B10" s="15" t="s">
        <v>45</v>
      </c>
      <c r="C10" s="59">
        <v>0.94899999999999995</v>
      </c>
      <c r="D10" s="59">
        <v>0.94499999999999995</v>
      </c>
      <c r="E10" s="59">
        <v>0.91500000000000004</v>
      </c>
      <c r="F10" s="59">
        <v>0.89700000000000002</v>
      </c>
      <c r="G10" s="90" t="s">
        <v>503</v>
      </c>
      <c r="H10" s="90" t="s">
        <v>503</v>
      </c>
      <c r="I10" s="90" t="s">
        <v>503</v>
      </c>
      <c r="J10" s="90" t="s">
        <v>503</v>
      </c>
      <c r="K10" s="90" t="s">
        <v>503</v>
      </c>
    </row>
    <row r="11" spans="1:14" ht="26.4">
      <c r="A11" s="4">
        <f t="shared" ref="A11:A17" si="1">A10+1</f>
        <v>164</v>
      </c>
      <c r="B11" s="15" t="s">
        <v>46</v>
      </c>
      <c r="C11" s="59">
        <v>1.4239999999999999</v>
      </c>
      <c r="D11" s="59">
        <v>1.419</v>
      </c>
      <c r="E11" s="59">
        <v>1.5</v>
      </c>
      <c r="F11" s="59">
        <v>1.518</v>
      </c>
      <c r="G11" s="90" t="s">
        <v>503</v>
      </c>
      <c r="H11" s="90" t="s">
        <v>503</v>
      </c>
      <c r="I11" s="90" t="s">
        <v>503</v>
      </c>
      <c r="J11" s="90" t="s">
        <v>503</v>
      </c>
      <c r="K11" s="90" t="s">
        <v>503</v>
      </c>
    </row>
    <row r="12" spans="1:14" ht="26.4">
      <c r="A12" s="4">
        <f t="shared" si="1"/>
        <v>165</v>
      </c>
      <c r="B12" s="15" t="s">
        <v>47</v>
      </c>
      <c r="C12" s="59">
        <v>0.47499999999999998</v>
      </c>
      <c r="D12" s="59">
        <v>0.47499999999999998</v>
      </c>
      <c r="E12" s="59">
        <v>0.5</v>
      </c>
      <c r="F12" s="59">
        <v>0.50600000000000001</v>
      </c>
      <c r="G12" s="90" t="s">
        <v>503</v>
      </c>
      <c r="H12" s="90" t="s">
        <v>503</v>
      </c>
      <c r="I12" s="90" t="s">
        <v>503</v>
      </c>
      <c r="J12" s="90" t="s">
        <v>503</v>
      </c>
      <c r="K12" s="90" t="s">
        <v>503</v>
      </c>
    </row>
    <row r="13" spans="1:14" ht="26.4">
      <c r="A13" s="4">
        <f t="shared" si="1"/>
        <v>166</v>
      </c>
      <c r="B13" s="15" t="s">
        <v>48</v>
      </c>
      <c r="C13" s="59">
        <v>0.47499999999999998</v>
      </c>
      <c r="D13" s="59">
        <v>0.94499999999999995</v>
      </c>
      <c r="E13" s="59">
        <v>0.91500000000000004</v>
      </c>
      <c r="F13" s="59">
        <v>0.89700000000000002</v>
      </c>
      <c r="G13" s="90" t="s">
        <v>503</v>
      </c>
      <c r="H13" s="90" t="s">
        <v>503</v>
      </c>
      <c r="I13" s="90" t="s">
        <v>503</v>
      </c>
      <c r="J13" s="90" t="s">
        <v>503</v>
      </c>
      <c r="K13" s="90" t="s">
        <v>503</v>
      </c>
    </row>
    <row r="14" spans="1:14" ht="26.4">
      <c r="A14" s="4">
        <f t="shared" si="1"/>
        <v>167</v>
      </c>
      <c r="B14" s="15" t="s">
        <v>49</v>
      </c>
      <c r="C14" s="59">
        <v>0</v>
      </c>
      <c r="D14" s="59">
        <v>0</v>
      </c>
      <c r="E14" s="59">
        <v>0.25</v>
      </c>
      <c r="F14" s="59">
        <v>0</v>
      </c>
      <c r="G14" s="90" t="s">
        <v>503</v>
      </c>
      <c r="H14" s="90" t="s">
        <v>503</v>
      </c>
      <c r="I14" s="90" t="s">
        <v>503</v>
      </c>
      <c r="J14" s="90" t="s">
        <v>503</v>
      </c>
      <c r="K14" s="90" t="s">
        <v>503</v>
      </c>
    </row>
    <row r="15" spans="1:14" ht="26.4">
      <c r="A15" s="4">
        <f t="shared" si="1"/>
        <v>168</v>
      </c>
      <c r="B15" s="15" t="s">
        <v>50</v>
      </c>
      <c r="C15" s="60">
        <v>1.4239999999999999</v>
      </c>
      <c r="D15" s="60">
        <v>1.419</v>
      </c>
      <c r="E15" s="60">
        <v>1.5</v>
      </c>
      <c r="F15" s="60">
        <v>1.518</v>
      </c>
      <c r="G15" s="90" t="s">
        <v>503</v>
      </c>
      <c r="H15" s="90" t="s">
        <v>503</v>
      </c>
      <c r="I15" s="90" t="s">
        <v>503</v>
      </c>
      <c r="J15" s="90" t="s">
        <v>503</v>
      </c>
      <c r="K15" s="90" t="s">
        <v>503</v>
      </c>
    </row>
    <row r="16" spans="1:14" ht="26.4">
      <c r="A16" s="72">
        <f t="shared" si="1"/>
        <v>169</v>
      </c>
      <c r="B16" s="78" t="s">
        <v>183</v>
      </c>
      <c r="C16" s="60">
        <v>0.10299999999999999</v>
      </c>
      <c r="D16" s="60">
        <v>0.10100000000000001</v>
      </c>
      <c r="E16" s="60">
        <v>0.10100000000000001</v>
      </c>
      <c r="F16" s="60">
        <v>1</v>
      </c>
      <c r="G16" s="90" t="s">
        <v>503</v>
      </c>
      <c r="H16" s="90" t="s">
        <v>503</v>
      </c>
      <c r="I16" s="90" t="s">
        <v>503</v>
      </c>
      <c r="J16" s="90" t="s">
        <v>503</v>
      </c>
      <c r="K16" s="90" t="s">
        <v>503</v>
      </c>
    </row>
    <row r="17" spans="1:11" ht="26.4">
      <c r="A17" s="72">
        <f t="shared" si="1"/>
        <v>170</v>
      </c>
      <c r="B17" s="78" t="s">
        <v>493</v>
      </c>
      <c r="C17" s="60">
        <v>-0.38700000000000001</v>
      </c>
      <c r="D17" s="60">
        <v>-0.55800000000000005</v>
      </c>
      <c r="E17" s="60">
        <v>-0.55800000000000005</v>
      </c>
      <c r="F17" s="60">
        <v>0</v>
      </c>
      <c r="G17" s="90" t="s">
        <v>503</v>
      </c>
      <c r="H17" s="90" t="s">
        <v>503</v>
      </c>
      <c r="I17" s="90" t="s">
        <v>503</v>
      </c>
      <c r="J17" s="90" t="s">
        <v>503</v>
      </c>
      <c r="K17" s="90" t="s">
        <v>503</v>
      </c>
    </row>
    <row r="19" spans="1:11" ht="39.6">
      <c r="A19" s="73" t="s">
        <v>24</v>
      </c>
      <c r="B19" s="74" t="s">
        <v>496</v>
      </c>
      <c r="C19" s="74" t="s">
        <v>51</v>
      </c>
      <c r="D19" s="75" t="s">
        <v>511</v>
      </c>
      <c r="E19" s="74" t="s">
        <v>29</v>
      </c>
      <c r="F19" s="74" t="s">
        <v>30</v>
      </c>
      <c r="G19" s="74" t="s">
        <v>87</v>
      </c>
      <c r="H19" s="74" t="s">
        <v>33</v>
      </c>
      <c r="I19" s="74" t="s">
        <v>32</v>
      </c>
      <c r="J19" s="74" t="s">
        <v>88</v>
      </c>
      <c r="K19" s="74" t="s">
        <v>31</v>
      </c>
    </row>
    <row r="20" spans="1:11" ht="26.4">
      <c r="A20" s="72">
        <f>A17+1</f>
        <v>171</v>
      </c>
      <c r="B20" s="76" t="s">
        <v>45</v>
      </c>
      <c r="C20" s="89">
        <v>1</v>
      </c>
      <c r="D20" s="89">
        <v>1</v>
      </c>
      <c r="E20" s="89">
        <v>1</v>
      </c>
      <c r="F20" s="89">
        <v>0.9</v>
      </c>
      <c r="G20" s="90" t="s">
        <v>503</v>
      </c>
      <c r="H20" s="90" t="s">
        <v>503</v>
      </c>
      <c r="I20" s="90" t="s">
        <v>503</v>
      </c>
      <c r="J20" s="90" t="s">
        <v>503</v>
      </c>
      <c r="K20" s="90" t="s">
        <v>503</v>
      </c>
    </row>
    <row r="21" spans="1:11" ht="26.4">
      <c r="A21" s="72">
        <f t="shared" ref="A21:A26" si="2">A20+1</f>
        <v>172</v>
      </c>
      <c r="B21" s="76" t="s">
        <v>46</v>
      </c>
      <c r="C21" s="89">
        <v>1.5</v>
      </c>
      <c r="D21" s="89">
        <v>1.5</v>
      </c>
      <c r="E21" s="89">
        <v>1.5</v>
      </c>
      <c r="F21" s="89">
        <v>1.52</v>
      </c>
      <c r="G21" s="90" t="s">
        <v>503</v>
      </c>
      <c r="H21" s="90" t="s">
        <v>503</v>
      </c>
      <c r="I21" s="90" t="s">
        <v>503</v>
      </c>
      <c r="J21" s="90" t="s">
        <v>503</v>
      </c>
      <c r="K21" s="90" t="s">
        <v>503</v>
      </c>
    </row>
    <row r="22" spans="1:11" ht="26.4">
      <c r="A22" s="72">
        <f t="shared" si="2"/>
        <v>173</v>
      </c>
      <c r="B22" s="76" t="s">
        <v>47</v>
      </c>
      <c r="C22" s="89">
        <v>0.5</v>
      </c>
      <c r="D22" s="89">
        <v>0.5</v>
      </c>
      <c r="E22" s="89">
        <v>0.5</v>
      </c>
      <c r="F22" s="89">
        <v>0.51</v>
      </c>
      <c r="G22" s="90" t="s">
        <v>503</v>
      </c>
      <c r="H22" s="90" t="s">
        <v>503</v>
      </c>
      <c r="I22" s="90" t="s">
        <v>503</v>
      </c>
      <c r="J22" s="90" t="s">
        <v>503</v>
      </c>
      <c r="K22" s="90" t="s">
        <v>503</v>
      </c>
    </row>
    <row r="23" spans="1:11" ht="26.4">
      <c r="A23" s="72">
        <f t="shared" si="2"/>
        <v>174</v>
      </c>
      <c r="B23" s="76" t="s">
        <v>48</v>
      </c>
      <c r="C23" s="109">
        <v>0.5</v>
      </c>
      <c r="D23" s="89">
        <v>1</v>
      </c>
      <c r="E23" s="89">
        <v>1</v>
      </c>
      <c r="F23" s="89">
        <v>0.9</v>
      </c>
      <c r="G23" s="90" t="s">
        <v>503</v>
      </c>
      <c r="H23" s="90" t="s">
        <v>503</v>
      </c>
      <c r="I23" s="90" t="s">
        <v>503</v>
      </c>
      <c r="J23" s="90" t="s">
        <v>503</v>
      </c>
      <c r="K23" s="90" t="s">
        <v>503</v>
      </c>
    </row>
    <row r="24" spans="1:11" ht="26.4">
      <c r="A24" s="72">
        <f t="shared" si="2"/>
        <v>175</v>
      </c>
      <c r="B24" s="76" t="s">
        <v>49</v>
      </c>
      <c r="C24" s="89">
        <v>0</v>
      </c>
      <c r="D24" s="89">
        <v>0</v>
      </c>
      <c r="E24" s="89">
        <v>0.25</v>
      </c>
      <c r="F24" s="89">
        <v>0</v>
      </c>
      <c r="G24" s="90" t="s">
        <v>503</v>
      </c>
      <c r="H24" s="90" t="s">
        <v>503</v>
      </c>
      <c r="I24" s="90" t="s">
        <v>503</v>
      </c>
      <c r="J24" s="90" t="s">
        <v>503</v>
      </c>
      <c r="K24" s="90" t="s">
        <v>503</v>
      </c>
    </row>
    <row r="25" spans="1:11" ht="26.4">
      <c r="A25" s="72">
        <f t="shared" si="2"/>
        <v>176</v>
      </c>
      <c r="B25" s="76" t="s">
        <v>50</v>
      </c>
      <c r="C25" s="89">
        <v>1.5</v>
      </c>
      <c r="D25" s="89">
        <v>1.5</v>
      </c>
      <c r="E25" s="89">
        <v>1.5</v>
      </c>
      <c r="F25" s="89">
        <v>1.52</v>
      </c>
      <c r="G25" s="90" t="s">
        <v>503</v>
      </c>
      <c r="H25" s="90" t="s">
        <v>503</v>
      </c>
      <c r="I25" s="90" t="s">
        <v>503</v>
      </c>
      <c r="J25" s="90" t="s">
        <v>503</v>
      </c>
      <c r="K25" s="90" t="s">
        <v>503</v>
      </c>
    </row>
    <row r="26" spans="1:11" ht="39.6">
      <c r="A26" s="72">
        <f t="shared" si="2"/>
        <v>177</v>
      </c>
      <c r="B26" s="76" t="s">
        <v>504</v>
      </c>
      <c r="C26" s="90" t="s">
        <v>503</v>
      </c>
      <c r="D26" s="90" t="s">
        <v>503</v>
      </c>
      <c r="E26" s="90" t="s">
        <v>503</v>
      </c>
      <c r="F26" s="90" t="s">
        <v>503</v>
      </c>
      <c r="G26" s="90" t="s">
        <v>505</v>
      </c>
      <c r="H26" s="90" t="s">
        <v>503</v>
      </c>
      <c r="I26" s="90" t="s">
        <v>503</v>
      </c>
      <c r="J26" s="90" t="s">
        <v>503</v>
      </c>
      <c r="K26" s="90" t="s">
        <v>503</v>
      </c>
    </row>
  </sheetData>
  <pageMargins left="0.25" right="0.25" top="0.75" bottom="0.75" header="0.3" footer="0.3"/>
  <pageSetup pageOrder="overThenDown" orientation="landscape" r:id="rId1"/>
  <headerFooter scaleWithDoc="0">
    <oddFooter>&amp;LGas Cost of Service and
Rate Spread&amp;RPage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topLeftCell="A10" zoomScale="70" zoomScaleNormal="70" zoomScaleSheetLayoutView="100" workbookViewId="0">
      <selection activeCell="D13" sqref="D13"/>
    </sheetView>
  </sheetViews>
  <sheetFormatPr defaultColWidth="9.109375" defaultRowHeight="13.2"/>
  <cols>
    <col min="1" max="1" width="4.44140625" style="44" bestFit="1" customWidth="1"/>
    <col min="2" max="2" width="32.33203125" style="44" bestFit="1" customWidth="1"/>
    <col min="3" max="10" width="48.6640625" style="44" customWidth="1"/>
    <col min="11" max="16384" width="9.109375" style="44"/>
  </cols>
  <sheetData>
    <row r="1" spans="1:10" s="41" customFormat="1">
      <c r="A1" s="35" t="s">
        <v>24</v>
      </c>
      <c r="B1" s="46" t="s">
        <v>56</v>
      </c>
      <c r="C1" s="7" t="s">
        <v>51</v>
      </c>
      <c r="D1" s="7" t="s">
        <v>29</v>
      </c>
      <c r="E1" s="7" t="s">
        <v>30</v>
      </c>
      <c r="F1" s="7" t="s">
        <v>87</v>
      </c>
      <c r="G1" s="7" t="s">
        <v>33</v>
      </c>
      <c r="H1" s="7" t="s">
        <v>32</v>
      </c>
      <c r="I1" s="7" t="s">
        <v>88</v>
      </c>
      <c r="J1" s="7" t="s">
        <v>31</v>
      </c>
    </row>
    <row r="2" spans="1:10" ht="204.6" customHeight="1">
      <c r="A2" s="42">
        <f>'Gas COS &amp; Rate Spread'!A26+1</f>
        <v>178</v>
      </c>
      <c r="B2" s="47" t="s">
        <v>36</v>
      </c>
      <c r="C2" s="111" t="s">
        <v>513</v>
      </c>
      <c r="D2" s="48" t="s">
        <v>222</v>
      </c>
      <c r="E2" s="48" t="s">
        <v>176</v>
      </c>
      <c r="F2" s="90" t="s">
        <v>503</v>
      </c>
      <c r="G2" s="48" t="s">
        <v>471</v>
      </c>
      <c r="H2" s="90" t="s">
        <v>503</v>
      </c>
      <c r="I2" s="90" t="s">
        <v>503</v>
      </c>
      <c r="J2" s="90" t="s">
        <v>503</v>
      </c>
    </row>
    <row r="3" spans="1:10" ht="105.6">
      <c r="A3" s="42">
        <f t="shared" ref="A3:A11" si="0">A2+1</f>
        <v>179</v>
      </c>
      <c r="B3" s="47" t="s">
        <v>37</v>
      </c>
      <c r="C3" s="110" t="s">
        <v>179</v>
      </c>
      <c r="D3" s="8" t="s">
        <v>168</v>
      </c>
      <c r="E3" s="50" t="s">
        <v>503</v>
      </c>
      <c r="F3" s="90" t="s">
        <v>503</v>
      </c>
      <c r="G3" s="90" t="s">
        <v>503</v>
      </c>
      <c r="H3" s="90" t="s">
        <v>503</v>
      </c>
      <c r="I3" s="90" t="s">
        <v>503</v>
      </c>
      <c r="J3" s="90" t="s">
        <v>503</v>
      </c>
    </row>
    <row r="4" spans="1:10" ht="92.4">
      <c r="A4" s="42">
        <f t="shared" si="0"/>
        <v>180</v>
      </c>
      <c r="B4" s="47" t="s">
        <v>38</v>
      </c>
      <c r="C4" s="48" t="s">
        <v>178</v>
      </c>
      <c r="D4" s="49" t="s">
        <v>169</v>
      </c>
      <c r="E4" s="90" t="s">
        <v>503</v>
      </c>
      <c r="F4" s="90" t="s">
        <v>503</v>
      </c>
      <c r="G4" s="90" t="s">
        <v>503</v>
      </c>
      <c r="H4" s="90" t="s">
        <v>503</v>
      </c>
      <c r="I4" s="90" t="s">
        <v>503</v>
      </c>
      <c r="J4" s="90" t="s">
        <v>503</v>
      </c>
    </row>
    <row r="5" spans="1:10" ht="198">
      <c r="A5" s="42">
        <f t="shared" si="0"/>
        <v>181</v>
      </c>
      <c r="B5" s="47" t="s">
        <v>39</v>
      </c>
      <c r="C5" s="48" t="s">
        <v>180</v>
      </c>
      <c r="D5" s="49" t="s">
        <v>170</v>
      </c>
      <c r="E5" s="90" t="s">
        <v>503</v>
      </c>
      <c r="F5" s="90" t="s">
        <v>503</v>
      </c>
      <c r="G5" s="90" t="s">
        <v>503</v>
      </c>
      <c r="H5" s="90" t="s">
        <v>503</v>
      </c>
      <c r="I5" s="90" t="s">
        <v>503</v>
      </c>
      <c r="J5" s="90" t="s">
        <v>503</v>
      </c>
    </row>
    <row r="6" spans="1:10" ht="158.4">
      <c r="A6" s="42">
        <f t="shared" si="0"/>
        <v>182</v>
      </c>
      <c r="B6" s="47" t="s">
        <v>40</v>
      </c>
      <c r="C6" s="48" t="s">
        <v>181</v>
      </c>
      <c r="D6" s="49" t="s">
        <v>171</v>
      </c>
      <c r="E6" s="90" t="s">
        <v>503</v>
      </c>
      <c r="F6" s="90" t="s">
        <v>503</v>
      </c>
      <c r="G6" s="90" t="s">
        <v>503</v>
      </c>
      <c r="H6" s="90" t="s">
        <v>503</v>
      </c>
      <c r="I6" s="90" t="s">
        <v>503</v>
      </c>
      <c r="J6" s="90" t="s">
        <v>503</v>
      </c>
    </row>
    <row r="7" spans="1:10" ht="111.6" customHeight="1">
      <c r="A7" s="42">
        <f t="shared" si="0"/>
        <v>183</v>
      </c>
      <c r="B7" s="47" t="s">
        <v>41</v>
      </c>
      <c r="C7" s="48" t="s">
        <v>186</v>
      </c>
      <c r="D7" s="49" t="s">
        <v>172</v>
      </c>
      <c r="E7" s="90" t="s">
        <v>503</v>
      </c>
      <c r="F7" s="90" t="s">
        <v>503</v>
      </c>
      <c r="G7" s="90" t="s">
        <v>503</v>
      </c>
      <c r="H7" s="90" t="s">
        <v>503</v>
      </c>
      <c r="I7" s="90" t="s">
        <v>503</v>
      </c>
      <c r="J7" s="90" t="s">
        <v>503</v>
      </c>
    </row>
    <row r="8" spans="1:10" ht="39.6">
      <c r="A8" s="42">
        <f t="shared" si="0"/>
        <v>184</v>
      </c>
      <c r="B8" s="47" t="s">
        <v>42</v>
      </c>
      <c r="C8" s="48" t="s">
        <v>177</v>
      </c>
      <c r="D8" s="49" t="s">
        <v>173</v>
      </c>
      <c r="E8" s="90" t="s">
        <v>503</v>
      </c>
      <c r="F8" s="90" t="s">
        <v>503</v>
      </c>
      <c r="G8" s="90" t="s">
        <v>503</v>
      </c>
      <c r="H8" s="90" t="s">
        <v>503</v>
      </c>
      <c r="I8" s="90" t="s">
        <v>503</v>
      </c>
      <c r="J8" s="90" t="s">
        <v>503</v>
      </c>
    </row>
    <row r="9" spans="1:10" ht="52.8">
      <c r="A9" s="42">
        <f t="shared" si="0"/>
        <v>185</v>
      </c>
      <c r="B9" s="47" t="s">
        <v>43</v>
      </c>
      <c r="C9" s="48" t="s">
        <v>215</v>
      </c>
      <c r="D9" s="49" t="s">
        <v>174</v>
      </c>
      <c r="E9" s="90" t="s">
        <v>503</v>
      </c>
      <c r="F9" s="90" t="s">
        <v>503</v>
      </c>
      <c r="G9" s="90" t="s">
        <v>503</v>
      </c>
      <c r="H9" s="90" t="s">
        <v>503</v>
      </c>
      <c r="I9" s="90" t="s">
        <v>503</v>
      </c>
      <c r="J9" s="90" t="s">
        <v>503</v>
      </c>
    </row>
    <row r="10" spans="1:10" ht="39.6">
      <c r="A10" s="42">
        <f t="shared" si="0"/>
        <v>186</v>
      </c>
      <c r="B10" s="47" t="s">
        <v>44</v>
      </c>
      <c r="C10" s="48" t="s">
        <v>182</v>
      </c>
      <c r="D10" s="49" t="s">
        <v>175</v>
      </c>
      <c r="E10" s="90" t="s">
        <v>503</v>
      </c>
      <c r="F10" s="90" t="s">
        <v>503</v>
      </c>
      <c r="G10" s="90" t="s">
        <v>503</v>
      </c>
      <c r="H10" s="90" t="s">
        <v>503</v>
      </c>
      <c r="I10" s="90" t="s">
        <v>503</v>
      </c>
      <c r="J10" s="90" t="s">
        <v>503</v>
      </c>
    </row>
    <row r="11" spans="1:10" ht="39.6">
      <c r="A11" s="42">
        <f t="shared" si="0"/>
        <v>187</v>
      </c>
      <c r="B11" s="47" t="s">
        <v>183</v>
      </c>
      <c r="C11" s="48" t="s">
        <v>184</v>
      </c>
      <c r="D11" s="49" t="s">
        <v>185</v>
      </c>
      <c r="E11" s="90" t="s">
        <v>503</v>
      </c>
      <c r="F11" s="90" t="s">
        <v>503</v>
      </c>
      <c r="G11" s="90" t="s">
        <v>503</v>
      </c>
      <c r="H11" s="90" t="s">
        <v>503</v>
      </c>
      <c r="I11" s="90" t="s">
        <v>503</v>
      </c>
      <c r="J11" s="90" t="s">
        <v>503</v>
      </c>
    </row>
  </sheetData>
  <pageMargins left="0.25" right="0.25" top="0.75" bottom="0.75" header="0.3" footer="0.3"/>
  <pageSetup pageOrder="overThenDown" orientation="landscape" r:id="rId1"/>
  <headerFooter scaleWithDoc="0">
    <oddFooter>&amp;LElectric Rate Design&amp;RPage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2020-01-28T08:00:00+00:00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C0502DE-6247-49C5-AE6A-6DC4A01397CD}"/>
</file>

<file path=customXml/itemProps2.xml><?xml version="1.0" encoding="utf-8"?>
<ds:datastoreItem xmlns:ds="http://schemas.openxmlformats.org/officeDocument/2006/customXml" ds:itemID="{B2F35375-29F3-4EE7-B52A-6AC12729DFC4}"/>
</file>

<file path=customXml/itemProps3.xml><?xml version="1.0" encoding="utf-8"?>
<ds:datastoreItem xmlns:ds="http://schemas.openxmlformats.org/officeDocument/2006/customXml" ds:itemID="{7F48E5E3-8D63-4878-BD2D-464469B0945E}"/>
</file>

<file path=customXml/itemProps4.xml><?xml version="1.0" encoding="utf-8"?>
<ds:datastoreItem xmlns:ds="http://schemas.openxmlformats.org/officeDocument/2006/customXml" ds:itemID="{DA03CE0F-10F4-4429-8DB6-C4F73B4B0F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Index</vt:lpstr>
      <vt:lpstr>Cost of Capital</vt:lpstr>
      <vt:lpstr>Electric Restating Adjustments</vt:lpstr>
      <vt:lpstr>Gas Restating Adjustments</vt:lpstr>
      <vt:lpstr>Electric Pro Forma Adjustments</vt:lpstr>
      <vt:lpstr>Gas Pro Forma Adjustments</vt:lpstr>
      <vt:lpstr>Electric COS &amp; Rate Spread</vt:lpstr>
      <vt:lpstr>Gas COS &amp; Rate Spread</vt:lpstr>
      <vt:lpstr>Electric Rate Design</vt:lpstr>
      <vt:lpstr>Gas Rate Design</vt:lpstr>
      <vt:lpstr>Other Electric Issues</vt:lpstr>
      <vt:lpstr>Others Gas Issues</vt:lpstr>
      <vt:lpstr>'Cost of Capital'!Print_Area</vt:lpstr>
      <vt:lpstr>'Electric COS &amp; Rate Spread'!Print_Area</vt:lpstr>
      <vt:lpstr>'Electric Pro Forma Adjustments'!Print_Area</vt:lpstr>
      <vt:lpstr>'Electric Rate Design'!Print_Area</vt:lpstr>
      <vt:lpstr>'Electric Restating Adjustments'!Print_Area</vt:lpstr>
      <vt:lpstr>'Gas COS &amp; Rate Spread'!Print_Area</vt:lpstr>
      <vt:lpstr>'Gas Pro Forma Adjustments'!Print_Area</vt:lpstr>
      <vt:lpstr>'Gas Rate Design'!Print_Area</vt:lpstr>
      <vt:lpstr>'Gas Restating Adjustments'!Print_Area</vt:lpstr>
      <vt:lpstr>'Other Electric Issues'!Print_Area</vt:lpstr>
      <vt:lpstr>'Others Gas Issues'!Print_Area</vt:lpstr>
      <vt:lpstr>'Cost of Capital'!Print_Titles</vt:lpstr>
      <vt:lpstr>'Electric COS &amp; Rate Spread'!Print_Titles</vt:lpstr>
      <vt:lpstr>'Electric Pro Forma Adjustments'!Print_Titles</vt:lpstr>
      <vt:lpstr>'Electric Rate Design'!Print_Titles</vt:lpstr>
      <vt:lpstr>'Electric Restating Adjustments'!Print_Titles</vt:lpstr>
      <vt:lpstr>'Gas COS &amp; Rate Spread'!Print_Titles</vt:lpstr>
      <vt:lpstr>'Gas Pro Forma Adjustments'!Print_Titles</vt:lpstr>
      <vt:lpstr>'Gas Rate Design'!Print_Titles</vt:lpstr>
      <vt:lpstr>'Gas Restating Adjustments'!Print_Titles</vt:lpstr>
      <vt:lpstr>'Other Electric Issues'!Print_Titles</vt:lpstr>
      <vt:lpstr>'Others Gas Issues'!Print_Titles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Jhaveri, Birud</dc:creator>
  <cp:lastModifiedBy>Jason Kuzma</cp:lastModifiedBy>
  <dcterms:created xsi:type="dcterms:W3CDTF">2020-01-28T23:03:55Z</dcterms:created>
  <dcterms:modified xsi:type="dcterms:W3CDTF">2020-01-28T23:23:29Z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