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4152D20-4D77-45A9-BD8E-72035B5AB9DD}" xr6:coauthVersionLast="47" xr6:coauthVersionMax="47" xr10:uidLastSave="{00000000-0000-0000-0000-000000000000}"/>
  <bookViews>
    <workbookView xWindow="-120" yWindow="-120" windowWidth="29040" windowHeight="15840" xr2:uid="{0D54422A-6105-404A-BC4F-3326A599ECA9}"/>
  </bookViews>
  <sheets>
    <sheet name="4.9" sheetId="1" r:id="rId1"/>
    <sheet name="4.9.1" sheetId="2" r:id="rId2"/>
  </sheets>
  <externalReferences>
    <externalReference r:id="rId3"/>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Fill" localSheetId="0" hidden="1">#REF!</definedName>
    <definedName name="_Fill" hidden="1">#REF!</definedName>
    <definedName name="_xlnm._FilterDatabase" localSheetId="0" hidden="1">'4.9'!$D$7:$J$14</definedName>
    <definedName name="_xlnm._FilterDatabase" localSheetId="1" hidden="1">'4.9.1'!$A$11:$E$40</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0</definedName>
    <definedName name="_Sort" localSheetId="0" hidden="1">#REF!</definedName>
    <definedName name="_Sort" hidden="1">#REF!</definedName>
    <definedName name="Access_Button1" hidden="1">"Headcount_Workbook_Schedules_List"</definedName>
    <definedName name="AccessDatabase" hidden="1">"P:\HR\SharonPlummer\Headcount Workbook.mdb"</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DUDE" localSheetId="0" hidden="1">#REF!</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0"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0"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'4.9'!$A$1:$J$61</definedName>
    <definedName name="_xlnm.Print_Area" localSheetId="1">'4.9.1'!$A$1:$G$42</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0"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wrn.ALL." hidden="1">{#N/A,#N/A,FALSE,"Summary EPS";#N/A,#N/A,FALSE,"1st Qtr Electric";#N/A,#N/A,FALSE,"1st Qtr Australia";#N/A,#N/A,FALSE,"1st Qtr Telecom";#N/A,#N/A,FALSE,"1st QTR Other"}</definedName>
    <definedName name="wrn.All._.Pages." localSheetId="0"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Allocation._.factor." localSheetId="0"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hidden="1">{#N/A,#N/A,FALSE,"P&amp;L Ttl";#N/A,#N/A,FALSE,"P&amp;L C_Ttl New";#N/A,#N/A,FALSE,"Bus Res";#N/A,#N/A,FALSE,"Chrts";#N/A,#N/A,FALSE,"pcf";#N/A,#N/A,FALSE,"pcr ";#N/A,#N/A,FALSE,"Exp Stmt ";#N/A,#N/A,FALSE,"Exp Stmt BU";#N/A,#N/A,FALSE,"Cap";#N/A,#N/A,FALSE,"IT Ytd"}</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0"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test." localSheetId="0" hidden="1">{#N/A,#N/A,TRUE,"10.1_Historical Cover Sheet";#N/A,#N/A,TRUE,"10.2-10.3_Historical"}</definedName>
    <definedName name="wrn.test." hidden="1">{#N/A,#N/A,TRUE,"10.1_Historical Cover Sheet";#N/A,#N/A,TRUE,"10.2-10.3_Historical"}</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 l="1"/>
  <c r="G39" i="1"/>
  <c r="D39" i="1"/>
  <c r="G38" i="1"/>
  <c r="D38" i="1"/>
  <c r="E35" i="2"/>
  <c r="D36" i="1"/>
  <c r="E34" i="2"/>
  <c r="G35" i="1"/>
  <c r="D35" i="1"/>
  <c r="G34" i="1"/>
  <c r="D33" i="1"/>
  <c r="G28" i="1"/>
  <c r="E27" i="2"/>
  <c r="E26" i="2"/>
  <c r="G27" i="1"/>
  <c r="G26" i="1"/>
  <c r="D25" i="1"/>
  <c r="D21" i="1"/>
  <c r="G20" i="1"/>
  <c r="E19" i="2"/>
  <c r="E18" i="2"/>
  <c r="G18" i="1"/>
  <c r="G17" i="1"/>
  <c r="D17" i="1"/>
  <c r="G13" i="1"/>
  <c r="D13" i="1"/>
  <c r="G12" i="1"/>
  <c r="E11" i="2"/>
  <c r="E10" i="2"/>
  <c r="G10" i="1"/>
  <c r="D10" i="1"/>
  <c r="A3" i="2"/>
  <c r="A1" i="2"/>
  <c r="G41" i="1"/>
  <c r="G40" i="1"/>
  <c r="D40" i="1"/>
  <c r="G37" i="1"/>
  <c r="D37" i="1"/>
  <c r="G36" i="1"/>
  <c r="D34" i="1"/>
  <c r="G33" i="1"/>
  <c r="G30" i="1"/>
  <c r="D30" i="1"/>
  <c r="G29" i="1"/>
  <c r="D29" i="1"/>
  <c r="D27" i="1"/>
  <c r="D26" i="1"/>
  <c r="G25" i="1"/>
  <c r="G22" i="1"/>
  <c r="D22" i="1"/>
  <c r="G21" i="1"/>
  <c r="G19" i="1"/>
  <c r="D19" i="1"/>
  <c r="D18" i="1"/>
  <c r="G14" i="1"/>
  <c r="D14" i="1"/>
  <c r="G11" i="1"/>
  <c r="D11" i="1"/>
  <c r="A2" i="2"/>
  <c r="D12" i="1" l="1"/>
  <c r="D20" i="1"/>
  <c r="D28" i="1"/>
  <c r="F12" i="1"/>
  <c r="I12" i="1" s="1"/>
  <c r="G11" i="2"/>
  <c r="F20" i="1"/>
  <c r="G19" i="2"/>
  <c r="F28" i="1"/>
  <c r="G27" i="2"/>
  <c r="E14" i="2"/>
  <c r="E30" i="2"/>
  <c r="F36" i="1"/>
  <c r="I36" i="1" s="1"/>
  <c r="G35" i="2"/>
  <c r="E28" i="2"/>
  <c r="E36" i="2"/>
  <c r="G10" i="2"/>
  <c r="F11" i="1"/>
  <c r="I11" i="1" s="1"/>
  <c r="G18" i="2"/>
  <c r="F19" i="1"/>
  <c r="I19" i="1" s="1"/>
  <c r="G26" i="2"/>
  <c r="F27" i="1"/>
  <c r="I27" i="1" s="1"/>
  <c r="G34" i="2"/>
  <c r="F35" i="1"/>
  <c r="I35" i="1" s="1"/>
  <c r="E13" i="2"/>
  <c r="D16" i="1"/>
  <c r="D24" i="1"/>
  <c r="D32" i="1"/>
  <c r="E8" i="2"/>
  <c r="G8" i="2" s="1"/>
  <c r="E17" i="2"/>
  <c r="E25" i="2"/>
  <c r="E33" i="2"/>
  <c r="E15" i="2"/>
  <c r="E23" i="2"/>
  <c r="E31" i="2"/>
  <c r="E32" i="2"/>
  <c r="E39" i="2"/>
  <c r="E40" i="2"/>
  <c r="G16" i="1"/>
  <c r="G24" i="1"/>
  <c r="G32" i="1"/>
  <c r="E22" i="2"/>
  <c r="E38" i="2"/>
  <c r="D15" i="1"/>
  <c r="D23" i="1"/>
  <c r="D31" i="1"/>
  <c r="E21" i="2"/>
  <c r="E29" i="2"/>
  <c r="E37" i="2"/>
  <c r="E12" i="2"/>
  <c r="E20" i="2"/>
  <c r="G15" i="1"/>
  <c r="G23" i="1"/>
  <c r="G31" i="1"/>
  <c r="G21" i="2" l="1"/>
  <c r="F22" i="1"/>
  <c r="G22" i="2"/>
  <c r="F23" i="1"/>
  <c r="I23" i="1" s="1"/>
  <c r="G37" i="2"/>
  <c r="F38" i="1"/>
  <c r="I38" i="1" s="1"/>
  <c r="G39" i="2"/>
  <c r="F40" i="1"/>
  <c r="G31" i="2"/>
  <c r="F32" i="1"/>
  <c r="F21" i="1"/>
  <c r="G20" i="2"/>
  <c r="F13" i="1"/>
  <c r="I13" i="1" s="1"/>
  <c r="G12" i="2"/>
  <c r="G38" i="2"/>
  <c r="F39" i="1"/>
  <c r="G23" i="2"/>
  <c r="F24" i="1"/>
  <c r="G29" i="2"/>
  <c r="F30" i="1"/>
  <c r="G15" i="2"/>
  <c r="F16" i="1"/>
  <c r="E16" i="2"/>
  <c r="G17" i="2"/>
  <c r="F18" i="1"/>
  <c r="G14" i="2"/>
  <c r="F15" i="1"/>
  <c r="I15" i="1" s="1"/>
  <c r="D41" i="2"/>
  <c r="E9" i="2"/>
  <c r="C41" i="2"/>
  <c r="G13" i="2"/>
  <c r="F14" i="1"/>
  <c r="I14" i="1" s="1"/>
  <c r="F33" i="1"/>
  <c r="I33" i="1" s="1"/>
  <c r="G32" i="2"/>
  <c r="G33" i="2"/>
  <c r="F34" i="1"/>
  <c r="I34" i="1" s="1"/>
  <c r="F41" i="1"/>
  <c r="G40" i="2"/>
  <c r="F37" i="1"/>
  <c r="G36" i="2"/>
  <c r="G30" i="2"/>
  <c r="F31" i="1"/>
  <c r="I31" i="1" s="1"/>
  <c r="F29" i="1"/>
  <c r="I29" i="1" s="1"/>
  <c r="G28" i="2"/>
  <c r="E24" i="2"/>
  <c r="G25" i="2"/>
  <c r="F26" i="1"/>
  <c r="E7" i="2"/>
  <c r="F17" i="1" l="1"/>
  <c r="G16" i="2"/>
  <c r="E41" i="2"/>
  <c r="G7" i="2"/>
  <c r="G9" i="2"/>
  <c r="F10" i="1"/>
  <c r="F25" i="1"/>
  <c r="G24" i="2"/>
  <c r="F42" i="1" l="1"/>
  <c r="I10" i="1"/>
  <c r="I42" i="1" s="1"/>
  <c r="G41" i="2"/>
</calcChain>
</file>

<file path=xl/sharedStrings.xml><?xml version="1.0" encoding="utf-8"?>
<sst xmlns="http://schemas.openxmlformats.org/spreadsheetml/2006/main" count="151" uniqueCount="56">
  <si>
    <t>PacifiCorp</t>
  </si>
  <si>
    <t>PAGE</t>
  </si>
  <si>
    <t>TOTAL</t>
  </si>
  <si>
    <t>WASHINGTON</t>
  </si>
  <si>
    <t>ACCOUNT</t>
  </si>
  <si>
    <t>Type</t>
  </si>
  <si>
    <t>COMPANY</t>
  </si>
  <si>
    <t>FACTOR</t>
  </si>
  <si>
    <t>FACTOR %</t>
  </si>
  <si>
    <t>ALLOCATED</t>
  </si>
  <si>
    <t>REF#</t>
  </si>
  <si>
    <t>Adjustment to Expense:</t>
  </si>
  <si>
    <t>Reallocate Per Books Legal Expenses</t>
  </si>
  <si>
    <t>RES</t>
  </si>
  <si>
    <t>4.9.1</t>
  </si>
  <si>
    <t>Description of Adjustment:</t>
  </si>
  <si>
    <t>This adjustment reallocates per books legal expenses in accordance with the stipulation in Docket No. UE-111190 where legal costs are situs assigned to the state to which they pertain to the extent possible.  Underlying legal matters are reviewed on a case by case basis to verify whether per books allocation is appropriate.  This adjustment then removes any legal expenses deemed to be inaccurately assigned as booked in the base period and reallocates them on a situs basis back to the state to which the underlying legal matter pertains. This adjustment has been included in final revenue requirement calculations approved by the Commission in rate filings since, including the Company's 2015 Limited Rate Filing in Washington, Docket No. UE-152253 and most recent general rate case, Docket No. UE-191024.</t>
  </si>
  <si>
    <t>Total Company</t>
  </si>
  <si>
    <t>WA-allocated</t>
  </si>
  <si>
    <t>FERC</t>
  </si>
  <si>
    <t>Factor</t>
  </si>
  <si>
    <t>Legal Expenses As Booked</t>
  </si>
  <si>
    <t>Legal Expenses
Reallocated</t>
  </si>
  <si>
    <t>Legal Expenses 
to Re-allocate</t>
  </si>
  <si>
    <t>Alloc.</t>
  </si>
  <si>
    <t>Factors %</t>
  </si>
  <si>
    <t>Total</t>
  </si>
  <si>
    <t>Ref. 4.9</t>
  </si>
  <si>
    <t>Situs</t>
  </si>
  <si>
    <t>Washington 2023 General Rate Case</t>
  </si>
  <si>
    <t>Legal Expenses</t>
  </si>
  <si>
    <t>418</t>
  </si>
  <si>
    <t>NUTIL</t>
  </si>
  <si>
    <t>426</t>
  </si>
  <si>
    <t>545</t>
  </si>
  <si>
    <t>SG-P</t>
  </si>
  <si>
    <t>557</t>
  </si>
  <si>
    <t>CAGE</t>
  </si>
  <si>
    <t>CAGW</t>
  </si>
  <si>
    <t>SG</t>
  </si>
  <si>
    <t>560</t>
  </si>
  <si>
    <t>588</t>
  </si>
  <si>
    <t>SNPD</t>
  </si>
  <si>
    <t>594</t>
  </si>
  <si>
    <t>UT</t>
  </si>
  <si>
    <t>923</t>
  </si>
  <si>
    <t>CA</t>
  </si>
  <si>
    <t>OR</t>
  </si>
  <si>
    <t>SO</t>
  </si>
  <si>
    <t>925</t>
  </si>
  <si>
    <t>928</t>
  </si>
  <si>
    <t>WA</t>
  </si>
  <si>
    <t>CAEE</t>
  </si>
  <si>
    <t>PAGE 4.9.1</t>
  </si>
  <si>
    <t>WY-ALL</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</si>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</sst>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64" formatCode="_(* #,##0_);_(* \(#,##0\);_(* &quot;-&quot;??_);_(@_)"/>
    <numFmt numFmtId="165" formatCode="0.00000%"/>
    <numFmt numFmtId="166" formatCode="0.0"/>
    <numFmt numFmtId="167" formatCode="0.000%"/>
  </numFmts>
  <fonts count="6" x14ac:knownFonts="1">
    <font>
      <sz val="10"/>
      <color theme="1"/>
      <name val="Arial"/>
      <family val="2"/>
    </font>
    <font>
      <sz val="11"/>
      <color theme="1"/>
      <name val="Calibri"/>
      <family val="2"/>
      <scheme val="minor"/>
    </font>
    <font>
      <sz val="10"/>
      <name val="Arial"/>
      <family val="2"/>
    </font>
    <font>
      <b/>
      <sz val="10"/>
      <name val="Arial"/>
      <family val="2"/>
    </font>
    <font>
      <u/>
      <sz val="10"/>
      <name val="Arial"/>
      <family val="2"/>
    </font>
    <font>
      <b/>
      <sz val="10"/>
      <color theme="1"/>
      <name val="Arial"/>
      <family val="2"/>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0" fontId="2" fillId="0" borderId="0" xfId="0" applyFont="1" applyAlignment="1">
      <alignment horizontal="center"/>
    </xf>
    <xf numFmtId="164" fontId="2" fillId="0" borderId="0" xfId="0" applyNumberFormat="1" applyFont="1"/>
    <xf numFmtId="165" fontId="2" fillId="0" borderId="0" xfId="0" applyNumberFormat="1" applyFont="1" applyAlignment="1">
      <alignment horizontal="center"/>
    </xf>
    <xf numFmtId="0" fontId="2" fillId="0" borderId="0" xfId="0" applyFont="1" applyAlignment="1">
      <alignment horizontal="right"/>
    </xf>
    <xf numFmtId="166" fontId="2" fillId="0" borderId="0" xfId="0" quotePrefix="1" applyNumberFormat="1" applyFont="1" applyAlignment="1">
      <alignment horizontal="center"/>
    </xf>
    <xf numFmtId="164" fontId="2" fillId="0" borderId="0" xfId="0" applyNumberFormat="1"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164" fontId="4" fillId="0" borderId="0" xfId="0" applyNumberFormat="1" applyFont="1" applyAlignment="1">
      <alignment horizontal="center"/>
    </xf>
    <xf numFmtId="165" fontId="4" fillId="0" borderId="0" xfId="0" quotePrefix="1" applyNumberFormat="1" applyFont="1" applyAlignment="1">
      <alignment horizontal="center"/>
    </xf>
    <xf numFmtId="0" fontId="2" fillId="0" borderId="0" xfId="0" applyFont="1" applyAlignment="1">
      <alignment horizontal="left" indent="1"/>
    </xf>
    <xf numFmtId="167" fontId="2" fillId="0" borderId="0" xfId="0" applyNumberFormat="1" applyFont="1" applyAlignment="1">
      <alignment horizontal="center"/>
    </xf>
    <xf numFmtId="164" fontId="2" fillId="0" borderId="1" xfId="0" applyNumberFormat="1" applyFont="1" applyBorder="1"/>
    <xf numFmtId="0" fontId="5" fillId="0" borderId="0" xfId="0" applyFont="1"/>
    <xf numFmtId="164" fontId="5" fillId="0" borderId="0" xfId="0" applyNumberFormat="1" applyFont="1"/>
    <xf numFmtId="0" fontId="5" fillId="0" borderId="1" xfId="0" applyFont="1" applyBorder="1" applyAlignment="1">
      <alignment horizontal="center"/>
    </xf>
    <xf numFmtId="164" fontId="5" fillId="0" borderId="10" xfId="0" applyNumberFormat="1" applyFont="1" applyBorder="1" applyAlignment="1">
      <alignment horizontal="center" wrapText="1"/>
    </xf>
    <xf numFmtId="164" fontId="5" fillId="0" borderId="11" xfId="0" applyNumberFormat="1" applyFont="1" applyBorder="1" applyAlignment="1">
      <alignment horizontal="center" wrapText="1"/>
    </xf>
    <xf numFmtId="41" fontId="5" fillId="0" borderId="1" xfId="0" applyNumberFormat="1" applyFont="1" applyBorder="1"/>
    <xf numFmtId="0" fontId="5" fillId="0" borderId="0" xfId="0" applyFont="1" applyAlignment="1">
      <alignment horizontal="center"/>
    </xf>
    <xf numFmtId="41" fontId="5" fillId="0" borderId="0" xfId="0" applyNumberFormat="1" applyFont="1"/>
    <xf numFmtId="41" fontId="5" fillId="0" borderId="0" xfId="0" applyNumberFormat="1" applyFont="1" applyAlignment="1">
      <alignment horizontal="right"/>
    </xf>
    <xf numFmtId="167" fontId="2" fillId="0" borderId="0" xfId="1" applyNumberFormat="1" applyFont="1" applyAlignment="1">
      <alignment horizontal="center"/>
    </xf>
    <xf numFmtId="0" fontId="0" fillId="0" borderId="0" xfId="0" applyFont="1" applyAlignment="1">
      <alignment horizontal="center"/>
    </xf>
    <xf numFmtId="0" fontId="0" fillId="0" borderId="0" xfId="0" applyFont="1"/>
    <xf numFmtId="164" fontId="0" fillId="0" borderId="0" xfId="0" applyNumberFormat="1" applyFont="1"/>
    <xf numFmtId="164"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Alignment="1">
      <alignment horizontal="center" wrapText="1"/>
    </xf>
    <xf numFmtId="164" fontId="0" fillId="0" borderId="0" xfId="0" applyNumberFormat="1" applyFont="1" applyAlignment="1">
      <alignment horizontal="center" wrapText="1"/>
    </xf>
    <xf numFmtId="167" fontId="0" fillId="0" borderId="0" xfId="0" applyNumberFormat="1" applyFont="1"/>
    <xf numFmtId="41" fontId="0" fillId="0" borderId="0" xfId="0" applyNumberFormat="1" applyFont="1"/>
    <xf numFmtId="0" fontId="0" fillId="0" borderId="1" xfId="0" applyFont="1" applyBorder="1"/>
    <xf numFmtId="164" fontId="2" fillId="0" borderId="0" xfId="0" applyNumberFormat="1" applyFont="1" applyBorder="1"/>
    <xf numFmtId="0" fontId="2" fillId="0" borderId="2" xfId="0" applyFont="1" applyBorder="1"/>
    <xf numFmtId="0" fontId="2" fillId="0" borderId="5" xfId="0" applyFont="1" applyBorder="1"/>
    <xf numFmtId="0" fontId="2" fillId="0" borderId="7" xfId="0" applyFont="1" applyBorder="1"/>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164" fontId="5" fillId="0" borderId="10" xfId="0" applyNumberFormat="1" applyFont="1" applyBorder="1" applyAlignment="1">
      <alignment horizontal="center" wrapText="1"/>
    </xf>
    <xf numFmtId="164" fontId="5" fillId="0" borderId="11" xfId="0" applyNumberFormat="1" applyFont="1" applyBorder="1" applyAlignment="1">
      <alignment horizontal="center" wrapText="1"/>
    </xf>
    <xf numFmtId="164" fontId="5" fillId="0" borderId="1" xfId="0" applyNumberFormat="1" applyFont="1" applyBorder="1" applyAlignment="1">
      <alignment horizontal="center"/>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E9F8-BE54-4CFB-9806-9F4B8D0F203D}">
  <sheetPr codeName="Sheet2">
    <pageSetUpPr fitToPage="1"/>
  </sheetPr>
  <dimension ref="A2:J61"/>
  <sheetViews>
    <sheetView tabSelected="1" showOutlineSymbols="0" view="pageBreakPreview" zoomScale="85" zoomScaleNormal="100" zoomScaleSheetLayoutView="85" workbookViewId="0"/>
  </sheetViews>
  <sheetFormatPr defaultColWidth="9.140625" defaultRowHeight="12.75" x14ac:dyDescent="0.2"/>
  <cols>
    <col min="1" max="1" width="2.42578125" style="1" customWidth="1"/>
    <col min="2" max="2" width="3.42578125" style="1" customWidth="1"/>
    <col min="3" max="3" width="32.85546875" style="1" customWidth="1"/>
    <col min="4" max="4" width="9.85546875" style="3" bestFit="1" customWidth="1"/>
    <col min="5" max="5" width="5.140625" style="3" bestFit="1" customWidth="1"/>
    <col min="6" max="6" width="11.5703125" style="4" bestFit="1" customWidth="1"/>
    <col min="7" max="7" width="8.42578125" style="3" bestFit="1" customWidth="1"/>
    <col min="8" max="8" width="10.7109375" style="5" bestFit="1" customWidth="1"/>
    <col min="9" max="9" width="13.7109375" style="1" bestFit="1" customWidth="1"/>
    <col min="10" max="10" width="6.5703125" style="1" bestFit="1" customWidth="1"/>
    <col min="11" max="16384" width="9.140625" style="1"/>
  </cols>
  <sheetData>
    <row r="2" spans="2:10" x14ac:dyDescent="0.2">
      <c r="B2" s="2" t="s">
        <v>0</v>
      </c>
      <c r="I2" s="6" t="s">
        <v>1</v>
      </c>
      <c r="J2" s="7">
        <v>4.9000000000000004</v>
      </c>
    </row>
    <row r="3" spans="2:10" x14ac:dyDescent="0.2">
      <c r="B3" s="2" t="s">
        <v>29</v>
      </c>
    </row>
    <row r="4" spans="2:10" x14ac:dyDescent="0.2">
      <c r="B4" s="2" t="s">
        <v>30</v>
      </c>
    </row>
    <row r="5" spans="2:10" x14ac:dyDescent="0.2">
      <c r="I5" s="3"/>
    </row>
    <row r="6" spans="2:10" x14ac:dyDescent="0.2">
      <c r="F6" s="8" t="s">
        <v>2</v>
      </c>
      <c r="I6" s="3" t="s">
        <v>3</v>
      </c>
    </row>
    <row r="7" spans="2:10" x14ac:dyDescent="0.2">
      <c r="D7" s="9" t="s">
        <v>4</v>
      </c>
      <c r="E7" s="10" t="s">
        <v>5</v>
      </c>
      <c r="F7" s="11" t="s">
        <v>6</v>
      </c>
      <c r="G7" s="9" t="s">
        <v>7</v>
      </c>
      <c r="H7" s="12" t="s">
        <v>8</v>
      </c>
      <c r="I7" s="9" t="s">
        <v>9</v>
      </c>
      <c r="J7" s="9" t="s">
        <v>10</v>
      </c>
    </row>
    <row r="8" spans="2:10" x14ac:dyDescent="0.2">
      <c r="B8" s="2" t="s">
        <v>11</v>
      </c>
      <c r="I8" s="8"/>
      <c r="J8" s="3"/>
    </row>
    <row r="9" spans="2:10" x14ac:dyDescent="0.2">
      <c r="B9" s="13" t="s">
        <v>12</v>
      </c>
      <c r="I9" s="8"/>
      <c r="J9" s="3"/>
    </row>
    <row r="10" spans="2:10" x14ac:dyDescent="0.2">
      <c r="B10" s="13"/>
      <c r="D10" s="3" t="str">
        <f>'4.9.1'!A9</f>
        <v>545</v>
      </c>
      <c r="E10" s="3" t="s">
        <v>13</v>
      </c>
      <c r="F10" s="4">
        <f>'4.9.1'!E9</f>
        <v>0</v>
      </c>
      <c r="G10" s="3" t="str">
        <f>'4.9.1'!B9</f>
        <v>SG-P</v>
      </c>
      <c r="H10" s="25">
        <v>7.9787774498314715E-2</v>
      </c>
      <c r="I10" s="8">
        <f t="shared" ref="I10:I36" si="0">H10*F10</f>
        <v>0</v>
      </c>
      <c r="J10" s="3"/>
    </row>
    <row r="11" spans="2:10" x14ac:dyDescent="0.2">
      <c r="B11" s="13"/>
      <c r="D11" s="3" t="str">
        <f>'4.9.1'!A10</f>
        <v>557</v>
      </c>
      <c r="E11" s="3" t="s">
        <v>13</v>
      </c>
      <c r="F11" s="4">
        <f>'4.9.1'!E10</f>
        <v>4529</v>
      </c>
      <c r="G11" s="3" t="str">
        <f>'4.9.1'!B10</f>
        <v>CAGE</v>
      </c>
      <c r="H11" s="25">
        <v>0</v>
      </c>
      <c r="I11" s="8">
        <f t="shared" si="0"/>
        <v>0</v>
      </c>
      <c r="J11" s="8"/>
    </row>
    <row r="12" spans="2:10" x14ac:dyDescent="0.2">
      <c r="B12" s="13"/>
      <c r="D12" s="3" t="str">
        <f>'4.9.1'!A11</f>
        <v>557</v>
      </c>
      <c r="E12" s="3" t="s">
        <v>13</v>
      </c>
      <c r="F12" s="4">
        <f>'4.9.1'!E11</f>
        <v>-462215.49999999994</v>
      </c>
      <c r="G12" s="3" t="str">
        <f>'4.9.1'!B11</f>
        <v>CAGW</v>
      </c>
      <c r="H12" s="25">
        <v>0.22162982918040364</v>
      </c>
      <c r="I12" s="8">
        <f t="shared" si="0"/>
        <v>-102440.74230953485</v>
      </c>
      <c r="J12" s="8"/>
    </row>
    <row r="13" spans="2:10" x14ac:dyDescent="0.2">
      <c r="D13" s="3" t="str">
        <f>'4.9.1'!A12</f>
        <v>557</v>
      </c>
      <c r="E13" s="3" t="s">
        <v>13</v>
      </c>
      <c r="F13" s="4">
        <f>'4.9.1'!E12</f>
        <v>-91613.599999999627</v>
      </c>
      <c r="G13" s="3" t="str">
        <f>'4.9.1'!B12</f>
        <v>SG</v>
      </c>
      <c r="H13" s="25">
        <v>7.9787774498314715E-2</v>
      </c>
      <c r="I13" s="8">
        <f t="shared" si="0"/>
        <v>-7309.645257778775</v>
      </c>
      <c r="J13" s="4"/>
    </row>
    <row r="14" spans="2:10" x14ac:dyDescent="0.2">
      <c r="D14" s="3" t="str">
        <f>'4.9.1'!A13</f>
        <v>560</v>
      </c>
      <c r="E14" s="3" t="s">
        <v>13</v>
      </c>
      <c r="F14" s="4">
        <f>'4.9.1'!E13</f>
        <v>0</v>
      </c>
      <c r="G14" s="3" t="str">
        <f>'4.9.1'!B13</f>
        <v>SG</v>
      </c>
      <c r="H14" s="25">
        <v>7.9787774498314715E-2</v>
      </c>
      <c r="I14" s="8">
        <f t="shared" si="0"/>
        <v>0</v>
      </c>
      <c r="J14" s="4"/>
    </row>
    <row r="15" spans="2:10" x14ac:dyDescent="0.2">
      <c r="D15" s="3" t="str">
        <f>'4.9.1'!A14</f>
        <v>588</v>
      </c>
      <c r="E15" s="3" t="s">
        <v>13</v>
      </c>
      <c r="F15" s="4">
        <f>'4.9.1'!E14</f>
        <v>0</v>
      </c>
      <c r="G15" s="3" t="str">
        <f>'4.9.1'!B14</f>
        <v>SNPD</v>
      </c>
      <c r="H15" s="25">
        <v>6.264027551852748E-2</v>
      </c>
      <c r="I15" s="8">
        <f t="shared" si="0"/>
        <v>0</v>
      </c>
      <c r="J15" s="4"/>
    </row>
    <row r="16" spans="2:10" x14ac:dyDescent="0.2">
      <c r="D16" s="3" t="str">
        <f>'4.9.1'!A15</f>
        <v>594</v>
      </c>
      <c r="E16" s="3" t="s">
        <v>13</v>
      </c>
      <c r="F16" s="4">
        <f>'4.9.1'!E15</f>
        <v>0</v>
      </c>
      <c r="G16" s="3" t="str">
        <f>'4.9.1'!B15</f>
        <v>UT</v>
      </c>
      <c r="H16" s="25" t="s">
        <v>28</v>
      </c>
      <c r="I16" s="8">
        <v>0</v>
      </c>
      <c r="J16" s="4"/>
    </row>
    <row r="17" spans="4:10" x14ac:dyDescent="0.2">
      <c r="D17" s="3" t="str">
        <f>'4.9.1'!A16</f>
        <v>923</v>
      </c>
      <c r="E17" s="3" t="s">
        <v>13</v>
      </c>
      <c r="F17" s="4">
        <f>'4.9.1'!E16</f>
        <v>0</v>
      </c>
      <c r="G17" s="3" t="str">
        <f>'4.9.1'!B16</f>
        <v>CA</v>
      </c>
      <c r="H17" s="25" t="s">
        <v>28</v>
      </c>
      <c r="I17" s="8">
        <v>0</v>
      </c>
      <c r="J17" s="4"/>
    </row>
    <row r="18" spans="4:10" collapsed="1" x14ac:dyDescent="0.2">
      <c r="D18" s="3" t="str">
        <f>'4.9.1'!A17</f>
        <v>923</v>
      </c>
      <c r="E18" s="3" t="s">
        <v>13</v>
      </c>
      <c r="F18" s="4">
        <f>'4.9.1'!E17</f>
        <v>11228.649999999994</v>
      </c>
      <c r="G18" s="3" t="str">
        <f>'4.9.1'!B17</f>
        <v>OR</v>
      </c>
      <c r="H18" s="25" t="s">
        <v>28</v>
      </c>
      <c r="I18" s="8">
        <v>0</v>
      </c>
      <c r="J18" s="4"/>
    </row>
    <row r="19" spans="4:10" x14ac:dyDescent="0.2">
      <c r="D19" s="3" t="str">
        <f>'4.9.1'!A18</f>
        <v>923</v>
      </c>
      <c r="E19" s="3" t="s">
        <v>13</v>
      </c>
      <c r="F19" s="4">
        <f>'4.9.1'!E18</f>
        <v>-937398.62000000314</v>
      </c>
      <c r="G19" s="3" t="str">
        <f>'4.9.1'!B18</f>
        <v>SO</v>
      </c>
      <c r="H19" s="25">
        <v>7.0845810240555085E-2</v>
      </c>
      <c r="I19" s="8">
        <f t="shared" si="0"/>
        <v>-66410.764752278425</v>
      </c>
      <c r="J19" s="4"/>
    </row>
    <row r="20" spans="4:10" x14ac:dyDescent="0.2">
      <c r="D20" s="3" t="str">
        <f>'4.9.1'!A19</f>
        <v>923</v>
      </c>
      <c r="E20" s="3" t="s">
        <v>13</v>
      </c>
      <c r="F20" s="4">
        <f>'4.9.1'!E19</f>
        <v>-493950.93</v>
      </c>
      <c r="G20" s="3" t="str">
        <f>'4.9.1'!B19</f>
        <v>UT</v>
      </c>
      <c r="H20" s="25" t="s">
        <v>28</v>
      </c>
      <c r="I20" s="8">
        <v>0</v>
      </c>
      <c r="J20" s="4"/>
    </row>
    <row r="21" spans="4:10" x14ac:dyDescent="0.2">
      <c r="D21" s="3" t="str">
        <f>'4.9.1'!A20</f>
        <v>923</v>
      </c>
      <c r="E21" s="3" t="s">
        <v>13</v>
      </c>
      <c r="F21" s="4">
        <f>'4.9.1'!E20</f>
        <v>0</v>
      </c>
      <c r="G21" s="3" t="str">
        <f>'4.9.1'!B20</f>
        <v>WY-ALL</v>
      </c>
      <c r="H21" s="25" t="s">
        <v>28</v>
      </c>
      <c r="I21" s="8">
        <v>0</v>
      </c>
      <c r="J21" s="4"/>
    </row>
    <row r="22" spans="4:10" x14ac:dyDescent="0.2">
      <c r="D22" s="3" t="str">
        <f>'4.9.1'!A21</f>
        <v>923</v>
      </c>
      <c r="E22" s="3" t="s">
        <v>13</v>
      </c>
      <c r="F22" s="4">
        <f>'4.9.1'!E21</f>
        <v>0</v>
      </c>
      <c r="G22" s="3" t="str">
        <f>'4.9.1'!B21</f>
        <v>WY-ALL</v>
      </c>
      <c r="H22" s="25" t="s">
        <v>28</v>
      </c>
      <c r="I22" s="8">
        <v>0</v>
      </c>
      <c r="J22" s="4"/>
    </row>
    <row r="23" spans="4:10" x14ac:dyDescent="0.2">
      <c r="D23" s="3" t="str">
        <f>'4.9.1'!A22</f>
        <v>925</v>
      </c>
      <c r="E23" s="3" t="s">
        <v>13</v>
      </c>
      <c r="F23" s="4">
        <f>'4.9.1'!E22</f>
        <v>-8551201.1500000004</v>
      </c>
      <c r="G23" s="3" t="str">
        <f>'4.9.1'!B22</f>
        <v>SO</v>
      </c>
      <c r="H23" s="25">
        <v>7.0845810240555085E-2</v>
      </c>
      <c r="I23" s="8">
        <f t="shared" si="0"/>
        <v>-605816.7740017164</v>
      </c>
      <c r="J23" s="4"/>
    </row>
    <row r="24" spans="4:10" x14ac:dyDescent="0.2">
      <c r="D24" s="3" t="str">
        <f>'4.9.1'!A23</f>
        <v>928</v>
      </c>
      <c r="E24" s="3" t="s">
        <v>13</v>
      </c>
      <c r="F24" s="4">
        <f>'4.9.1'!E23</f>
        <v>0</v>
      </c>
      <c r="G24" s="3" t="str">
        <f>'4.9.1'!B23</f>
        <v>CA</v>
      </c>
      <c r="H24" s="25" t="s">
        <v>28</v>
      </c>
      <c r="I24" s="8">
        <v>0</v>
      </c>
      <c r="J24" s="4"/>
    </row>
    <row r="25" spans="4:10" x14ac:dyDescent="0.2">
      <c r="D25" s="3" t="str">
        <f>'4.9.1'!A24</f>
        <v>928</v>
      </c>
      <c r="E25" s="3" t="s">
        <v>13</v>
      </c>
      <c r="F25" s="4">
        <f>'4.9.1'!E24</f>
        <v>0</v>
      </c>
      <c r="G25" s="3" t="str">
        <f>'4.9.1'!B24</f>
        <v>ID</v>
      </c>
      <c r="H25" s="25" t="s">
        <v>28</v>
      </c>
      <c r="I25" s="8">
        <v>0</v>
      </c>
      <c r="J25" s="4"/>
    </row>
    <row r="26" spans="4:10" x14ac:dyDescent="0.2">
      <c r="D26" s="3" t="str">
        <f>'4.9.1'!A25</f>
        <v>928</v>
      </c>
      <c r="E26" s="3" t="s">
        <v>13</v>
      </c>
      <c r="F26" s="4">
        <f>'4.9.1'!E25</f>
        <v>0</v>
      </c>
      <c r="G26" s="3" t="str">
        <f>'4.9.1'!B25</f>
        <v>OR</v>
      </c>
      <c r="H26" s="25" t="s">
        <v>28</v>
      </c>
      <c r="I26" s="8">
        <v>0</v>
      </c>
      <c r="J26" s="4"/>
    </row>
    <row r="27" spans="4:10" x14ac:dyDescent="0.2">
      <c r="D27" s="3" t="str">
        <f>'4.9.1'!A26</f>
        <v>928</v>
      </c>
      <c r="E27" s="3" t="s">
        <v>13</v>
      </c>
      <c r="F27" s="4">
        <f>'4.9.1'!E26</f>
        <v>-1076286.6199999999</v>
      </c>
      <c r="G27" s="3" t="str">
        <f>'4.9.1'!B26</f>
        <v>SO</v>
      </c>
      <c r="H27" s="25">
        <v>7.0845810240555085E-2</v>
      </c>
      <c r="I27" s="8">
        <f t="shared" si="0"/>
        <v>-76250.397644968412</v>
      </c>
      <c r="J27" s="4"/>
    </row>
    <row r="28" spans="4:10" x14ac:dyDescent="0.2">
      <c r="D28" s="3" t="str">
        <f>'4.9.1'!A27</f>
        <v>928</v>
      </c>
      <c r="E28" s="3" t="s">
        <v>13</v>
      </c>
      <c r="F28" s="4">
        <f>'4.9.1'!E27</f>
        <v>1076286.6199999999</v>
      </c>
      <c r="G28" s="3" t="str">
        <f>'4.9.1'!B27</f>
        <v>UT</v>
      </c>
      <c r="H28" s="25" t="s">
        <v>28</v>
      </c>
      <c r="I28" s="8">
        <v>0</v>
      </c>
      <c r="J28" s="4"/>
    </row>
    <row r="29" spans="4:10" x14ac:dyDescent="0.2">
      <c r="D29" s="3" t="str">
        <f>'4.9.1'!A28</f>
        <v>928</v>
      </c>
      <c r="E29" s="3" t="s">
        <v>13</v>
      </c>
      <c r="F29" s="4">
        <f>'4.9.1'!E28</f>
        <v>0</v>
      </c>
      <c r="G29" s="3" t="str">
        <f>'4.9.1'!B28</f>
        <v>WA</v>
      </c>
      <c r="H29" s="25" t="s">
        <v>28</v>
      </c>
      <c r="I29" s="8">
        <f>F29</f>
        <v>0</v>
      </c>
      <c r="J29" s="4"/>
    </row>
    <row r="30" spans="4:10" x14ac:dyDescent="0.2">
      <c r="D30" s="3" t="str">
        <f>'4.9.1'!A29</f>
        <v>928</v>
      </c>
      <c r="E30" s="3" t="s">
        <v>13</v>
      </c>
      <c r="F30" s="4">
        <f>'4.9.1'!E29</f>
        <v>0</v>
      </c>
      <c r="G30" s="3" t="str">
        <f>'4.9.1'!B29</f>
        <v>WY-ALL</v>
      </c>
      <c r="H30" s="25" t="s">
        <v>28</v>
      </c>
      <c r="I30" s="8">
        <v>0</v>
      </c>
      <c r="J30" s="4"/>
    </row>
    <row r="31" spans="4:10" x14ac:dyDescent="0.2">
      <c r="D31" s="3" t="str">
        <f>'4.9.1'!A30</f>
        <v>557</v>
      </c>
      <c r="E31" s="3" t="s">
        <v>13</v>
      </c>
      <c r="F31" s="4">
        <f>'4.9.1'!E30</f>
        <v>17735</v>
      </c>
      <c r="G31" s="3" t="str">
        <f>'4.9.1'!B30</f>
        <v>CAEE</v>
      </c>
      <c r="H31" s="25">
        <v>0</v>
      </c>
      <c r="I31" s="8">
        <f t="shared" si="0"/>
        <v>0</v>
      </c>
      <c r="J31" s="4"/>
    </row>
    <row r="32" spans="4:10" x14ac:dyDescent="0.2">
      <c r="D32" s="3" t="str">
        <f>'4.9.1'!A31</f>
        <v>557</v>
      </c>
      <c r="E32" s="3" t="s">
        <v>13</v>
      </c>
      <c r="F32" s="4">
        <f>'4.9.1'!E31</f>
        <v>425629.45</v>
      </c>
      <c r="G32" s="3" t="str">
        <f>'4.9.1'!B31</f>
        <v>OR</v>
      </c>
      <c r="H32" s="25" t="s">
        <v>28</v>
      </c>
      <c r="I32" s="8">
        <v>0</v>
      </c>
      <c r="J32" s="4"/>
    </row>
    <row r="33" spans="4:10" x14ac:dyDescent="0.2">
      <c r="D33" s="3" t="str">
        <f>'4.9.1'!A32</f>
        <v>557</v>
      </c>
      <c r="E33" s="3" t="s">
        <v>13</v>
      </c>
      <c r="F33" s="4">
        <f>'4.9.1'!E32</f>
        <v>69349.599999999991</v>
      </c>
      <c r="G33" s="3" t="str">
        <f>'4.9.1'!B32</f>
        <v>SO</v>
      </c>
      <c r="H33" s="25">
        <v>7.0845810240555085E-2</v>
      </c>
      <c r="I33" s="8">
        <f t="shared" si="0"/>
        <v>4913.1286018583987</v>
      </c>
      <c r="J33" s="4"/>
    </row>
    <row r="34" spans="4:10" x14ac:dyDescent="0.2">
      <c r="D34" s="3" t="str">
        <f>'4.9.1'!A33</f>
        <v>557</v>
      </c>
      <c r="E34" s="3" t="s">
        <v>13</v>
      </c>
      <c r="F34" s="4">
        <f>'4.9.1'!E33</f>
        <v>36586.049999999996</v>
      </c>
      <c r="G34" s="3" t="str">
        <f>'4.9.1'!B33</f>
        <v>WA</v>
      </c>
      <c r="H34" s="25" t="s">
        <v>28</v>
      </c>
      <c r="I34" s="8">
        <f>F34</f>
        <v>36586.049999999996</v>
      </c>
      <c r="J34" s="4"/>
    </row>
    <row r="35" spans="4:10" x14ac:dyDescent="0.2">
      <c r="D35" s="3" t="str">
        <f>'4.9.1'!A34</f>
        <v>923</v>
      </c>
      <c r="E35" s="3" t="s">
        <v>13</v>
      </c>
      <c r="F35" s="4">
        <f>'4.9.1'!E34</f>
        <v>613675.75</v>
      </c>
      <c r="G35" s="3" t="str">
        <f>'4.9.1'!B34</f>
        <v>CAGE</v>
      </c>
      <c r="H35" s="25">
        <v>0</v>
      </c>
      <c r="I35" s="8">
        <f t="shared" si="0"/>
        <v>0</v>
      </c>
      <c r="J35" s="4"/>
    </row>
    <row r="36" spans="4:10" x14ac:dyDescent="0.2">
      <c r="D36" s="3" t="str">
        <f>'4.9.1'!A35</f>
        <v>923</v>
      </c>
      <c r="E36" s="3" t="s">
        <v>13</v>
      </c>
      <c r="F36" s="4">
        <f>'4.9.1'!E35</f>
        <v>794452.14999999991</v>
      </c>
      <c r="G36" s="3" t="str">
        <f>'4.9.1'!B35</f>
        <v>CAGW</v>
      </c>
      <c r="H36" s="25">
        <v>0.22162982918040364</v>
      </c>
      <c r="I36" s="8">
        <f t="shared" si="0"/>
        <v>176074.29429650438</v>
      </c>
      <c r="J36" s="4"/>
    </row>
    <row r="37" spans="4:10" x14ac:dyDescent="0.2">
      <c r="D37" s="3" t="str">
        <f>'4.9.1'!A36</f>
        <v>923</v>
      </c>
      <c r="E37" s="3" t="s">
        <v>13</v>
      </c>
      <c r="F37" s="4">
        <f>'4.9.1'!E36</f>
        <v>617.5</v>
      </c>
      <c r="G37" s="3" t="str">
        <f>'4.9.1'!B36</f>
        <v>ID</v>
      </c>
      <c r="H37" s="25" t="s">
        <v>28</v>
      </c>
      <c r="I37" s="8">
        <v>0</v>
      </c>
      <c r="J37" s="4"/>
    </row>
    <row r="38" spans="4:10" x14ac:dyDescent="0.2">
      <c r="D38" s="3" t="str">
        <f>'4.9.1'!A37</f>
        <v>923</v>
      </c>
      <c r="E38" s="3" t="s">
        <v>13</v>
      </c>
      <c r="F38" s="4">
        <f>'4.9.1'!E37</f>
        <v>11375.5</v>
      </c>
      <c r="G38" s="3" t="str">
        <f>'4.9.1'!B37</f>
        <v>WA</v>
      </c>
      <c r="H38" s="25" t="s">
        <v>28</v>
      </c>
      <c r="I38" s="8">
        <f>F38</f>
        <v>11375.5</v>
      </c>
      <c r="J38" s="4"/>
    </row>
    <row r="39" spans="4:10" x14ac:dyDescent="0.2">
      <c r="D39" s="3" t="str">
        <f>'4.9.1'!A38</f>
        <v>925</v>
      </c>
      <c r="E39" s="3" t="s">
        <v>13</v>
      </c>
      <c r="F39" s="4">
        <f>'4.9.1'!E38</f>
        <v>1233722.9500000002</v>
      </c>
      <c r="G39" s="3" t="str">
        <f>'4.9.1'!B38</f>
        <v>CA</v>
      </c>
      <c r="H39" s="25" t="s">
        <v>28</v>
      </c>
      <c r="I39" s="8">
        <v>0</v>
      </c>
      <c r="J39" s="4"/>
    </row>
    <row r="40" spans="4:10" x14ac:dyDescent="0.2">
      <c r="D40" s="3" t="str">
        <f>'4.9.1'!A39</f>
        <v>925</v>
      </c>
      <c r="E40" s="3" t="s">
        <v>13</v>
      </c>
      <c r="F40" s="4">
        <f>'4.9.1'!E39</f>
        <v>7176769.8399999999</v>
      </c>
      <c r="G40" s="3" t="str">
        <f>'4.9.1'!B39</f>
        <v>OR</v>
      </c>
      <c r="H40" s="25" t="s">
        <v>28</v>
      </c>
      <c r="I40" s="8">
        <v>0</v>
      </c>
      <c r="J40" s="4"/>
    </row>
    <row r="41" spans="4:10" x14ac:dyDescent="0.2">
      <c r="D41" s="3" t="str">
        <f>'4.9.1'!A40</f>
        <v>925</v>
      </c>
      <c r="E41" s="3" t="s">
        <v>13</v>
      </c>
      <c r="F41" s="4">
        <f>'4.9.1'!E40</f>
        <v>140708.35999999999</v>
      </c>
      <c r="G41" s="3" t="str">
        <f>'4.9.1'!B40</f>
        <v>UT</v>
      </c>
      <c r="H41" s="25" t="s">
        <v>28</v>
      </c>
      <c r="I41" s="8">
        <v>0</v>
      </c>
      <c r="J41" s="4"/>
    </row>
    <row r="42" spans="4:10" x14ac:dyDescent="0.2">
      <c r="D42" s="26"/>
      <c r="F42" s="15">
        <f>ROUND(SUM(F10:F41),0)</f>
        <v>0</v>
      </c>
      <c r="H42" s="14"/>
      <c r="I42" s="15">
        <f>ROUND(SUM(I10:I41),0)</f>
        <v>-629279</v>
      </c>
      <c r="J42" s="8" t="s">
        <v>14</v>
      </c>
    </row>
    <row r="43" spans="4:10" x14ac:dyDescent="0.2">
      <c r="D43" s="26"/>
      <c r="F43" s="37"/>
      <c r="H43" s="14"/>
      <c r="I43" s="37"/>
      <c r="J43" s="8"/>
    </row>
    <row r="44" spans="4:10" x14ac:dyDescent="0.2">
      <c r="D44" s="26"/>
      <c r="F44" s="37"/>
      <c r="H44" s="14"/>
      <c r="I44" s="37"/>
      <c r="J44" s="8"/>
    </row>
    <row r="45" spans="4:10" x14ac:dyDescent="0.2">
      <c r="D45" s="26"/>
      <c r="F45" s="37"/>
      <c r="H45" s="14"/>
      <c r="I45" s="37"/>
      <c r="J45" s="8"/>
    </row>
    <row r="46" spans="4:10" x14ac:dyDescent="0.2">
      <c r="D46" s="26"/>
      <c r="F46" s="37"/>
      <c r="H46" s="14"/>
      <c r="I46" s="37"/>
      <c r="J46" s="8"/>
    </row>
    <row r="47" spans="4:10" x14ac:dyDescent="0.2">
      <c r="D47" s="26"/>
      <c r="F47" s="37"/>
      <c r="H47" s="14"/>
      <c r="I47" s="37"/>
      <c r="J47" s="8"/>
    </row>
    <row r="48" spans="4:10" x14ac:dyDescent="0.2">
      <c r="D48" s="26"/>
      <c r="F48" s="37"/>
      <c r="H48" s="14"/>
      <c r="I48" s="37"/>
      <c r="J48" s="8"/>
    </row>
    <row r="49" spans="1:10" x14ac:dyDescent="0.2">
      <c r="D49" s="26"/>
      <c r="F49" s="37"/>
      <c r="H49" s="14"/>
      <c r="I49" s="37"/>
      <c r="J49" s="8"/>
    </row>
    <row r="50" spans="1:10" x14ac:dyDescent="0.2">
      <c r="D50" s="26"/>
      <c r="F50" s="37"/>
      <c r="H50" s="14"/>
      <c r="I50" s="37"/>
      <c r="J50" s="8"/>
    </row>
    <row r="51" spans="1:10" x14ac:dyDescent="0.2">
      <c r="D51" s="26"/>
      <c r="F51" s="37"/>
      <c r="H51" s="14"/>
      <c r="I51" s="37"/>
      <c r="J51" s="8"/>
    </row>
    <row r="52" spans="1:10" x14ac:dyDescent="0.2">
      <c r="D52" s="26"/>
      <c r="F52" s="37"/>
      <c r="H52" s="14"/>
      <c r="I52" s="37"/>
      <c r="J52" s="8"/>
    </row>
    <row r="53" spans="1:10" ht="13.5" thickBot="1" x14ac:dyDescent="0.25">
      <c r="B53" s="2" t="s">
        <v>15</v>
      </c>
    </row>
    <row r="54" spans="1:10" ht="12.75" customHeight="1" x14ac:dyDescent="0.2">
      <c r="A54" s="38"/>
      <c r="B54" s="41" t="s">
        <v>16</v>
      </c>
      <c r="C54" s="41"/>
      <c r="D54" s="41"/>
      <c r="E54" s="41"/>
      <c r="F54" s="41"/>
      <c r="G54" s="41"/>
      <c r="H54" s="41"/>
      <c r="I54" s="41"/>
      <c r="J54" s="42"/>
    </row>
    <row r="55" spans="1:10" x14ac:dyDescent="0.2">
      <c r="A55" s="39"/>
      <c r="B55" s="43"/>
      <c r="C55" s="43"/>
      <c r="D55" s="43"/>
      <c r="E55" s="43"/>
      <c r="F55" s="43"/>
      <c r="G55" s="43"/>
      <c r="H55" s="43"/>
      <c r="I55" s="43"/>
      <c r="J55" s="44"/>
    </row>
    <row r="56" spans="1:10" x14ac:dyDescent="0.2">
      <c r="A56" s="39"/>
      <c r="B56" s="43"/>
      <c r="C56" s="43"/>
      <c r="D56" s="43"/>
      <c r="E56" s="43"/>
      <c r="F56" s="43"/>
      <c r="G56" s="43"/>
      <c r="H56" s="43"/>
      <c r="I56" s="43"/>
      <c r="J56" s="44"/>
    </row>
    <row r="57" spans="1:10" x14ac:dyDescent="0.2">
      <c r="A57" s="39"/>
      <c r="B57" s="43"/>
      <c r="C57" s="43"/>
      <c r="D57" s="43"/>
      <c r="E57" s="43"/>
      <c r="F57" s="43"/>
      <c r="G57" s="43"/>
      <c r="H57" s="43"/>
      <c r="I57" s="43"/>
      <c r="J57" s="44"/>
    </row>
    <row r="58" spans="1:10" x14ac:dyDescent="0.2">
      <c r="A58" s="39"/>
      <c r="B58" s="43"/>
      <c r="C58" s="43"/>
      <c r="D58" s="43"/>
      <c r="E58" s="43"/>
      <c r="F58" s="43"/>
      <c r="G58" s="43"/>
      <c r="H58" s="43"/>
      <c r="I58" s="43"/>
      <c r="J58" s="44"/>
    </row>
    <row r="59" spans="1:10" x14ac:dyDescent="0.2">
      <c r="A59" s="39"/>
      <c r="B59" s="43"/>
      <c r="C59" s="43"/>
      <c r="D59" s="43"/>
      <c r="E59" s="43"/>
      <c r="F59" s="43"/>
      <c r="G59" s="43"/>
      <c r="H59" s="43"/>
      <c r="I59" s="43"/>
      <c r="J59" s="44"/>
    </row>
    <row r="60" spans="1:10" ht="12.75" customHeight="1" x14ac:dyDescent="0.2">
      <c r="A60" s="39"/>
      <c r="B60" s="43"/>
      <c r="C60" s="43"/>
      <c r="D60" s="43"/>
      <c r="E60" s="43"/>
      <c r="F60" s="43"/>
      <c r="G60" s="43"/>
      <c r="H60" s="43"/>
      <c r="I60" s="43"/>
      <c r="J60" s="44"/>
    </row>
    <row r="61" spans="1:10" ht="13.5" thickBot="1" x14ac:dyDescent="0.25">
      <c r="A61" s="40"/>
      <c r="B61" s="45"/>
      <c r="C61" s="45"/>
      <c r="D61" s="45"/>
      <c r="E61" s="45"/>
      <c r="F61" s="45"/>
      <c r="G61" s="45"/>
      <c r="H61" s="45"/>
      <c r="I61" s="45"/>
      <c r="J61" s="46"/>
    </row>
  </sheetData>
  <mergeCells count="1">
    <mergeCell ref="B54:J61"/>
  </mergeCells>
  <dataValidations count="1">
    <dataValidation type="list" allowBlank="1" showInputMessage="1" showErrorMessage="1" errorTitle="Account Input Error" error="The account number entered is not valid." sqref="D8:D52" xr:uid="{487D9302-E911-4DDE-98BA-926A80691D2F}">
      <formula1>ValidAccount</formula1>
    </dataValidation>
  </dataValidation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22F0-CB30-4660-932F-3B7779C37AEB}">
  <sheetPr codeName="Sheet3">
    <pageSetUpPr fitToPage="1"/>
  </sheetPr>
  <dimension ref="A1:G42"/>
  <sheetViews>
    <sheetView showOutlineSymbols="0" view="pageBreakPreview" zoomScale="85" zoomScaleNormal="100" zoomScaleSheetLayoutView="85" workbookViewId="0"/>
  </sheetViews>
  <sheetFormatPr defaultColWidth="9.140625" defaultRowHeight="12.75" outlineLevelRow="1" outlineLevelCol="1" x14ac:dyDescent="0.2"/>
  <cols>
    <col min="1" max="1" width="10.28515625" style="27" customWidth="1"/>
    <col min="2" max="2" width="11.42578125" style="27" bestFit="1" customWidth="1"/>
    <col min="3" max="3" width="18" style="28" customWidth="1"/>
    <col min="4" max="4" width="18.28515625" style="28" customWidth="1" outlineLevel="1"/>
    <col min="5" max="5" width="17.42578125" style="28" bestFit="1" customWidth="1"/>
    <col min="6" max="6" width="11.28515625" style="28" bestFit="1" customWidth="1"/>
    <col min="7" max="7" width="17.42578125" style="27" bestFit="1" customWidth="1"/>
    <col min="8" max="16384" width="9.140625" style="27"/>
  </cols>
  <sheetData>
    <row r="1" spans="1:7" x14ac:dyDescent="0.2">
      <c r="A1" s="16" t="str">
        <f>'4.9'!B2</f>
        <v>PacifiCorp</v>
      </c>
      <c r="D1" s="29"/>
      <c r="G1" s="30" t="s">
        <v>53</v>
      </c>
    </row>
    <row r="2" spans="1:7" x14ac:dyDescent="0.2">
      <c r="A2" s="16" t="str">
        <f>'4.9'!B3</f>
        <v>Washington 2023 General Rate Case</v>
      </c>
      <c r="E2" s="31"/>
      <c r="F2" s="31"/>
    </row>
    <row r="3" spans="1:7" x14ac:dyDescent="0.2">
      <c r="A3" s="16" t="str">
        <f>'4.9'!B4</f>
        <v>Legal Expenses</v>
      </c>
      <c r="C3" s="27"/>
      <c r="D3" s="27"/>
      <c r="E3" s="27"/>
    </row>
    <row r="4" spans="1:7" x14ac:dyDescent="0.2">
      <c r="C4" s="49" t="s">
        <v>17</v>
      </c>
      <c r="D4" s="49"/>
      <c r="E4" s="49"/>
      <c r="F4" s="17"/>
      <c r="G4" s="18" t="s">
        <v>18</v>
      </c>
    </row>
    <row r="5" spans="1:7" x14ac:dyDescent="0.2">
      <c r="A5" s="50" t="s">
        <v>19</v>
      </c>
      <c r="B5" s="50" t="s">
        <v>20</v>
      </c>
      <c r="C5" s="47" t="s">
        <v>21</v>
      </c>
      <c r="D5" s="47" t="s">
        <v>22</v>
      </c>
      <c r="E5" s="47" t="s">
        <v>23</v>
      </c>
      <c r="F5" s="19" t="s">
        <v>24</v>
      </c>
      <c r="G5" s="47" t="s">
        <v>23</v>
      </c>
    </row>
    <row r="6" spans="1:7" x14ac:dyDescent="0.2">
      <c r="A6" s="51"/>
      <c r="B6" s="51"/>
      <c r="C6" s="48"/>
      <c r="D6" s="48"/>
      <c r="E6" s="48"/>
      <c r="F6" s="20" t="s">
        <v>25</v>
      </c>
      <c r="G6" s="48"/>
    </row>
    <row r="7" spans="1:7" outlineLevel="1" x14ac:dyDescent="0.2">
      <c r="A7" s="32" t="s">
        <v>31</v>
      </c>
      <c r="B7" s="32" t="s">
        <v>32</v>
      </c>
      <c r="C7" s="33">
        <v>2710.8599999999997</v>
      </c>
      <c r="D7" s="33">
        <v>2710.8599999999997</v>
      </c>
      <c r="E7" s="33">
        <f t="shared" ref="E7:E40" si="0">D7-C7</f>
        <v>0</v>
      </c>
      <c r="F7" s="34">
        <v>0</v>
      </c>
      <c r="G7" s="33">
        <f t="shared" ref="G7:G40" si="1">E7*F7</f>
        <v>0</v>
      </c>
    </row>
    <row r="8" spans="1:7" outlineLevel="1" x14ac:dyDescent="0.2">
      <c r="A8" s="32" t="s">
        <v>33</v>
      </c>
      <c r="B8" s="32" t="s">
        <v>32</v>
      </c>
      <c r="C8" s="33">
        <v>23500</v>
      </c>
      <c r="D8" s="33">
        <v>23500</v>
      </c>
      <c r="E8" s="33">
        <f t="shared" si="0"/>
        <v>0</v>
      </c>
      <c r="F8" s="34">
        <v>0</v>
      </c>
      <c r="G8" s="33">
        <f t="shared" si="1"/>
        <v>0</v>
      </c>
    </row>
    <row r="9" spans="1:7" x14ac:dyDescent="0.2">
      <c r="A9" s="26" t="s">
        <v>34</v>
      </c>
      <c r="B9" s="26" t="s">
        <v>35</v>
      </c>
      <c r="C9" s="35">
        <v>362.5</v>
      </c>
      <c r="D9" s="35">
        <v>362.5</v>
      </c>
      <c r="E9" s="28">
        <f t="shared" si="0"/>
        <v>0</v>
      </c>
      <c r="F9" s="34">
        <v>7.9787774498314715E-2</v>
      </c>
      <c r="G9" s="28">
        <f t="shared" si="1"/>
        <v>0</v>
      </c>
    </row>
    <row r="10" spans="1:7" x14ac:dyDescent="0.2">
      <c r="A10" s="26" t="s">
        <v>36</v>
      </c>
      <c r="B10" s="26" t="s">
        <v>37</v>
      </c>
      <c r="C10" s="35">
        <v>10568.5</v>
      </c>
      <c r="D10" s="35">
        <v>15097.5</v>
      </c>
      <c r="E10" s="28">
        <f t="shared" si="0"/>
        <v>4529</v>
      </c>
      <c r="F10" s="34">
        <v>0</v>
      </c>
      <c r="G10" s="28">
        <f t="shared" si="1"/>
        <v>0</v>
      </c>
    </row>
    <row r="11" spans="1:7" x14ac:dyDescent="0.2">
      <c r="A11" s="26" t="s">
        <v>36</v>
      </c>
      <c r="B11" s="26" t="s">
        <v>38</v>
      </c>
      <c r="C11" s="35">
        <v>476554.33999999997</v>
      </c>
      <c r="D11" s="35">
        <v>14338.839999999998</v>
      </c>
      <c r="E11" s="28">
        <f t="shared" si="0"/>
        <v>-462215.49999999994</v>
      </c>
      <c r="F11" s="34">
        <v>0.22162982918040364</v>
      </c>
      <c r="G11" s="28">
        <f t="shared" si="1"/>
        <v>-102440.74230953485</v>
      </c>
    </row>
    <row r="12" spans="1:7" x14ac:dyDescent="0.2">
      <c r="A12" s="26" t="s">
        <v>36</v>
      </c>
      <c r="B12" s="26" t="s">
        <v>39</v>
      </c>
      <c r="C12" s="35">
        <v>1200345.0199999998</v>
      </c>
      <c r="D12" s="35">
        <v>1108731.4200000002</v>
      </c>
      <c r="E12" s="28">
        <f t="shared" si="0"/>
        <v>-91613.599999999627</v>
      </c>
      <c r="F12" s="34">
        <v>7.9787774498314715E-2</v>
      </c>
      <c r="G12" s="28">
        <f t="shared" si="1"/>
        <v>-7309.645257778775</v>
      </c>
    </row>
    <row r="13" spans="1:7" x14ac:dyDescent="0.2">
      <c r="A13" s="26" t="s">
        <v>40</v>
      </c>
      <c r="B13" s="26" t="s">
        <v>39</v>
      </c>
      <c r="C13" s="35">
        <v>1503</v>
      </c>
      <c r="D13" s="35">
        <v>1503</v>
      </c>
      <c r="E13" s="28">
        <f t="shared" si="0"/>
        <v>0</v>
      </c>
      <c r="F13" s="34">
        <v>7.9787774498314715E-2</v>
      </c>
      <c r="G13" s="28">
        <f>E13*F13</f>
        <v>0</v>
      </c>
    </row>
    <row r="14" spans="1:7" x14ac:dyDescent="0.2">
      <c r="A14" s="26" t="s">
        <v>41</v>
      </c>
      <c r="B14" s="26" t="s">
        <v>42</v>
      </c>
      <c r="C14" s="35">
        <v>12780.46</v>
      </c>
      <c r="D14" s="35">
        <v>12780.46</v>
      </c>
      <c r="E14" s="28">
        <f t="shared" si="0"/>
        <v>0</v>
      </c>
      <c r="F14" s="34">
        <v>6.264027551852748E-2</v>
      </c>
      <c r="G14" s="28">
        <f t="shared" si="1"/>
        <v>0</v>
      </c>
    </row>
    <row r="15" spans="1:7" x14ac:dyDescent="0.2">
      <c r="A15" s="26" t="s">
        <v>43</v>
      </c>
      <c r="B15" s="26" t="s">
        <v>44</v>
      </c>
      <c r="C15" s="35">
        <v>3369.73</v>
      </c>
      <c r="D15" s="35">
        <v>3369.73</v>
      </c>
      <c r="E15" s="28">
        <f t="shared" si="0"/>
        <v>0</v>
      </c>
      <c r="F15" s="34">
        <v>0</v>
      </c>
      <c r="G15" s="28">
        <f t="shared" si="1"/>
        <v>0</v>
      </c>
    </row>
    <row r="16" spans="1:7" x14ac:dyDescent="0.2">
      <c r="A16" s="26" t="s">
        <v>45</v>
      </c>
      <c r="B16" s="26" t="s">
        <v>46</v>
      </c>
      <c r="C16" s="35">
        <v>16633</v>
      </c>
      <c r="D16" s="35">
        <v>16633</v>
      </c>
      <c r="E16" s="28">
        <f t="shared" si="0"/>
        <v>0</v>
      </c>
      <c r="F16" s="34">
        <v>0</v>
      </c>
      <c r="G16" s="28">
        <f t="shared" si="1"/>
        <v>0</v>
      </c>
    </row>
    <row r="17" spans="1:7" x14ac:dyDescent="0.2">
      <c r="A17" s="26" t="s">
        <v>45</v>
      </c>
      <c r="B17" s="26" t="s">
        <v>47</v>
      </c>
      <c r="C17" s="35">
        <v>82600.12000000001</v>
      </c>
      <c r="D17" s="35">
        <v>93828.77</v>
      </c>
      <c r="E17" s="28">
        <f t="shared" si="0"/>
        <v>11228.649999999994</v>
      </c>
      <c r="F17" s="34">
        <v>0</v>
      </c>
      <c r="G17" s="28">
        <f t="shared" si="1"/>
        <v>0</v>
      </c>
    </row>
    <row r="18" spans="1:7" x14ac:dyDescent="0.2">
      <c r="A18" s="26" t="s">
        <v>45</v>
      </c>
      <c r="B18" s="26" t="s">
        <v>48</v>
      </c>
      <c r="C18" s="35">
        <v>980264.92000000319</v>
      </c>
      <c r="D18" s="35">
        <v>42866.30000000001</v>
      </c>
      <c r="E18" s="28">
        <f t="shared" si="0"/>
        <v>-937398.62000000314</v>
      </c>
      <c r="F18" s="34">
        <v>7.0845810240555085E-2</v>
      </c>
      <c r="G18" s="28">
        <f t="shared" si="1"/>
        <v>-66410.764752278425</v>
      </c>
    </row>
    <row r="19" spans="1:7" x14ac:dyDescent="0.2">
      <c r="A19" s="26" t="s">
        <v>45</v>
      </c>
      <c r="B19" s="26" t="s">
        <v>44</v>
      </c>
      <c r="C19" s="35">
        <v>492641.59</v>
      </c>
      <c r="D19" s="35">
        <v>-1309.339999999982</v>
      </c>
      <c r="E19" s="28">
        <f t="shared" si="0"/>
        <v>-493950.93</v>
      </c>
      <c r="F19" s="34">
        <v>0</v>
      </c>
      <c r="G19" s="28">
        <f t="shared" si="1"/>
        <v>0</v>
      </c>
    </row>
    <row r="20" spans="1:7" x14ac:dyDescent="0.2">
      <c r="A20" s="26" t="s">
        <v>45</v>
      </c>
      <c r="B20" s="26" t="s">
        <v>54</v>
      </c>
      <c r="C20" s="35">
        <v>5089.6000000000004</v>
      </c>
      <c r="D20" s="35">
        <v>5089.6000000000004</v>
      </c>
      <c r="E20" s="28">
        <f t="shared" si="0"/>
        <v>0</v>
      </c>
      <c r="F20" s="34">
        <v>0</v>
      </c>
      <c r="G20" s="28">
        <f t="shared" si="1"/>
        <v>0</v>
      </c>
    </row>
    <row r="21" spans="1:7" x14ac:dyDescent="0.2">
      <c r="A21" s="26" t="s">
        <v>45</v>
      </c>
      <c r="B21" s="26" t="s">
        <v>54</v>
      </c>
      <c r="C21" s="35">
        <v>368600.18000000005</v>
      </c>
      <c r="D21" s="35">
        <v>368600.18000000005</v>
      </c>
      <c r="E21" s="28">
        <f t="shared" si="0"/>
        <v>0</v>
      </c>
      <c r="F21" s="34">
        <v>0</v>
      </c>
      <c r="G21" s="28">
        <f t="shared" si="1"/>
        <v>0</v>
      </c>
    </row>
    <row r="22" spans="1:7" x14ac:dyDescent="0.2">
      <c r="A22" s="26" t="s">
        <v>49</v>
      </c>
      <c r="B22" s="26" t="s">
        <v>48</v>
      </c>
      <c r="C22" s="35">
        <v>9417695.5700000003</v>
      </c>
      <c r="D22" s="35">
        <v>866494.42000000016</v>
      </c>
      <c r="E22" s="28">
        <f t="shared" si="0"/>
        <v>-8551201.1500000004</v>
      </c>
      <c r="F22" s="34">
        <v>7.0845810240555085E-2</v>
      </c>
      <c r="G22" s="28">
        <f t="shared" si="1"/>
        <v>-605816.7740017164</v>
      </c>
    </row>
    <row r="23" spans="1:7" x14ac:dyDescent="0.2">
      <c r="A23" s="26" t="s">
        <v>50</v>
      </c>
      <c r="B23" s="26" t="s">
        <v>46</v>
      </c>
      <c r="C23" s="35">
        <v>734994.80999999994</v>
      </c>
      <c r="D23" s="35">
        <v>734994.80999999994</v>
      </c>
      <c r="E23" s="28">
        <f t="shared" si="0"/>
        <v>0</v>
      </c>
      <c r="F23" s="34">
        <v>0</v>
      </c>
      <c r="G23" s="28">
        <f t="shared" si="1"/>
        <v>0</v>
      </c>
    </row>
    <row r="24" spans="1:7" x14ac:dyDescent="0.2">
      <c r="A24" s="26" t="s">
        <v>50</v>
      </c>
      <c r="B24" s="26" t="s">
        <v>55</v>
      </c>
      <c r="C24" s="35">
        <v>15708.25</v>
      </c>
      <c r="D24" s="35">
        <v>15708.25</v>
      </c>
      <c r="E24" s="28">
        <f t="shared" si="0"/>
        <v>0</v>
      </c>
      <c r="F24" s="34">
        <v>0</v>
      </c>
      <c r="G24" s="28">
        <f t="shared" si="1"/>
        <v>0</v>
      </c>
    </row>
    <row r="25" spans="1:7" x14ac:dyDescent="0.2">
      <c r="A25" s="26" t="s">
        <v>50</v>
      </c>
      <c r="B25" s="26" t="s">
        <v>47</v>
      </c>
      <c r="C25" s="35">
        <v>995497.57000000007</v>
      </c>
      <c r="D25" s="35">
        <v>995497.57000000007</v>
      </c>
      <c r="E25" s="28">
        <f t="shared" si="0"/>
        <v>0</v>
      </c>
      <c r="F25" s="34">
        <v>0</v>
      </c>
      <c r="G25" s="28">
        <f t="shared" si="1"/>
        <v>0</v>
      </c>
    </row>
    <row r="26" spans="1:7" x14ac:dyDescent="0.2">
      <c r="A26" s="26" t="s">
        <v>50</v>
      </c>
      <c r="B26" s="26" t="s">
        <v>48</v>
      </c>
      <c r="C26" s="35">
        <v>2228929.75</v>
      </c>
      <c r="D26" s="35">
        <v>1152643.1300000001</v>
      </c>
      <c r="E26" s="28">
        <f t="shared" si="0"/>
        <v>-1076286.6199999999</v>
      </c>
      <c r="F26" s="34">
        <v>7.0845810240555085E-2</v>
      </c>
      <c r="G26" s="28">
        <f t="shared" si="1"/>
        <v>-76250.397644968412</v>
      </c>
    </row>
    <row r="27" spans="1:7" x14ac:dyDescent="0.2">
      <c r="A27" s="26" t="s">
        <v>50</v>
      </c>
      <c r="B27" s="26" t="s">
        <v>44</v>
      </c>
      <c r="C27" s="35">
        <v>51656.49</v>
      </c>
      <c r="D27" s="35">
        <v>1127943.1099999999</v>
      </c>
      <c r="E27" s="28">
        <f t="shared" si="0"/>
        <v>1076286.6199999999</v>
      </c>
      <c r="F27" s="34">
        <v>0</v>
      </c>
      <c r="G27" s="28">
        <f t="shared" si="1"/>
        <v>0</v>
      </c>
    </row>
    <row r="28" spans="1:7" x14ac:dyDescent="0.2">
      <c r="A28" s="26" t="s">
        <v>50</v>
      </c>
      <c r="B28" s="26" t="s">
        <v>51</v>
      </c>
      <c r="C28" s="35">
        <v>65798.850000000006</v>
      </c>
      <c r="D28" s="35">
        <v>65798.850000000006</v>
      </c>
      <c r="E28" s="28">
        <f t="shared" si="0"/>
        <v>0</v>
      </c>
      <c r="F28" s="34">
        <v>1</v>
      </c>
      <c r="G28" s="28">
        <f t="shared" si="1"/>
        <v>0</v>
      </c>
    </row>
    <row r="29" spans="1:7" x14ac:dyDescent="0.2">
      <c r="A29" s="26" t="s">
        <v>50</v>
      </c>
      <c r="B29" s="26" t="s">
        <v>54</v>
      </c>
      <c r="C29" s="35">
        <v>112888.89</v>
      </c>
      <c r="D29" s="35">
        <v>112888.89</v>
      </c>
      <c r="E29" s="28">
        <f t="shared" si="0"/>
        <v>0</v>
      </c>
      <c r="F29" s="34">
        <v>0</v>
      </c>
      <c r="G29" s="28">
        <f t="shared" si="1"/>
        <v>0</v>
      </c>
    </row>
    <row r="30" spans="1:7" x14ac:dyDescent="0.2">
      <c r="A30" s="26" t="s">
        <v>36</v>
      </c>
      <c r="B30" s="26" t="s">
        <v>52</v>
      </c>
      <c r="C30" s="35">
        <v>0</v>
      </c>
      <c r="D30" s="35">
        <v>17735</v>
      </c>
      <c r="E30" s="28">
        <f t="shared" si="0"/>
        <v>17735</v>
      </c>
      <c r="F30" s="34">
        <v>0</v>
      </c>
      <c r="G30" s="28">
        <f t="shared" si="1"/>
        <v>0</v>
      </c>
    </row>
    <row r="31" spans="1:7" x14ac:dyDescent="0.2">
      <c r="A31" s="26" t="s">
        <v>36</v>
      </c>
      <c r="B31" s="26" t="s">
        <v>47</v>
      </c>
      <c r="C31" s="35">
        <v>0</v>
      </c>
      <c r="D31" s="35">
        <v>425629.45</v>
      </c>
      <c r="E31" s="28">
        <f t="shared" si="0"/>
        <v>425629.45</v>
      </c>
      <c r="F31" s="34">
        <v>0</v>
      </c>
      <c r="G31" s="28">
        <f t="shared" si="1"/>
        <v>0</v>
      </c>
    </row>
    <row r="32" spans="1:7" x14ac:dyDescent="0.2">
      <c r="A32" s="26" t="s">
        <v>36</v>
      </c>
      <c r="B32" s="26" t="s">
        <v>48</v>
      </c>
      <c r="C32" s="35">
        <v>0</v>
      </c>
      <c r="D32" s="35">
        <v>69349.599999999991</v>
      </c>
      <c r="E32" s="28">
        <f t="shared" si="0"/>
        <v>69349.599999999991</v>
      </c>
      <c r="F32" s="34">
        <v>7.0845810240555085E-2</v>
      </c>
      <c r="G32" s="28">
        <f t="shared" si="1"/>
        <v>4913.1286018583987</v>
      </c>
    </row>
    <row r="33" spans="1:7" x14ac:dyDescent="0.2">
      <c r="A33" s="26" t="s">
        <v>36</v>
      </c>
      <c r="B33" s="26" t="s">
        <v>51</v>
      </c>
      <c r="C33" s="35">
        <v>0</v>
      </c>
      <c r="D33" s="35">
        <v>36586.049999999996</v>
      </c>
      <c r="E33" s="28">
        <f t="shared" si="0"/>
        <v>36586.049999999996</v>
      </c>
      <c r="F33" s="34">
        <v>1</v>
      </c>
      <c r="G33" s="28">
        <f t="shared" si="1"/>
        <v>36586.049999999996</v>
      </c>
    </row>
    <row r="34" spans="1:7" x14ac:dyDescent="0.2">
      <c r="A34" s="26" t="s">
        <v>45</v>
      </c>
      <c r="B34" s="26" t="s">
        <v>37</v>
      </c>
      <c r="C34" s="35">
        <v>0</v>
      </c>
      <c r="D34" s="35">
        <v>613675.75</v>
      </c>
      <c r="E34" s="28">
        <f t="shared" si="0"/>
        <v>613675.75</v>
      </c>
      <c r="F34" s="34">
        <v>0</v>
      </c>
      <c r="G34" s="28">
        <f t="shared" si="1"/>
        <v>0</v>
      </c>
    </row>
    <row r="35" spans="1:7" x14ac:dyDescent="0.2">
      <c r="A35" s="26" t="s">
        <v>45</v>
      </c>
      <c r="B35" s="26" t="s">
        <v>38</v>
      </c>
      <c r="C35" s="35">
        <v>0</v>
      </c>
      <c r="D35" s="35">
        <v>794452.14999999991</v>
      </c>
      <c r="E35" s="28">
        <f t="shared" si="0"/>
        <v>794452.14999999991</v>
      </c>
      <c r="F35" s="34">
        <v>0.22162982918040364</v>
      </c>
      <c r="G35" s="28">
        <f t="shared" si="1"/>
        <v>176074.29429650438</v>
      </c>
    </row>
    <row r="36" spans="1:7" x14ac:dyDescent="0.2">
      <c r="A36" s="26" t="s">
        <v>45</v>
      </c>
      <c r="B36" s="26" t="s">
        <v>55</v>
      </c>
      <c r="C36" s="35">
        <v>0</v>
      </c>
      <c r="D36" s="35">
        <v>617.5</v>
      </c>
      <c r="E36" s="28">
        <f t="shared" si="0"/>
        <v>617.5</v>
      </c>
      <c r="F36" s="34">
        <v>0</v>
      </c>
      <c r="G36" s="28">
        <f t="shared" si="1"/>
        <v>0</v>
      </c>
    </row>
    <row r="37" spans="1:7" x14ac:dyDescent="0.2">
      <c r="A37" s="26" t="s">
        <v>45</v>
      </c>
      <c r="B37" s="26" t="s">
        <v>51</v>
      </c>
      <c r="C37" s="35">
        <v>0</v>
      </c>
      <c r="D37" s="35">
        <v>11375.5</v>
      </c>
      <c r="E37" s="28">
        <f t="shared" si="0"/>
        <v>11375.5</v>
      </c>
      <c r="F37" s="34">
        <v>1</v>
      </c>
      <c r="G37" s="28">
        <f t="shared" si="1"/>
        <v>11375.5</v>
      </c>
    </row>
    <row r="38" spans="1:7" x14ac:dyDescent="0.2">
      <c r="A38" s="26" t="s">
        <v>49</v>
      </c>
      <c r="B38" s="26" t="s">
        <v>46</v>
      </c>
      <c r="C38" s="35">
        <v>0</v>
      </c>
      <c r="D38" s="35">
        <v>1233722.9500000002</v>
      </c>
      <c r="E38" s="28">
        <f t="shared" si="0"/>
        <v>1233722.9500000002</v>
      </c>
      <c r="F38" s="34">
        <v>0</v>
      </c>
      <c r="G38" s="28">
        <f t="shared" si="1"/>
        <v>0</v>
      </c>
    </row>
    <row r="39" spans="1:7" x14ac:dyDescent="0.2">
      <c r="A39" s="26" t="s">
        <v>49</v>
      </c>
      <c r="B39" s="26" t="s">
        <v>47</v>
      </c>
      <c r="C39" s="35">
        <v>0</v>
      </c>
      <c r="D39" s="35">
        <v>7176769.8399999999</v>
      </c>
      <c r="E39" s="28">
        <f t="shared" si="0"/>
        <v>7176769.8399999999</v>
      </c>
      <c r="F39" s="34">
        <v>0</v>
      </c>
      <c r="G39" s="28">
        <f t="shared" si="1"/>
        <v>0</v>
      </c>
    </row>
    <row r="40" spans="1:7" x14ac:dyDescent="0.2">
      <c r="A40" s="26" t="s">
        <v>49</v>
      </c>
      <c r="B40" s="26" t="s">
        <v>44</v>
      </c>
      <c r="C40" s="35">
        <v>0</v>
      </c>
      <c r="D40" s="35">
        <v>140708.35999999999</v>
      </c>
      <c r="E40" s="28">
        <f t="shared" si="0"/>
        <v>140708.35999999999</v>
      </c>
      <c r="F40" s="34">
        <v>0</v>
      </c>
      <c r="G40" s="28">
        <f t="shared" si="1"/>
        <v>0</v>
      </c>
    </row>
    <row r="41" spans="1:7" ht="12.75" customHeight="1" x14ac:dyDescent="0.2">
      <c r="A41" s="36"/>
      <c r="B41" s="18" t="s">
        <v>26</v>
      </c>
      <c r="C41" s="21">
        <f>SUM(C9:C40)</f>
        <v>17274483.140000004</v>
      </c>
      <c r="D41" s="21">
        <f>SUM(D9:D40)</f>
        <v>17274483.139999997</v>
      </c>
      <c r="E41" s="21">
        <f>SUM(E7:E40)</f>
        <v>-2.2118911147117615E-9</v>
      </c>
      <c r="F41" s="21"/>
      <c r="G41" s="21">
        <f>SUM(G7:G40)</f>
        <v>-629279.35106791405</v>
      </c>
    </row>
    <row r="42" spans="1:7" x14ac:dyDescent="0.2">
      <c r="B42" s="22"/>
      <c r="C42" s="23"/>
      <c r="D42" s="23"/>
      <c r="E42" s="24" t="s">
        <v>27</v>
      </c>
      <c r="F42" s="23"/>
      <c r="G42" s="24" t="s">
        <v>27</v>
      </c>
    </row>
  </sheetData>
  <mergeCells count="7">
    <mergeCell ref="G5:G6"/>
    <mergeCell ref="C4:E4"/>
    <mergeCell ref="A5:A6"/>
    <mergeCell ref="B5:B6"/>
    <mergeCell ref="C5:C6"/>
    <mergeCell ref="D5:D6"/>
    <mergeCell ref="E5:E6"/>
  </mergeCells>
  <printOptions horizontalCentered="1"/>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965FC19-34CC-4305-B199-F79892EB7D19}"/>
</file>

<file path=customXml/itemProps2.xml><?xml version="1.0" encoding="utf-8"?>
<ds:datastoreItem xmlns:ds="http://schemas.openxmlformats.org/officeDocument/2006/customXml" ds:itemID="{3FAF54C6-F5B9-41BC-BAD4-D121236B5670}"/>
</file>

<file path=customXml/itemProps3.xml><?xml version="1.0" encoding="utf-8"?>
<ds:datastoreItem xmlns:ds="http://schemas.openxmlformats.org/officeDocument/2006/customXml" ds:itemID="{5DF018D5-0D56-457D-91DE-0BB161C2FA23}"/>
</file>

<file path=customXml/itemProps4.xml><?xml version="1.0" encoding="utf-8"?>
<ds:datastoreItem xmlns:ds="http://schemas.openxmlformats.org/officeDocument/2006/customXml" ds:itemID="{8F4C3237-F0BE-4E23-A9AF-FA6AF2EEE1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4.9</vt:lpstr>
      <vt:lpstr>4.9.1</vt:lpstr>
      <vt:lpstr>'4.9'!Print_Area</vt:lpstr>
      <vt:lpstr>'4.9.1'!Print_Area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2023-02-28T22:55:24Z</dcterms:created>
  <dcterms:modified xsi:type="dcterms:W3CDTF">2023-03-07T18:04:54Z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