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ustomProperty1.bin" ContentType="application/vnd.openxmlformats-officedocument.spreadsheetml.customProperty"/>
  <Override PartName="/xl/worksheets/sheet3.xml" ContentType="application/vnd.openxmlformats-officedocument.spreadsheetml.worksheet+xml"/>
  <Override PartName="/xl/customProperty2.bin" ContentType="application/vnd.openxmlformats-officedocument.spreadsheetml.customProperty"/>
  <Override PartName="/xl/worksheets/sheet4.xml" ContentType="application/vnd.openxmlformats-officedocument.spreadsheetml.worksheet+xml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thomrc\AppData\Local\Temp\Workshare\ww4qyku3.bnb\5\"/>
    </mc:Choice>
  </mc:AlternateContent>
  <xr:revisionPtr revIDLastSave="0" documentId="13_ncr:1_{3315C1F4-1E18-49B5-A372-A8A0587B2E3D}" xr6:coauthVersionLast="41" xr6:coauthVersionMax="41" xr10:uidLastSave="{00000000-0000-0000-0000-000000000000}"/>
  <bookViews>
    <workbookView xWindow="2070" yWindow="4005" windowWidth="18900" windowHeight="11055" activeTab="3" xr2:uid="{00000000-000D-0000-FFFF-FFFF00000000}"/>
  </bookViews>
  <sheets>
    <sheet name="Public Version" sheetId="4" r:id="rId1"/>
    <sheet name="Rate Year OI (PSE no attr)" sheetId="3" r:id="rId2"/>
    <sheet name="Rate Year OI (Staff)" sheetId="2" r:id="rId3"/>
    <sheet name="Rate Year OI (no GRC)" sheetId="1" r:id="rId4"/>
  </sheets>
  <definedNames>
    <definedName name="_xlnm.Print_Area" localSheetId="3">'Rate Year OI (no GRC)'!$A$1:$K$30</definedName>
    <definedName name="_xlnm.Print_Area" localSheetId="1">'Rate Year OI (PSE no attr)'!$A$1:$L$33</definedName>
    <definedName name="_xlnm.Print_Area" localSheetId="2">'Rate Year OI (Staff)'!$A$1:$L$33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<sst xmlns="http://schemas.openxmlformats.org/spreadsheetml/2006/main" count="270" uniqueCount="52">
  <si>
    <t>Table 3. Operating Income for the GRC Rate Year May 2020 - April 2021</t>
  </si>
  <si>
    <t>Electric Common Allocation %</t>
  </si>
  <si>
    <t>Line No.</t>
  </si>
  <si>
    <r>
      <t xml:space="preserve">Description </t>
    </r>
    <r>
      <rPr>
        <sz val="8"/>
        <color theme="1"/>
        <rFont val="Calibri"/>
        <family val="2"/>
      </rPr>
      <t>($ in millions)</t>
    </r>
  </si>
  <si>
    <t>May 2020-April 2021</t>
  </si>
  <si>
    <t>Gas Common Allocation %</t>
  </si>
  <si>
    <t>Check Total</t>
  </si>
  <si>
    <t>Electric Operating Income</t>
  </si>
  <si>
    <t>Gas Operating Income</t>
  </si>
  <si>
    <t>Electric Operating Revenue</t>
  </si>
  <si>
    <t>Gas Operating Revenue</t>
  </si>
  <si>
    <t>Total Operating Revenue</t>
  </si>
  <si>
    <t>Operating Expenses</t>
  </si>
  <si>
    <t>Purchased Electricity</t>
  </si>
  <si>
    <t>Electric Generation Fuel</t>
  </si>
  <si>
    <t>Natural Gas Expense</t>
  </si>
  <si>
    <t>Operations &amp; Maintenance</t>
  </si>
  <si>
    <t>Conservation &amp; Farm Credits</t>
  </si>
  <si>
    <t>Depreciation &amp; Amortization</t>
  </si>
  <si>
    <t>Taxes other than Federal</t>
  </si>
  <si>
    <t>Federal Income Taxes</t>
  </si>
  <si>
    <t>Total Operating Expenses</t>
  </si>
  <si>
    <t>Total Electric Net Operating Income</t>
  </si>
  <si>
    <t>Total Gas Net Operating Income</t>
  </si>
  <si>
    <t>Total Operating Income</t>
  </si>
  <si>
    <t>Rate Base</t>
  </si>
  <si>
    <t>Electric AMA Ratebase &amp; Working Capital</t>
  </si>
  <si>
    <t>Gas AMA Ratebase &amp; Working Capital</t>
  </si>
  <si>
    <t xml:space="preserve">EOP RAB and AMA WC </t>
  </si>
  <si>
    <t>Electric Rate of Return</t>
  </si>
  <si>
    <t>Gas Rate of Return</t>
  </si>
  <si>
    <t>Allowed Rate of Return</t>
  </si>
  <si>
    <t>Over / (Under) Recovery</t>
  </si>
  <si>
    <t>Table 2. Operating Income for the GRC Rate Year May 2020 - April 2021, including Staff Recommended Revenue Increases</t>
  </si>
  <si>
    <t>Projected Electric Operating Revenue</t>
  </si>
  <si>
    <t>Projected Gas Operating Revenue</t>
  </si>
  <si>
    <t>Staff Electric Operating Revenue Increase</t>
  </si>
  <si>
    <t>Staff Gas Operating Revenue Increase</t>
  </si>
  <si>
    <t>Total Electric Operating Revenue</t>
  </si>
  <si>
    <t>Total Gas Operating Revenue</t>
  </si>
  <si>
    <t>Table 1. Operating Income for the GRC Rate Year May 2020 - April 2021, PSE direct filed excluding attrition</t>
  </si>
  <si>
    <t>PSE Electric Operating Revenue Increase</t>
  </si>
  <si>
    <t>PSE Gas Operating Revenue Increase</t>
  </si>
  <si>
    <t>Allowed Rate of Return (ROE=9.7%)</t>
  </si>
  <si>
    <t>Allowed Rate of Return (ROE=9.5%)</t>
  </si>
  <si>
    <t>Over / (Under) Earning @ 7.57% ROR</t>
  </si>
  <si>
    <t>Over / (Under) Earning @ 7.48% ROR</t>
  </si>
  <si>
    <t>May 2020 - April 2021</t>
  </si>
  <si>
    <t>Public Version</t>
  </si>
  <si>
    <t>REDACTED</t>
  </si>
  <si>
    <t>XXXX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</si>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</sst>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 style="thin">
        <color rgb="FFFFFF00"/>
      </right>
      <top/>
      <bottom/>
      <diagonal/>
    </border>
    <border>
      <left style="thin">
        <color rgb="FFFFFF00"/>
      </left>
      <right style="thin">
        <color rgb="FFFFFF00"/>
      </right>
      <top style="thin">
        <color indexed="64"/>
      </top>
      <bottom/>
      <diagonal/>
    </border>
    <border>
      <left style="thin">
        <color rgb="FFFFFF00"/>
      </left>
      <right style="thin">
        <color rgb="FFFFFF00"/>
      </right>
      <top/>
      <bottom style="thin">
        <color indexed="64"/>
      </bottom>
      <diagonal/>
    </border>
    <border>
      <left style="thin">
        <color rgb="FFFFFF00"/>
      </left>
      <right style="thin">
        <color rgb="FFFFFF00"/>
      </right>
      <top/>
      <bottom style="medium">
        <color indexed="64"/>
      </bottom>
      <diagonal/>
    </border>
    <border>
      <left style="thin">
        <color rgb="FFFFFF00"/>
      </left>
      <right style="thin">
        <color rgb="FFFFFF00"/>
      </right>
      <top/>
      <bottom style="double">
        <color indexed="64"/>
      </bottom>
      <diagonal/>
    </border>
    <border>
      <left style="thin">
        <color rgb="FFFFFF00"/>
      </left>
      <right style="thin">
        <color rgb="FFFFFF00"/>
      </right>
      <top/>
      <bottom style="thin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FF00"/>
      </left>
      <right/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 style="thin">
        <color rgb="FFFFFF00"/>
      </bottom>
      <diagonal/>
    </border>
    <border>
      <left/>
      <right style="thin">
        <color rgb="FFFFFF00"/>
      </right>
      <top style="thin">
        <color rgb="FFFFFF00"/>
      </top>
      <bottom style="thin">
        <color rgb="FFFFFF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6" fillId="0" borderId="0" xfId="0" applyFont="1" applyAlignment="1">
      <alignment wrapText="1"/>
    </xf>
    <xf numFmtId="0" fontId="2" fillId="0" borderId="0" xfId="0" applyFont="1" applyAlignme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center" vertical="top"/>
    </xf>
    <xf numFmtId="0" fontId="2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3" fillId="0" borderId="0" xfId="0" applyFont="1" applyBorder="1"/>
    <xf numFmtId="164" fontId="3" fillId="0" borderId="0" xfId="2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5" fillId="0" borderId="5" xfId="0" applyFont="1" applyBorder="1"/>
    <xf numFmtId="165" fontId="3" fillId="0" borderId="0" xfId="0" applyNumberFormat="1" applyFont="1" applyBorder="1"/>
    <xf numFmtId="165" fontId="3" fillId="0" borderId="6" xfId="0" applyNumberFormat="1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3" fillId="0" borderId="6" xfId="1" applyNumberFormat="1" applyFont="1" applyBorder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2" fillId="0" borderId="0" xfId="0" applyFont="1" applyFill="1"/>
    <xf numFmtId="0" fontId="5" fillId="0" borderId="0" xfId="0" applyFont="1" applyFill="1"/>
    <xf numFmtId="0" fontId="3" fillId="0" borderId="0" xfId="0" applyFont="1" applyFill="1"/>
    <xf numFmtId="165" fontId="3" fillId="0" borderId="7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3" fillId="0" borderId="7" xfId="1" applyNumberFormat="1" applyFont="1" applyBorder="1" applyAlignment="1">
      <alignment horizontal="center"/>
    </xf>
    <xf numFmtId="165" fontId="3" fillId="0" borderId="8" xfId="1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3" fillId="0" borderId="6" xfId="2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2" fillId="0" borderId="5" xfId="0" applyFont="1" applyBorder="1"/>
    <xf numFmtId="164" fontId="3" fillId="0" borderId="10" xfId="0" applyNumberFormat="1" applyFont="1" applyBorder="1" applyAlignment="1">
      <alignment horizontal="center"/>
    </xf>
    <xf numFmtId="0" fontId="5" fillId="0" borderId="0" xfId="0" applyFont="1" applyBorder="1"/>
    <xf numFmtId="1" fontId="3" fillId="0" borderId="8" xfId="0" applyNumberFormat="1" applyFont="1" applyBorder="1"/>
    <xf numFmtId="10" fontId="3" fillId="0" borderId="11" xfId="3" applyNumberFormat="1" applyFont="1" applyBorder="1" applyAlignment="1">
      <alignment horizontal="right"/>
    </xf>
    <xf numFmtId="10" fontId="3" fillId="0" borderId="0" xfId="3" applyNumberFormat="1" applyFont="1" applyBorder="1" applyAlignment="1">
      <alignment horizontal="right"/>
    </xf>
    <xf numFmtId="10" fontId="2" fillId="0" borderId="0" xfId="0" applyNumberFormat="1" applyFont="1"/>
    <xf numFmtId="10" fontId="3" fillId="0" borderId="0" xfId="0" applyNumberFormat="1" applyFont="1"/>
    <xf numFmtId="10" fontId="2" fillId="0" borderId="5" xfId="0" applyNumberFormat="1" applyFont="1" applyBorder="1"/>
    <xf numFmtId="10" fontId="3" fillId="0" borderId="0" xfId="0" applyNumberFormat="1" applyFont="1" applyBorder="1"/>
    <xf numFmtId="10" fontId="3" fillId="0" borderId="6" xfId="0" applyNumberFormat="1" applyFont="1" applyBorder="1"/>
    <xf numFmtId="10" fontId="3" fillId="0" borderId="0" xfId="0" applyNumberFormat="1" applyFont="1" applyAlignment="1">
      <alignment horizontal="center"/>
    </xf>
    <xf numFmtId="10" fontId="3" fillId="0" borderId="12" xfId="0" applyNumberFormat="1" applyFont="1" applyBorder="1"/>
    <xf numFmtId="10" fontId="3" fillId="0" borderId="7" xfId="0" applyNumberFormat="1" applyFont="1" applyBorder="1"/>
    <xf numFmtId="10" fontId="3" fillId="0" borderId="8" xfId="0" applyNumberFormat="1" applyFont="1" applyBorder="1"/>
    <xf numFmtId="10" fontId="3" fillId="0" borderId="0" xfId="0" applyNumberFormat="1" applyFont="1" applyAlignment="1">
      <alignment horizontal="right"/>
    </xf>
    <xf numFmtId="10" fontId="5" fillId="0" borderId="0" xfId="0" applyNumberFormat="1" applyFont="1"/>
    <xf numFmtId="0" fontId="3" fillId="0" borderId="6" xfId="0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5" xfId="0" applyFont="1" applyFill="1" applyBorder="1"/>
    <xf numFmtId="0" fontId="5" fillId="0" borderId="0" xfId="0" applyFont="1" applyFill="1" applyBorder="1"/>
    <xf numFmtId="1" fontId="3" fillId="0" borderId="8" xfId="0" applyNumberFormat="1" applyFont="1" applyFill="1" applyBorder="1"/>
    <xf numFmtId="10" fontId="3" fillId="2" borderId="18" xfId="3" applyNumberFormat="1" applyFont="1" applyFill="1" applyBorder="1" applyAlignment="1">
      <alignment horizontal="right"/>
    </xf>
    <xf numFmtId="10" fontId="3" fillId="2" borderId="14" xfId="0" applyNumberFormat="1" applyFont="1" applyFill="1" applyBorder="1" applyAlignment="1">
      <alignment horizontal="right"/>
    </xf>
    <xf numFmtId="10" fontId="3" fillId="2" borderId="19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10" fillId="2" borderId="24" xfId="0" applyFont="1" applyFill="1" applyBorder="1"/>
    <xf numFmtId="0" fontId="11" fillId="2" borderId="24" xfId="0" applyFont="1" applyFill="1" applyBorder="1"/>
    <xf numFmtId="0" fontId="9" fillId="2" borderId="24" xfId="0" applyFont="1" applyFill="1" applyBorder="1"/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/>
    <xf numFmtId="0" fontId="10" fillId="2" borderId="23" xfId="0" applyFont="1" applyFill="1" applyBorder="1"/>
    <xf numFmtId="10" fontId="3" fillId="0" borderId="0" xfId="0" applyNumberFormat="1" applyFont="1" applyFill="1" applyBorder="1" applyAlignment="1">
      <alignment horizontal="right"/>
    </xf>
    <xf numFmtId="164" fontId="3" fillId="2" borderId="13" xfId="2" applyNumberFormat="1" applyFont="1" applyFill="1" applyBorder="1" applyAlignment="1">
      <alignment horizontal="right"/>
    </xf>
    <xf numFmtId="165" fontId="3" fillId="2" borderId="14" xfId="1" applyNumberFormat="1" applyFont="1" applyFill="1" applyBorder="1" applyAlignment="1">
      <alignment horizontal="right"/>
    </xf>
    <xf numFmtId="164" fontId="3" fillId="2" borderId="15" xfId="2" applyNumberFormat="1" applyFont="1" applyFill="1" applyBorder="1" applyAlignment="1">
      <alignment horizontal="right"/>
    </xf>
    <xf numFmtId="0" fontId="3" fillId="2" borderId="14" xfId="0" applyFont="1" applyFill="1" applyBorder="1" applyAlignment="1">
      <alignment horizontal="right"/>
    </xf>
    <xf numFmtId="165" fontId="3" fillId="2" borderId="16" xfId="1" applyNumberFormat="1" applyFont="1" applyFill="1" applyBorder="1" applyAlignment="1">
      <alignment horizontal="right"/>
    </xf>
    <xf numFmtId="164" fontId="3" fillId="2" borderId="14" xfId="2" applyNumberFormat="1" applyFont="1" applyFill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6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customProperty" Target="../customProperty1.bin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customProperty" Target="../customProperty2.bin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customProperty" Target="../customProperty3.bin" /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2D234-34FA-4505-9E74-3A6ADF2161DD}">
  <sheetPr>
    <pageSetUpPr fitToPage="1"/>
  </sheetPr>
  <dimension ref="B2:V6"/>
  <sheetViews>
    <sheetView workbookViewId="0">
      <selection activeCell="L12" sqref="L12"/>
    </sheetView>
  </sheetViews>
  <sheetFormatPr defaultRowHeight="15" x14ac:dyDescent="0.25"/>
  <sheetData>
    <row r="2" spans="2:22" ht="15.75" thickBot="1" x14ac:dyDescent="0.3"/>
    <row r="3" spans="2:22" ht="27" thickBot="1" x14ac:dyDescent="0.3">
      <c r="B3" s="89" t="s">
        <v>48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</row>
    <row r="4" spans="2:22" x14ac:dyDescent="0.25">
      <c r="C4" s="73"/>
    </row>
    <row r="6" spans="2:22" ht="26.25" x14ac:dyDescent="0.25">
      <c r="B6" s="92" t="s">
        <v>49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4"/>
    </row>
  </sheetData>
  <mergeCells count="2">
    <mergeCell ref="B3:N3"/>
    <mergeCell ref="B6:V6"/>
  </mergeCells>
  <pageMargins left="0.7" right="0.7" top="0.75" bottom="0.75" header="0.3" footer="0.3"/>
  <pageSetup scale="61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1"/>
  <sheetViews>
    <sheetView showGridLines="0" view="pageBreakPreview" zoomScale="90" zoomScaleNormal="85" zoomScaleSheetLayoutView="90" workbookViewId="0">
      <selection activeCell="R37" sqref="R37"/>
    </sheetView>
  </sheetViews>
  <sheetFormatPr defaultRowHeight="15" outlineLevelRow="1" outlineLevelCol="1" x14ac:dyDescent="0.25"/>
  <cols>
    <col min="1" max="1" width="4.42578125" style="1" customWidth="1"/>
    <col min="2" max="2" width="1.7109375" style="5" customWidth="1"/>
    <col min="3" max="3" width="2.42578125" style="3" customWidth="1"/>
    <col min="4" max="4" width="34.42578125" style="1" customWidth="1"/>
    <col min="5" max="5" width="18.7109375" style="4" customWidth="1"/>
    <col min="6" max="6" width="7.5703125" style="4" customWidth="1"/>
    <col min="7" max="7" width="4.42578125" style="1" customWidth="1"/>
    <col min="8" max="9" width="1.7109375" style="1" customWidth="1"/>
    <col min="10" max="10" width="31.42578125" style="1" customWidth="1"/>
    <col min="11" max="11" width="18.7109375" style="1" customWidth="1"/>
    <col min="12" max="13" width="9.140625" style="1"/>
    <col min="14" max="14" width="1.7109375" style="1" hidden="1" customWidth="1" outlineLevel="1"/>
    <col min="15" max="15" width="24.7109375" style="1" hidden="1" customWidth="1" outlineLevel="1"/>
    <col min="16" max="16" width="18.7109375" style="1" hidden="1" customWidth="1" outlineLevel="1"/>
    <col min="17" max="17" width="0" style="1" hidden="1" customWidth="1" outlineLevel="1"/>
    <col min="18" max="18" width="9.140625" style="1" collapsed="1"/>
    <col min="19" max="16384" width="9.140625" style="1"/>
  </cols>
  <sheetData>
    <row r="1" spans="1:17" ht="30" customHeight="1" x14ac:dyDescent="0.25">
      <c r="B1" s="2" t="s">
        <v>40</v>
      </c>
      <c r="H1" s="5"/>
      <c r="I1" s="3"/>
      <c r="K1" s="4"/>
      <c r="N1" s="6"/>
      <c r="O1" s="7" t="s">
        <v>1</v>
      </c>
      <c r="P1" s="8">
        <v>0.66190000000000004</v>
      </c>
      <c r="Q1" s="9"/>
    </row>
    <row r="2" spans="1:17" s="13" customFormat="1" ht="30" customHeight="1" x14ac:dyDescent="0.25">
      <c r="A2" s="10" t="s">
        <v>2</v>
      </c>
      <c r="B2" s="11" t="s">
        <v>3</v>
      </c>
      <c r="C2" s="12"/>
      <c r="E2" s="14" t="s">
        <v>4</v>
      </c>
      <c r="F2" s="15"/>
      <c r="G2" s="10" t="s">
        <v>2</v>
      </c>
      <c r="H2" s="11" t="s">
        <v>3</v>
      </c>
      <c r="I2" s="12"/>
      <c r="K2" s="71" t="s">
        <v>4</v>
      </c>
      <c r="L2" s="16"/>
      <c r="N2" s="16"/>
      <c r="O2" s="17" t="s">
        <v>5</v>
      </c>
      <c r="P2" s="18">
        <v>0.33810000000000001</v>
      </c>
      <c r="Q2" s="95" t="s">
        <v>6</v>
      </c>
    </row>
    <row r="3" spans="1:17" ht="15" customHeight="1" x14ac:dyDescent="0.25">
      <c r="A3" s="8">
        <v>1</v>
      </c>
      <c r="B3" s="19" t="s">
        <v>7</v>
      </c>
      <c r="C3" s="20"/>
      <c r="D3" s="21"/>
      <c r="E3" s="8"/>
      <c r="F3" s="8"/>
      <c r="G3" s="8">
        <v>1</v>
      </c>
      <c r="H3" s="19" t="s">
        <v>8</v>
      </c>
      <c r="I3" s="20"/>
      <c r="J3" s="21"/>
      <c r="K3" s="8"/>
      <c r="L3" s="22"/>
      <c r="M3" s="22"/>
      <c r="N3" s="22"/>
      <c r="O3" s="22"/>
      <c r="P3" s="22"/>
      <c r="Q3" s="95"/>
    </row>
    <row r="4" spans="1:17" ht="15" customHeight="1" x14ac:dyDescent="0.25">
      <c r="A4" s="4">
        <f>A3+1</f>
        <v>2</v>
      </c>
      <c r="C4" s="1"/>
      <c r="D4" s="1" t="s">
        <v>34</v>
      </c>
      <c r="E4" s="81" t="s">
        <v>50</v>
      </c>
      <c r="F4" s="24"/>
      <c r="G4" s="4">
        <f>G3+1</f>
        <v>2</v>
      </c>
      <c r="H4" s="5"/>
      <c r="J4" s="1" t="s">
        <v>35</v>
      </c>
      <c r="K4" s="81" t="s">
        <v>50</v>
      </c>
      <c r="N4" s="28"/>
      <c r="O4" s="22"/>
      <c r="P4" s="22"/>
      <c r="Q4" s="63"/>
    </row>
    <row r="5" spans="1:17" ht="15" customHeight="1" x14ac:dyDescent="0.25">
      <c r="A5" s="4">
        <f t="shared" ref="A5:A30" si="0">A4+1</f>
        <v>3</v>
      </c>
      <c r="C5" s="1"/>
      <c r="D5" s="1" t="s">
        <v>41</v>
      </c>
      <c r="E5" s="82" t="s">
        <v>50</v>
      </c>
      <c r="F5" s="24"/>
      <c r="G5" s="4">
        <f t="shared" ref="G5:G30" si="1">G4+1</f>
        <v>3</v>
      </c>
      <c r="H5" s="5"/>
      <c r="J5" s="1" t="s">
        <v>42</v>
      </c>
      <c r="K5" s="82" t="s">
        <v>50</v>
      </c>
      <c r="N5" s="28"/>
      <c r="O5" s="22"/>
      <c r="P5" s="22"/>
      <c r="Q5" s="63"/>
    </row>
    <row r="6" spans="1:17" ht="15" customHeight="1" x14ac:dyDescent="0.25">
      <c r="A6" s="4">
        <f t="shared" si="0"/>
        <v>4</v>
      </c>
      <c r="C6" s="3" t="s">
        <v>38</v>
      </c>
      <c r="E6" s="83" t="s">
        <v>50</v>
      </c>
      <c r="F6" s="42"/>
      <c r="G6" s="4">
        <f t="shared" si="1"/>
        <v>4</v>
      </c>
      <c r="H6" s="5"/>
      <c r="I6" s="3" t="s">
        <v>39</v>
      </c>
      <c r="K6" s="83" t="s">
        <v>50</v>
      </c>
      <c r="N6" s="25" t="s">
        <v>11</v>
      </c>
      <c r="O6" s="22"/>
      <c r="P6" s="26">
        <f>SUM(E6,K6)</f>
        <v>0</v>
      </c>
      <c r="Q6" s="27">
        <v>3373.0432489080672</v>
      </c>
    </row>
    <row r="7" spans="1:17" ht="15" customHeight="1" x14ac:dyDescent="0.25">
      <c r="A7" s="4">
        <f t="shared" si="0"/>
        <v>5</v>
      </c>
      <c r="E7" s="84"/>
      <c r="G7" s="4">
        <f t="shared" si="1"/>
        <v>5</v>
      </c>
      <c r="H7" s="5"/>
      <c r="I7" s="3"/>
      <c r="K7" s="84"/>
      <c r="N7" s="28"/>
      <c r="O7" s="22"/>
      <c r="P7" s="22"/>
      <c r="Q7" s="29"/>
    </row>
    <row r="8" spans="1:17" ht="15" hidden="1" customHeight="1" outlineLevel="1" x14ac:dyDescent="0.25">
      <c r="A8" s="4">
        <f t="shared" si="0"/>
        <v>6</v>
      </c>
      <c r="C8" s="3" t="s">
        <v>12</v>
      </c>
      <c r="E8" s="84"/>
      <c r="G8" s="4">
        <f t="shared" si="1"/>
        <v>6</v>
      </c>
      <c r="H8" s="5"/>
      <c r="I8" s="3" t="s">
        <v>12</v>
      </c>
      <c r="K8" s="84"/>
      <c r="N8" s="25" t="s">
        <v>12</v>
      </c>
      <c r="O8" s="22"/>
      <c r="P8" s="30"/>
      <c r="Q8" s="31"/>
    </row>
    <row r="9" spans="1:17" ht="15" hidden="1" customHeight="1" outlineLevel="1" x14ac:dyDescent="0.25">
      <c r="A9" s="4">
        <f t="shared" si="0"/>
        <v>7</v>
      </c>
      <c r="D9" s="1" t="s">
        <v>13</v>
      </c>
      <c r="E9" s="82">
        <v>589.29887146045962</v>
      </c>
      <c r="F9" s="24"/>
      <c r="G9" s="4">
        <f t="shared" si="1"/>
        <v>7</v>
      </c>
      <c r="H9" s="5"/>
      <c r="I9" s="3"/>
      <c r="J9" s="1" t="s">
        <v>13</v>
      </c>
      <c r="K9" s="82">
        <v>0</v>
      </c>
      <c r="N9" s="25"/>
      <c r="O9" s="22" t="s">
        <v>13</v>
      </c>
      <c r="P9" s="32">
        <f>SUM(E9,K9)</f>
        <v>589.29887146045962</v>
      </c>
      <c r="Q9" s="33">
        <v>589.29887146045962</v>
      </c>
    </row>
    <row r="10" spans="1:17" ht="15" hidden="1" customHeight="1" outlineLevel="1" x14ac:dyDescent="0.25">
      <c r="A10" s="4">
        <f t="shared" si="0"/>
        <v>8</v>
      </c>
      <c r="D10" s="1" t="s">
        <v>14</v>
      </c>
      <c r="E10" s="82">
        <v>214.12830944781035</v>
      </c>
      <c r="F10" s="24"/>
      <c r="G10" s="4">
        <f t="shared" si="1"/>
        <v>8</v>
      </c>
      <c r="H10" s="5"/>
      <c r="I10" s="3"/>
      <c r="J10" s="1" t="s">
        <v>14</v>
      </c>
      <c r="K10" s="82">
        <v>0</v>
      </c>
      <c r="N10" s="25"/>
      <c r="O10" s="22" t="s">
        <v>14</v>
      </c>
      <c r="P10" s="32">
        <f t="shared" ref="P10:P16" si="2">SUM(E10,K10)</f>
        <v>214.12830944781035</v>
      </c>
      <c r="Q10" s="33">
        <v>214.12830944781035</v>
      </c>
    </row>
    <row r="11" spans="1:17" ht="15" hidden="1" customHeight="1" outlineLevel="1" x14ac:dyDescent="0.25">
      <c r="A11" s="4">
        <f t="shared" si="0"/>
        <v>9</v>
      </c>
      <c r="D11" s="1" t="s">
        <v>15</v>
      </c>
      <c r="E11" s="82">
        <v>0</v>
      </c>
      <c r="F11" s="24"/>
      <c r="G11" s="4">
        <f t="shared" si="1"/>
        <v>9</v>
      </c>
      <c r="H11" s="5"/>
      <c r="I11" s="3"/>
      <c r="J11" s="1" t="s">
        <v>15</v>
      </c>
      <c r="K11" s="82">
        <v>327.97356494905335</v>
      </c>
      <c r="N11" s="25"/>
      <c r="O11" s="22" t="s">
        <v>15</v>
      </c>
      <c r="P11" s="32">
        <f t="shared" si="2"/>
        <v>327.97356494905335</v>
      </c>
      <c r="Q11" s="33">
        <v>327.97356494905335</v>
      </c>
    </row>
    <row r="12" spans="1:17" ht="15" hidden="1" customHeight="1" outlineLevel="1" x14ac:dyDescent="0.25">
      <c r="A12" s="4">
        <f t="shared" si="0"/>
        <v>10</v>
      </c>
      <c r="D12" s="1" t="s">
        <v>16</v>
      </c>
      <c r="E12" s="82">
        <v>460.16842404427399</v>
      </c>
      <c r="F12" s="24"/>
      <c r="G12" s="4">
        <f t="shared" si="1"/>
        <v>10</v>
      </c>
      <c r="H12" s="5"/>
      <c r="I12" s="3"/>
      <c r="J12" s="1" t="s">
        <v>16</v>
      </c>
      <c r="K12" s="82">
        <v>157.03578922000003</v>
      </c>
      <c r="N12" s="25"/>
      <c r="O12" s="22" t="s">
        <v>16</v>
      </c>
      <c r="P12" s="32">
        <f t="shared" si="2"/>
        <v>617.20421326427402</v>
      </c>
      <c r="Q12" s="33">
        <v>617.20421326427402</v>
      </c>
    </row>
    <row r="13" spans="1:17" ht="15" hidden="1" customHeight="1" outlineLevel="1" x14ac:dyDescent="0.25">
      <c r="A13" s="4">
        <f t="shared" si="0"/>
        <v>11</v>
      </c>
      <c r="D13" s="1" t="s">
        <v>17</v>
      </c>
      <c r="E13" s="82">
        <v>5.9768790589758964</v>
      </c>
      <c r="F13" s="24"/>
      <c r="G13" s="4">
        <f t="shared" si="1"/>
        <v>11</v>
      </c>
      <c r="H13" s="5"/>
      <c r="I13" s="3"/>
      <c r="J13" s="1" t="s">
        <v>17</v>
      </c>
      <c r="K13" s="82">
        <v>15.559028377734059</v>
      </c>
      <c r="N13" s="25"/>
      <c r="O13" s="22" t="s">
        <v>17</v>
      </c>
      <c r="P13" s="32">
        <f t="shared" si="2"/>
        <v>21.535907436709955</v>
      </c>
      <c r="Q13" s="33">
        <v>21.535907436709905</v>
      </c>
    </row>
    <row r="14" spans="1:17" ht="15" hidden="1" customHeight="1" outlineLevel="1" x14ac:dyDescent="0.25">
      <c r="A14" s="4">
        <f t="shared" si="0"/>
        <v>12</v>
      </c>
      <c r="D14" s="1" t="s">
        <v>18</v>
      </c>
      <c r="E14" s="82">
        <v>562.35973113458886</v>
      </c>
      <c r="F14" s="34"/>
      <c r="G14" s="4">
        <f t="shared" si="1"/>
        <v>12</v>
      </c>
      <c r="H14" s="35"/>
      <c r="I14" s="36"/>
      <c r="J14" s="37" t="s">
        <v>18</v>
      </c>
      <c r="K14" s="82">
        <v>186.23848781410655</v>
      </c>
      <c r="N14" s="25"/>
      <c r="O14" s="22" t="s">
        <v>18</v>
      </c>
      <c r="P14" s="32">
        <f t="shared" si="2"/>
        <v>748.59821894869538</v>
      </c>
      <c r="Q14" s="33">
        <v>748.59821894869663</v>
      </c>
    </row>
    <row r="15" spans="1:17" ht="15" hidden="1" customHeight="1" outlineLevel="1" x14ac:dyDescent="0.25">
      <c r="A15" s="4">
        <f t="shared" si="0"/>
        <v>13</v>
      </c>
      <c r="D15" s="1" t="s">
        <v>19</v>
      </c>
      <c r="E15" s="82">
        <v>272.80566192655408</v>
      </c>
      <c r="F15" s="34"/>
      <c r="G15" s="4">
        <f t="shared" si="1"/>
        <v>13</v>
      </c>
      <c r="H15" s="35"/>
      <c r="I15" s="36"/>
      <c r="J15" s="37" t="s">
        <v>19</v>
      </c>
      <c r="K15" s="82">
        <v>114.55951462160584</v>
      </c>
      <c r="N15" s="25"/>
      <c r="O15" s="22" t="s">
        <v>19</v>
      </c>
      <c r="P15" s="32">
        <f t="shared" si="2"/>
        <v>387.36517654815992</v>
      </c>
      <c r="Q15" s="33">
        <v>387.36517654816032</v>
      </c>
    </row>
    <row r="16" spans="1:17" ht="15" hidden="1" customHeight="1" outlineLevel="1" x14ac:dyDescent="0.25">
      <c r="A16" s="4">
        <f t="shared" si="0"/>
        <v>14</v>
      </c>
      <c r="D16" s="1" t="s">
        <v>20</v>
      </c>
      <c r="E16" s="85">
        <v>70.092925726655267</v>
      </c>
      <c r="F16" s="39"/>
      <c r="G16" s="4">
        <f t="shared" si="1"/>
        <v>14</v>
      </c>
      <c r="H16" s="35"/>
      <c r="I16" s="36"/>
      <c r="J16" s="37" t="s">
        <v>20</v>
      </c>
      <c r="K16" s="85">
        <v>40.122543079452342</v>
      </c>
      <c r="N16" s="25"/>
      <c r="O16" s="22" t="s">
        <v>20</v>
      </c>
      <c r="P16" s="40">
        <f t="shared" si="2"/>
        <v>110.21546880610761</v>
      </c>
      <c r="Q16" s="41">
        <v>107.21889336672176</v>
      </c>
    </row>
    <row r="17" spans="1:17" ht="15" customHeight="1" collapsed="1" x14ac:dyDescent="0.25">
      <c r="A17" s="4">
        <f>A7+1</f>
        <v>6</v>
      </c>
      <c r="C17" s="3" t="s">
        <v>21</v>
      </c>
      <c r="E17" s="86" t="s">
        <v>50</v>
      </c>
      <c r="F17" s="23"/>
      <c r="G17" s="4">
        <f>G7+1</f>
        <v>6</v>
      </c>
      <c r="H17" s="5"/>
      <c r="I17" s="3" t="s">
        <v>21</v>
      </c>
      <c r="K17" s="86" t="s">
        <v>50</v>
      </c>
      <c r="N17" s="25" t="s">
        <v>21</v>
      </c>
      <c r="O17" s="22"/>
      <c r="P17" s="42">
        <f>SUM(P9:P16)</f>
        <v>3016.3197308612703</v>
      </c>
      <c r="Q17" s="43">
        <f>SUM(Q9:Q16)</f>
        <v>3013.323155421886</v>
      </c>
    </row>
    <row r="18" spans="1:17" ht="15" customHeight="1" x14ac:dyDescent="0.25">
      <c r="A18" s="4">
        <f t="shared" si="0"/>
        <v>7</v>
      </c>
      <c r="E18" s="84"/>
      <c r="G18" s="4">
        <f t="shared" si="1"/>
        <v>7</v>
      </c>
      <c r="H18" s="5"/>
      <c r="I18" s="3"/>
      <c r="K18" s="84"/>
      <c r="N18" s="28"/>
      <c r="O18" s="22"/>
      <c r="P18" s="22"/>
      <c r="Q18" s="29"/>
    </row>
    <row r="19" spans="1:17" ht="15" customHeight="1" thickBot="1" x14ac:dyDescent="0.3">
      <c r="A19" s="4">
        <f t="shared" si="0"/>
        <v>8</v>
      </c>
      <c r="B19" s="5" t="s">
        <v>22</v>
      </c>
      <c r="E19" s="87" t="s">
        <v>50</v>
      </c>
      <c r="F19" s="45"/>
      <c r="G19" s="4">
        <f t="shared" si="1"/>
        <v>8</v>
      </c>
      <c r="H19" s="5" t="s">
        <v>23</v>
      </c>
      <c r="I19" s="3"/>
      <c r="K19" s="87" t="s">
        <v>50</v>
      </c>
      <c r="N19" s="46" t="s">
        <v>24</v>
      </c>
      <c r="O19" s="22"/>
      <c r="P19" s="44">
        <f>P6-P17</f>
        <v>-3016.3197308612703</v>
      </c>
      <c r="Q19" s="47">
        <v>359.72009348618604</v>
      </c>
    </row>
    <row r="20" spans="1:17" ht="15" customHeight="1" x14ac:dyDescent="0.25">
      <c r="A20" s="4">
        <f t="shared" si="0"/>
        <v>9</v>
      </c>
      <c r="E20" s="84"/>
      <c r="G20" s="4">
        <f t="shared" si="1"/>
        <v>9</v>
      </c>
      <c r="K20" s="84"/>
      <c r="N20" s="28"/>
      <c r="O20" s="22"/>
      <c r="P20" s="22"/>
      <c r="Q20" s="29"/>
    </row>
    <row r="21" spans="1:17" ht="15" customHeight="1" x14ac:dyDescent="0.25">
      <c r="A21" s="4">
        <f t="shared" si="0"/>
        <v>10</v>
      </c>
      <c r="B21" s="5" t="s">
        <v>25</v>
      </c>
      <c r="E21" s="84"/>
      <c r="G21" s="4">
        <f t="shared" si="1"/>
        <v>10</v>
      </c>
      <c r="H21" s="5" t="s">
        <v>25</v>
      </c>
      <c r="K21" s="84"/>
      <c r="N21" s="46" t="s">
        <v>25</v>
      </c>
      <c r="O21" s="22"/>
      <c r="P21" s="22"/>
      <c r="Q21" s="29"/>
    </row>
    <row r="22" spans="1:17" s="37" customFormat="1" ht="15" customHeight="1" x14ac:dyDescent="0.25">
      <c r="A22" s="64">
        <f t="shared" si="0"/>
        <v>11</v>
      </c>
      <c r="B22" s="35"/>
      <c r="C22" s="36" t="str">
        <f>'Rate Year OI (no GRC)'!C20</f>
        <v>Electric AMA Ratebase &amp; Working Capital</v>
      </c>
      <c r="E22" s="86" t="s">
        <v>50</v>
      </c>
      <c r="F22" s="39"/>
      <c r="G22" s="64">
        <f t="shared" si="1"/>
        <v>11</v>
      </c>
      <c r="I22" s="36" t="str">
        <f>'Rate Year OI (no GRC)'!I20</f>
        <v>Gas AMA Ratebase &amp; Working Capital</v>
      </c>
      <c r="K22" s="86" t="s">
        <v>50</v>
      </c>
      <c r="N22" s="65"/>
      <c r="O22" s="66" t="s">
        <v>28</v>
      </c>
      <c r="P22" s="38">
        <f>SUM(E22,K22)</f>
        <v>0</v>
      </c>
      <c r="Q22" s="67">
        <v>8091.8926340915004</v>
      </c>
    </row>
    <row r="23" spans="1:17" ht="15" customHeight="1" x14ac:dyDescent="0.25">
      <c r="A23" s="4">
        <f t="shared" si="0"/>
        <v>12</v>
      </c>
      <c r="E23" s="88"/>
      <c r="G23" s="4">
        <f t="shared" si="1"/>
        <v>12</v>
      </c>
      <c r="K23" s="88"/>
      <c r="N23" s="28"/>
      <c r="O23" s="22"/>
      <c r="P23" s="30"/>
      <c r="Q23" s="29"/>
    </row>
    <row r="24" spans="1:17" ht="15" customHeight="1" thickBot="1" x14ac:dyDescent="0.3">
      <c r="A24" s="4">
        <f t="shared" si="0"/>
        <v>13</v>
      </c>
      <c r="B24" s="5" t="s">
        <v>29</v>
      </c>
      <c r="E24" s="68" t="s">
        <v>50</v>
      </c>
      <c r="F24" s="51"/>
      <c r="G24" s="4">
        <f t="shared" si="1"/>
        <v>13</v>
      </c>
      <c r="H24" s="52" t="s">
        <v>30</v>
      </c>
      <c r="I24" s="53"/>
      <c r="J24" s="53"/>
      <c r="K24" s="68" t="s">
        <v>50</v>
      </c>
      <c r="L24" s="53"/>
      <c r="M24" s="53"/>
      <c r="N24" s="54" t="s">
        <v>30</v>
      </c>
      <c r="O24" s="55"/>
      <c r="P24" s="50" t="e">
        <f>P19/P22</f>
        <v>#DIV/0!</v>
      </c>
      <c r="Q24" s="56"/>
    </row>
    <row r="25" spans="1:17" ht="15" customHeight="1" thickTop="1" x14ac:dyDescent="0.25">
      <c r="A25" s="4">
        <f t="shared" si="0"/>
        <v>14</v>
      </c>
      <c r="E25" s="69"/>
      <c r="F25" s="57"/>
      <c r="G25" s="4">
        <f t="shared" si="1"/>
        <v>14</v>
      </c>
      <c r="H25" s="53"/>
      <c r="I25" s="53"/>
      <c r="J25" s="53"/>
      <c r="K25" s="69"/>
      <c r="L25" s="53"/>
      <c r="M25" s="53"/>
      <c r="N25" s="58"/>
      <c r="O25" s="59"/>
      <c r="P25" s="59"/>
      <c r="Q25" s="60"/>
    </row>
    <row r="26" spans="1:17" ht="15" customHeight="1" x14ac:dyDescent="0.25">
      <c r="A26" s="4">
        <f t="shared" si="0"/>
        <v>15</v>
      </c>
      <c r="B26" s="5" t="s">
        <v>43</v>
      </c>
      <c r="E26" s="69" t="s">
        <v>50</v>
      </c>
      <c r="F26" s="61"/>
      <c r="G26" s="4">
        <f t="shared" si="1"/>
        <v>15</v>
      </c>
      <c r="H26" s="5" t="s">
        <v>43</v>
      </c>
      <c r="I26" s="62"/>
      <c r="J26" s="53"/>
      <c r="K26" s="69" t="str">
        <f>E26</f>
        <v>XXXX</v>
      </c>
      <c r="L26" s="53"/>
      <c r="M26" s="53"/>
      <c r="N26" s="52" t="s">
        <v>31</v>
      </c>
      <c r="O26" s="62"/>
      <c r="P26" s="61" t="str">
        <f>'Rate Year OI (no GRC)'!$E$24</f>
        <v>XXXX</v>
      </c>
      <c r="Q26" s="53"/>
    </row>
    <row r="27" spans="1:17" ht="15" customHeight="1" x14ac:dyDescent="0.25">
      <c r="A27" s="4">
        <f t="shared" si="0"/>
        <v>16</v>
      </c>
      <c r="B27" s="5" t="s">
        <v>44</v>
      </c>
      <c r="E27" s="69" t="s">
        <v>50</v>
      </c>
      <c r="F27" s="61"/>
      <c r="G27" s="4">
        <f t="shared" si="1"/>
        <v>16</v>
      </c>
      <c r="H27" s="5" t="s">
        <v>44</v>
      </c>
      <c r="I27" s="62"/>
      <c r="J27" s="53"/>
      <c r="K27" s="69" t="str">
        <f>E27</f>
        <v>XXXX</v>
      </c>
      <c r="L27" s="53"/>
      <c r="M27" s="53"/>
      <c r="N27" s="52"/>
      <c r="O27" s="62"/>
      <c r="P27" s="61"/>
      <c r="Q27" s="53"/>
    </row>
    <row r="28" spans="1:17" ht="15" customHeight="1" x14ac:dyDescent="0.25">
      <c r="A28" s="4">
        <f t="shared" si="0"/>
        <v>17</v>
      </c>
      <c r="E28" s="69"/>
      <c r="F28" s="57"/>
      <c r="G28" s="4">
        <f t="shared" si="1"/>
        <v>17</v>
      </c>
      <c r="H28" s="52"/>
      <c r="I28" s="62"/>
      <c r="J28" s="53"/>
      <c r="K28" s="69"/>
      <c r="L28" s="53"/>
      <c r="M28" s="53"/>
      <c r="N28" s="52"/>
      <c r="O28" s="62"/>
      <c r="P28" s="57"/>
      <c r="Q28" s="53"/>
    </row>
    <row r="29" spans="1:17" ht="15" customHeight="1" x14ac:dyDescent="0.25">
      <c r="A29" s="4">
        <f t="shared" si="0"/>
        <v>18</v>
      </c>
      <c r="B29" s="5" t="s">
        <v>45</v>
      </c>
      <c r="E29" s="69" t="s">
        <v>50</v>
      </c>
      <c r="F29" s="61"/>
      <c r="G29" s="4">
        <f t="shared" si="1"/>
        <v>18</v>
      </c>
      <c r="H29" s="5" t="s">
        <v>45</v>
      </c>
      <c r="I29" s="3"/>
      <c r="K29" s="69" t="s">
        <v>50</v>
      </c>
      <c r="L29" s="53"/>
      <c r="M29" s="53"/>
      <c r="N29" s="52" t="s">
        <v>32</v>
      </c>
      <c r="O29" s="62"/>
      <c r="P29" s="61" t="e">
        <f>P24-P26</f>
        <v>#DIV/0!</v>
      </c>
      <c r="Q29" s="53"/>
    </row>
    <row r="30" spans="1:17" ht="16.5" customHeight="1" x14ac:dyDescent="0.25">
      <c r="A30" s="4">
        <f t="shared" si="0"/>
        <v>19</v>
      </c>
      <c r="B30" s="5" t="s">
        <v>46</v>
      </c>
      <c r="E30" s="70" t="s">
        <v>50</v>
      </c>
      <c r="G30" s="4">
        <f t="shared" si="1"/>
        <v>19</v>
      </c>
      <c r="H30" s="5" t="s">
        <v>46</v>
      </c>
      <c r="I30" s="3"/>
      <c r="K30" s="70" t="s">
        <v>50</v>
      </c>
    </row>
    <row r="31" spans="1:17" ht="16.5" customHeight="1" x14ac:dyDescent="0.25">
      <c r="A31" s="4"/>
      <c r="E31" s="80"/>
      <c r="G31" s="4"/>
      <c r="H31" s="5"/>
      <c r="I31" s="3"/>
      <c r="K31" s="80"/>
    </row>
    <row r="32" spans="1:17" ht="15" customHeight="1" x14ac:dyDescent="0.25">
      <c r="A32" s="79" t="s">
        <v>51</v>
      </c>
      <c r="B32" s="74"/>
      <c r="C32" s="75"/>
      <c r="D32" s="76"/>
      <c r="E32" s="77"/>
      <c r="F32" s="77"/>
      <c r="G32" s="76"/>
      <c r="H32" s="76"/>
      <c r="I32" s="76"/>
      <c r="J32" s="78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mergeCells count="1">
    <mergeCell ref="Q2:Q3"/>
  </mergeCells>
  <pageMargins left="0.7" right="0.7" top="0.75" bottom="0.75" header="0.3" footer="0.3"/>
  <pageSetup scale="89" fitToHeight="0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1"/>
  <sheetViews>
    <sheetView showGridLines="0" view="pageBreakPreview" zoomScaleNormal="85" zoomScaleSheetLayoutView="100" workbookViewId="0">
      <selection activeCell="J18" sqref="J18"/>
    </sheetView>
  </sheetViews>
  <sheetFormatPr defaultRowHeight="15" outlineLevelRow="1" outlineLevelCol="1" x14ac:dyDescent="0.25"/>
  <cols>
    <col min="1" max="1" width="4.42578125" style="1" customWidth="1"/>
    <col min="2" max="2" width="1.7109375" style="5" customWidth="1"/>
    <col min="3" max="3" width="2.42578125" style="3" customWidth="1"/>
    <col min="4" max="4" width="34.42578125" style="1" customWidth="1"/>
    <col min="5" max="5" width="18.7109375" style="4" customWidth="1"/>
    <col min="6" max="6" width="7.5703125" style="4" customWidth="1"/>
    <col min="7" max="7" width="4.42578125" style="1" customWidth="1"/>
    <col min="8" max="9" width="1.7109375" style="1" customWidth="1"/>
    <col min="10" max="10" width="31.42578125" style="1" customWidth="1"/>
    <col min="11" max="11" width="20.28515625" style="1" customWidth="1"/>
    <col min="12" max="12" width="9.140625" style="1"/>
    <col min="13" max="13" width="1.7109375" style="1" hidden="1" customWidth="1" outlineLevel="1"/>
    <col min="14" max="14" width="24.7109375" style="1" hidden="1" customWidth="1" outlineLevel="1"/>
    <col min="15" max="15" width="18.7109375" style="1" hidden="1" customWidth="1" outlineLevel="1"/>
    <col min="16" max="16" width="0" style="1" hidden="1" customWidth="1" outlineLevel="1"/>
    <col min="17" max="17" width="9.140625" style="1" collapsed="1"/>
    <col min="18" max="16384" width="9.140625" style="1"/>
  </cols>
  <sheetData>
    <row r="1" spans="1:16" ht="30" customHeight="1" x14ac:dyDescent="0.25">
      <c r="B1" s="2" t="s">
        <v>33</v>
      </c>
      <c r="H1" s="5"/>
      <c r="I1" s="3"/>
      <c r="K1" s="4"/>
      <c r="M1" s="6"/>
      <c r="N1" s="7" t="s">
        <v>1</v>
      </c>
      <c r="O1" s="8">
        <v>0.66190000000000004</v>
      </c>
      <c r="P1" s="9"/>
    </row>
    <row r="2" spans="1:16" s="13" customFormat="1" ht="30" customHeight="1" x14ac:dyDescent="0.25">
      <c r="A2" s="10" t="s">
        <v>2</v>
      </c>
      <c r="B2" s="11" t="s">
        <v>3</v>
      </c>
      <c r="C2" s="12"/>
      <c r="E2" s="14" t="s">
        <v>4</v>
      </c>
      <c r="F2" s="15"/>
      <c r="G2" s="10" t="s">
        <v>2</v>
      </c>
      <c r="H2" s="11" t="s">
        <v>3</v>
      </c>
      <c r="I2" s="12"/>
      <c r="K2" s="14" t="s">
        <v>47</v>
      </c>
      <c r="M2" s="16"/>
      <c r="N2" s="17" t="s">
        <v>5</v>
      </c>
      <c r="O2" s="18">
        <v>0.33810000000000001</v>
      </c>
      <c r="P2" s="95" t="s">
        <v>6</v>
      </c>
    </row>
    <row r="3" spans="1:16" ht="15" customHeight="1" x14ac:dyDescent="0.25">
      <c r="A3" s="8">
        <v>1</v>
      </c>
      <c r="B3" s="19" t="s">
        <v>7</v>
      </c>
      <c r="C3" s="20"/>
      <c r="D3" s="21"/>
      <c r="E3" s="8"/>
      <c r="F3" s="8"/>
      <c r="G3" s="8">
        <v>1</v>
      </c>
      <c r="H3" s="19" t="s">
        <v>8</v>
      </c>
      <c r="I3" s="20"/>
      <c r="J3" s="21"/>
      <c r="K3" s="8"/>
      <c r="L3" s="22"/>
      <c r="M3" s="22"/>
      <c r="N3" s="22"/>
      <c r="O3" s="22"/>
      <c r="P3" s="95"/>
    </row>
    <row r="4" spans="1:16" ht="15" customHeight="1" x14ac:dyDescent="0.25">
      <c r="A4" s="4">
        <f>A3+1</f>
        <v>2</v>
      </c>
      <c r="C4" s="1"/>
      <c r="D4" s="1" t="s">
        <v>34</v>
      </c>
      <c r="E4" s="81" t="s">
        <v>50</v>
      </c>
      <c r="F4" s="24"/>
      <c r="G4" s="4">
        <f>G3+1</f>
        <v>2</v>
      </c>
      <c r="H4" s="5"/>
      <c r="J4" s="1" t="s">
        <v>35</v>
      </c>
      <c r="K4" s="81" t="s">
        <v>50</v>
      </c>
      <c r="M4" s="28"/>
      <c r="N4" s="22"/>
      <c r="O4" s="22"/>
      <c r="P4" s="63"/>
    </row>
    <row r="5" spans="1:16" ht="15" customHeight="1" x14ac:dyDescent="0.25">
      <c r="A5" s="4">
        <f t="shared" ref="A5:A30" si="0">A4+1</f>
        <v>3</v>
      </c>
      <c r="C5" s="1"/>
      <c r="D5" s="1" t="s">
        <v>36</v>
      </c>
      <c r="E5" s="82" t="s">
        <v>50</v>
      </c>
      <c r="F5" s="24"/>
      <c r="G5" s="4">
        <f t="shared" ref="G5:G30" si="1">G4+1</f>
        <v>3</v>
      </c>
      <c r="H5" s="5"/>
      <c r="J5" s="1" t="s">
        <v>37</v>
      </c>
      <c r="K5" s="82" t="s">
        <v>50</v>
      </c>
      <c r="M5" s="28"/>
      <c r="N5" s="22"/>
      <c r="O5" s="22"/>
      <c r="P5" s="63"/>
    </row>
    <row r="6" spans="1:16" ht="15" customHeight="1" x14ac:dyDescent="0.25">
      <c r="A6" s="4">
        <f t="shared" si="0"/>
        <v>4</v>
      </c>
      <c r="C6" s="3" t="s">
        <v>38</v>
      </c>
      <c r="E6" s="83" t="s">
        <v>50</v>
      </c>
      <c r="F6" s="42"/>
      <c r="G6" s="4">
        <f t="shared" si="1"/>
        <v>4</v>
      </c>
      <c r="H6" s="5"/>
      <c r="I6" s="3" t="s">
        <v>39</v>
      </c>
      <c r="K6" s="83" t="s">
        <v>50</v>
      </c>
      <c r="M6" s="25" t="s">
        <v>11</v>
      </c>
      <c r="N6" s="22"/>
      <c r="O6" s="26">
        <f>SUM(E6,K6)</f>
        <v>0</v>
      </c>
      <c r="P6" s="27">
        <v>3373.0432489080672</v>
      </c>
    </row>
    <row r="7" spans="1:16" ht="15" customHeight="1" x14ac:dyDescent="0.25">
      <c r="A7" s="4">
        <f t="shared" si="0"/>
        <v>5</v>
      </c>
      <c r="E7" s="84"/>
      <c r="G7" s="4">
        <f t="shared" si="1"/>
        <v>5</v>
      </c>
      <c r="H7" s="5"/>
      <c r="I7" s="3"/>
      <c r="K7" s="84"/>
      <c r="M7" s="28"/>
      <c r="N7" s="22"/>
      <c r="O7" s="22"/>
      <c r="P7" s="29"/>
    </row>
    <row r="8" spans="1:16" ht="15" hidden="1" customHeight="1" outlineLevel="1" x14ac:dyDescent="0.25">
      <c r="A8" s="4">
        <f t="shared" si="0"/>
        <v>6</v>
      </c>
      <c r="C8" s="3" t="s">
        <v>12</v>
      </c>
      <c r="E8" s="84"/>
      <c r="G8" s="4">
        <f t="shared" si="1"/>
        <v>6</v>
      </c>
      <c r="H8" s="5"/>
      <c r="I8" s="3" t="s">
        <v>12</v>
      </c>
      <c r="K8" s="84"/>
      <c r="M8" s="25" t="s">
        <v>12</v>
      </c>
      <c r="N8" s="22"/>
      <c r="O8" s="30"/>
      <c r="P8" s="31"/>
    </row>
    <row r="9" spans="1:16" ht="15" hidden="1" customHeight="1" outlineLevel="1" x14ac:dyDescent="0.25">
      <c r="A9" s="4">
        <f t="shared" si="0"/>
        <v>7</v>
      </c>
      <c r="D9" s="1" t="s">
        <v>13</v>
      </c>
      <c r="E9" s="82">
        <v>589.29887146045962</v>
      </c>
      <c r="F9" s="24"/>
      <c r="G9" s="4">
        <f t="shared" si="1"/>
        <v>7</v>
      </c>
      <c r="H9" s="5"/>
      <c r="I9" s="3"/>
      <c r="J9" s="1" t="s">
        <v>13</v>
      </c>
      <c r="K9" s="82">
        <v>0</v>
      </c>
      <c r="M9" s="25"/>
      <c r="N9" s="22" t="s">
        <v>13</v>
      </c>
      <c r="O9" s="32">
        <f>SUM(E9,K9)</f>
        <v>589.29887146045962</v>
      </c>
      <c r="P9" s="33">
        <v>589.29887146045962</v>
      </c>
    </row>
    <row r="10" spans="1:16" ht="15" hidden="1" customHeight="1" outlineLevel="1" x14ac:dyDescent="0.25">
      <c r="A10" s="4">
        <f t="shared" si="0"/>
        <v>8</v>
      </c>
      <c r="D10" s="1" t="s">
        <v>14</v>
      </c>
      <c r="E10" s="82">
        <v>214.12830944781035</v>
      </c>
      <c r="F10" s="24"/>
      <c r="G10" s="4">
        <f t="shared" si="1"/>
        <v>8</v>
      </c>
      <c r="H10" s="5"/>
      <c r="I10" s="3"/>
      <c r="J10" s="1" t="s">
        <v>14</v>
      </c>
      <c r="K10" s="82">
        <v>0</v>
      </c>
      <c r="M10" s="25"/>
      <c r="N10" s="22" t="s">
        <v>14</v>
      </c>
      <c r="O10" s="32">
        <f t="shared" ref="O10:O16" si="2">SUM(E10,K10)</f>
        <v>214.12830944781035</v>
      </c>
      <c r="P10" s="33">
        <v>214.12830944781035</v>
      </c>
    </row>
    <row r="11" spans="1:16" ht="15" hidden="1" customHeight="1" outlineLevel="1" x14ac:dyDescent="0.25">
      <c r="A11" s="4">
        <f t="shared" si="0"/>
        <v>9</v>
      </c>
      <c r="D11" s="1" t="s">
        <v>15</v>
      </c>
      <c r="E11" s="82">
        <v>0</v>
      </c>
      <c r="F11" s="24"/>
      <c r="G11" s="4">
        <f t="shared" si="1"/>
        <v>9</v>
      </c>
      <c r="H11" s="5"/>
      <c r="I11" s="3"/>
      <c r="J11" s="1" t="s">
        <v>15</v>
      </c>
      <c r="K11" s="82">
        <v>327.97356494905335</v>
      </c>
      <c r="M11" s="25"/>
      <c r="N11" s="22" t="s">
        <v>15</v>
      </c>
      <c r="O11" s="32">
        <f t="shared" si="2"/>
        <v>327.97356494905335</v>
      </c>
      <c r="P11" s="33">
        <v>327.97356494905335</v>
      </c>
    </row>
    <row r="12" spans="1:16" ht="15" hidden="1" customHeight="1" outlineLevel="1" x14ac:dyDescent="0.25">
      <c r="A12" s="4">
        <f t="shared" si="0"/>
        <v>10</v>
      </c>
      <c r="D12" s="1" t="s">
        <v>16</v>
      </c>
      <c r="E12" s="82">
        <v>460.16842404427399</v>
      </c>
      <c r="F12" s="24"/>
      <c r="G12" s="4">
        <f t="shared" si="1"/>
        <v>10</v>
      </c>
      <c r="H12" s="5"/>
      <c r="I12" s="3"/>
      <c r="J12" s="1" t="s">
        <v>16</v>
      </c>
      <c r="K12" s="82">
        <v>157.03578922000003</v>
      </c>
      <c r="M12" s="25"/>
      <c r="N12" s="22" t="s">
        <v>16</v>
      </c>
      <c r="O12" s="32">
        <f t="shared" si="2"/>
        <v>617.20421326427402</v>
      </c>
      <c r="P12" s="33">
        <v>617.20421326427402</v>
      </c>
    </row>
    <row r="13" spans="1:16" ht="15" hidden="1" customHeight="1" outlineLevel="1" x14ac:dyDescent="0.25">
      <c r="A13" s="4">
        <f t="shared" si="0"/>
        <v>11</v>
      </c>
      <c r="D13" s="1" t="s">
        <v>17</v>
      </c>
      <c r="E13" s="82">
        <v>5.9768790589758964</v>
      </c>
      <c r="F13" s="24"/>
      <c r="G13" s="4">
        <f t="shared" si="1"/>
        <v>11</v>
      </c>
      <c r="H13" s="5"/>
      <c r="I13" s="3"/>
      <c r="J13" s="1" t="s">
        <v>17</v>
      </c>
      <c r="K13" s="82">
        <v>15.559028377734059</v>
      </c>
      <c r="M13" s="25"/>
      <c r="N13" s="22" t="s">
        <v>17</v>
      </c>
      <c r="O13" s="32">
        <f t="shared" si="2"/>
        <v>21.535907436709955</v>
      </c>
      <c r="P13" s="33">
        <v>21.535907436709905</v>
      </c>
    </row>
    <row r="14" spans="1:16" ht="15" hidden="1" customHeight="1" outlineLevel="1" x14ac:dyDescent="0.25">
      <c r="A14" s="4">
        <f t="shared" si="0"/>
        <v>12</v>
      </c>
      <c r="D14" s="1" t="s">
        <v>18</v>
      </c>
      <c r="E14" s="82">
        <v>562.35973113458886</v>
      </c>
      <c r="F14" s="34"/>
      <c r="G14" s="4">
        <f t="shared" si="1"/>
        <v>12</v>
      </c>
      <c r="H14" s="35"/>
      <c r="I14" s="36"/>
      <c r="J14" s="37" t="s">
        <v>18</v>
      </c>
      <c r="K14" s="82">
        <v>186.23848781410655</v>
      </c>
      <c r="M14" s="25"/>
      <c r="N14" s="22" t="s">
        <v>18</v>
      </c>
      <c r="O14" s="32">
        <f t="shared" si="2"/>
        <v>748.59821894869538</v>
      </c>
      <c r="P14" s="33">
        <v>748.59821894869663</v>
      </c>
    </row>
    <row r="15" spans="1:16" ht="15" hidden="1" customHeight="1" outlineLevel="1" x14ac:dyDescent="0.25">
      <c r="A15" s="4">
        <f t="shared" si="0"/>
        <v>13</v>
      </c>
      <c r="D15" s="1" t="s">
        <v>19</v>
      </c>
      <c r="E15" s="82">
        <v>272.80566192655408</v>
      </c>
      <c r="F15" s="34"/>
      <c r="G15" s="4">
        <f t="shared" si="1"/>
        <v>13</v>
      </c>
      <c r="H15" s="35"/>
      <c r="I15" s="36"/>
      <c r="J15" s="37" t="s">
        <v>19</v>
      </c>
      <c r="K15" s="82">
        <v>114.55951462160584</v>
      </c>
      <c r="M15" s="25"/>
      <c r="N15" s="22" t="s">
        <v>19</v>
      </c>
      <c r="O15" s="32">
        <f t="shared" si="2"/>
        <v>387.36517654815992</v>
      </c>
      <c r="P15" s="33">
        <v>387.36517654816032</v>
      </c>
    </row>
    <row r="16" spans="1:16" ht="15" hidden="1" customHeight="1" outlineLevel="1" x14ac:dyDescent="0.25">
      <c r="A16" s="4">
        <f t="shared" si="0"/>
        <v>14</v>
      </c>
      <c r="D16" s="1" t="s">
        <v>20</v>
      </c>
      <c r="E16" s="85">
        <v>59.29961536665526</v>
      </c>
      <c r="F16" s="39"/>
      <c r="G16" s="4">
        <f t="shared" si="1"/>
        <v>14</v>
      </c>
      <c r="H16" s="35"/>
      <c r="I16" s="36"/>
      <c r="J16" s="37" t="s">
        <v>20</v>
      </c>
      <c r="K16" s="85">
        <v>36.897699298008099</v>
      </c>
      <c r="M16" s="25"/>
      <c r="N16" s="22" t="s">
        <v>20</v>
      </c>
      <c r="O16" s="40">
        <f t="shared" si="2"/>
        <v>96.197314664663367</v>
      </c>
      <c r="P16" s="41">
        <v>107.21889336672176</v>
      </c>
    </row>
    <row r="17" spans="1:16" ht="15" customHeight="1" collapsed="1" x14ac:dyDescent="0.25">
      <c r="A17" s="4">
        <f>A7+1</f>
        <v>6</v>
      </c>
      <c r="C17" s="3" t="s">
        <v>21</v>
      </c>
      <c r="E17" s="86" t="s">
        <v>50</v>
      </c>
      <c r="F17" s="23"/>
      <c r="G17" s="4">
        <f>G7+1</f>
        <v>6</v>
      </c>
      <c r="H17" s="5"/>
      <c r="I17" s="3" t="s">
        <v>21</v>
      </c>
      <c r="K17" s="86" t="s">
        <v>50</v>
      </c>
      <c r="M17" s="25" t="s">
        <v>21</v>
      </c>
      <c r="N17" s="22"/>
      <c r="O17" s="42">
        <f>SUM(O9:O16)</f>
        <v>3002.3015767198258</v>
      </c>
      <c r="P17" s="43">
        <f>SUM(P9:P16)</f>
        <v>3013.323155421886</v>
      </c>
    </row>
    <row r="18" spans="1:16" ht="15" customHeight="1" x14ac:dyDescent="0.25">
      <c r="A18" s="4">
        <f t="shared" si="0"/>
        <v>7</v>
      </c>
      <c r="E18" s="84"/>
      <c r="G18" s="4">
        <f t="shared" si="1"/>
        <v>7</v>
      </c>
      <c r="H18" s="5"/>
      <c r="I18" s="3"/>
      <c r="K18" s="84"/>
      <c r="M18" s="28"/>
      <c r="N18" s="22"/>
      <c r="O18" s="22"/>
      <c r="P18" s="29"/>
    </row>
    <row r="19" spans="1:16" ht="15" customHeight="1" thickBot="1" x14ac:dyDescent="0.3">
      <c r="A19" s="4">
        <f t="shared" si="0"/>
        <v>8</v>
      </c>
      <c r="B19" s="5" t="s">
        <v>22</v>
      </c>
      <c r="E19" s="87" t="s">
        <v>50</v>
      </c>
      <c r="F19" s="45"/>
      <c r="G19" s="4">
        <f t="shared" si="1"/>
        <v>8</v>
      </c>
      <c r="H19" s="5" t="s">
        <v>23</v>
      </c>
      <c r="I19" s="3"/>
      <c r="K19" s="87" t="s">
        <v>50</v>
      </c>
      <c r="M19" s="46" t="s">
        <v>24</v>
      </c>
      <c r="N19" s="22"/>
      <c r="O19" s="44">
        <f>O6-O17</f>
        <v>-3002.3015767198258</v>
      </c>
      <c r="P19" s="47">
        <v>359.72009348618604</v>
      </c>
    </row>
    <row r="20" spans="1:16" ht="15" customHeight="1" x14ac:dyDescent="0.25">
      <c r="A20" s="4">
        <f t="shared" si="0"/>
        <v>9</v>
      </c>
      <c r="E20" s="84"/>
      <c r="G20" s="4">
        <f t="shared" si="1"/>
        <v>9</v>
      </c>
      <c r="K20" s="84"/>
      <c r="M20" s="28"/>
      <c r="N20" s="22"/>
      <c r="O20" s="22"/>
      <c r="P20" s="29"/>
    </row>
    <row r="21" spans="1:16" ht="15" customHeight="1" x14ac:dyDescent="0.25">
      <c r="A21" s="4">
        <f t="shared" si="0"/>
        <v>10</v>
      </c>
      <c r="B21" s="5" t="s">
        <v>25</v>
      </c>
      <c r="E21" s="84"/>
      <c r="G21" s="4">
        <f t="shared" si="1"/>
        <v>10</v>
      </c>
      <c r="H21" s="5" t="s">
        <v>25</v>
      </c>
      <c r="K21" s="84"/>
      <c r="M21" s="46" t="s">
        <v>25</v>
      </c>
      <c r="N21" s="22"/>
      <c r="O21" s="22"/>
      <c r="P21" s="29"/>
    </row>
    <row r="22" spans="1:16" s="37" customFormat="1" ht="15" customHeight="1" x14ac:dyDescent="0.25">
      <c r="A22" s="64">
        <f t="shared" si="0"/>
        <v>11</v>
      </c>
      <c r="B22" s="35"/>
      <c r="C22" s="36" t="str">
        <f>'Rate Year OI (no GRC)'!C20</f>
        <v>Electric AMA Ratebase &amp; Working Capital</v>
      </c>
      <c r="E22" s="86" t="s">
        <v>50</v>
      </c>
      <c r="F22" s="39"/>
      <c r="G22" s="64">
        <f t="shared" si="1"/>
        <v>11</v>
      </c>
      <c r="I22" s="36" t="str">
        <f>'Rate Year OI (no GRC)'!I20</f>
        <v>Gas AMA Ratebase &amp; Working Capital</v>
      </c>
      <c r="K22" s="86" t="s">
        <v>50</v>
      </c>
      <c r="M22" s="65"/>
      <c r="N22" s="66" t="s">
        <v>28</v>
      </c>
      <c r="O22" s="38">
        <f>SUM(E22,K22)</f>
        <v>0</v>
      </c>
      <c r="P22" s="67">
        <v>8091.8926340915004</v>
      </c>
    </row>
    <row r="23" spans="1:16" ht="15" customHeight="1" x14ac:dyDescent="0.25">
      <c r="A23" s="4">
        <f t="shared" si="0"/>
        <v>12</v>
      </c>
      <c r="E23" s="88"/>
      <c r="G23" s="4">
        <f t="shared" si="1"/>
        <v>12</v>
      </c>
      <c r="K23" s="88"/>
      <c r="M23" s="28"/>
      <c r="N23" s="22"/>
      <c r="O23" s="30"/>
      <c r="P23" s="29"/>
    </row>
    <row r="24" spans="1:16" ht="15" customHeight="1" thickBot="1" x14ac:dyDescent="0.3">
      <c r="A24" s="4">
        <f t="shared" si="0"/>
        <v>13</v>
      </c>
      <c r="B24" s="5" t="s">
        <v>29</v>
      </c>
      <c r="E24" s="68" t="s">
        <v>50</v>
      </c>
      <c r="F24" s="51"/>
      <c r="G24" s="4">
        <f t="shared" si="1"/>
        <v>13</v>
      </c>
      <c r="H24" s="52" t="s">
        <v>30</v>
      </c>
      <c r="I24" s="53"/>
      <c r="J24" s="53"/>
      <c r="K24" s="68" t="s">
        <v>50</v>
      </c>
      <c r="L24" s="53"/>
      <c r="M24" s="54" t="s">
        <v>30</v>
      </c>
      <c r="N24" s="55"/>
      <c r="O24" s="50" t="e">
        <f>O19/O22</f>
        <v>#DIV/0!</v>
      </c>
      <c r="P24" s="56"/>
    </row>
    <row r="25" spans="1:16" ht="15" customHeight="1" thickTop="1" x14ac:dyDescent="0.25">
      <c r="A25" s="4">
        <f t="shared" si="0"/>
        <v>14</v>
      </c>
      <c r="E25" s="69"/>
      <c r="F25" s="57"/>
      <c r="G25" s="4">
        <f t="shared" si="1"/>
        <v>14</v>
      </c>
      <c r="H25" s="53"/>
      <c r="I25" s="53"/>
      <c r="J25" s="53"/>
      <c r="K25" s="69"/>
      <c r="L25" s="53"/>
      <c r="M25" s="58"/>
      <c r="N25" s="59"/>
      <c r="O25" s="59"/>
      <c r="P25" s="60"/>
    </row>
    <row r="26" spans="1:16" ht="15" customHeight="1" x14ac:dyDescent="0.25">
      <c r="A26" s="4">
        <f t="shared" si="0"/>
        <v>15</v>
      </c>
      <c r="B26" s="5" t="s">
        <v>43</v>
      </c>
      <c r="E26" s="69" t="s">
        <v>50</v>
      </c>
      <c r="F26" s="61"/>
      <c r="G26" s="4">
        <f t="shared" si="1"/>
        <v>15</v>
      </c>
      <c r="H26" s="5" t="s">
        <v>43</v>
      </c>
      <c r="I26" s="62"/>
      <c r="J26" s="53"/>
      <c r="K26" s="69" t="s">
        <v>50</v>
      </c>
      <c r="L26" s="53"/>
      <c r="M26" s="52" t="s">
        <v>31</v>
      </c>
      <c r="N26" s="62"/>
      <c r="O26" s="61" t="str">
        <f>'Rate Year OI (no GRC)'!$E$24</f>
        <v>XXXX</v>
      </c>
      <c r="P26" s="53"/>
    </row>
    <row r="27" spans="1:16" ht="15" customHeight="1" x14ac:dyDescent="0.25">
      <c r="A27" s="4">
        <f t="shared" si="0"/>
        <v>16</v>
      </c>
      <c r="B27" s="5" t="s">
        <v>44</v>
      </c>
      <c r="E27" s="69" t="s">
        <v>50</v>
      </c>
      <c r="F27" s="61"/>
      <c r="G27" s="4">
        <f t="shared" si="1"/>
        <v>16</v>
      </c>
      <c r="H27" s="5" t="s">
        <v>44</v>
      </c>
      <c r="I27" s="62"/>
      <c r="J27" s="53"/>
      <c r="K27" s="69" t="s">
        <v>50</v>
      </c>
      <c r="L27" s="53"/>
      <c r="M27" s="52"/>
      <c r="N27" s="62"/>
      <c r="O27" s="61"/>
      <c r="P27" s="53"/>
    </row>
    <row r="28" spans="1:16" ht="15" customHeight="1" x14ac:dyDescent="0.25">
      <c r="A28" s="4">
        <f t="shared" si="0"/>
        <v>17</v>
      </c>
      <c r="E28" s="69"/>
      <c r="F28" s="57"/>
      <c r="G28" s="4">
        <f t="shared" si="1"/>
        <v>17</v>
      </c>
      <c r="H28" s="52"/>
      <c r="I28" s="62"/>
      <c r="J28" s="53"/>
      <c r="K28" s="69"/>
      <c r="L28" s="53"/>
      <c r="M28" s="52"/>
      <c r="N28" s="62"/>
      <c r="O28" s="57"/>
      <c r="P28" s="53"/>
    </row>
    <row r="29" spans="1:16" ht="15" customHeight="1" x14ac:dyDescent="0.25">
      <c r="A29" s="4">
        <f t="shared" si="0"/>
        <v>18</v>
      </c>
      <c r="B29" s="5" t="s">
        <v>45</v>
      </c>
      <c r="E29" s="69" t="s">
        <v>50</v>
      </c>
      <c r="F29" s="61"/>
      <c r="G29" s="4">
        <f t="shared" si="1"/>
        <v>18</v>
      </c>
      <c r="H29" s="5" t="s">
        <v>45</v>
      </c>
      <c r="I29" s="3"/>
      <c r="K29" s="69" t="s">
        <v>50</v>
      </c>
      <c r="L29" s="53"/>
      <c r="M29" s="52" t="s">
        <v>32</v>
      </c>
      <c r="N29" s="62"/>
      <c r="O29" s="61" t="e">
        <f>O24-O26</f>
        <v>#DIV/0!</v>
      </c>
      <c r="P29" s="53"/>
    </row>
    <row r="30" spans="1:16" ht="15" customHeight="1" x14ac:dyDescent="0.25">
      <c r="A30" s="4">
        <f t="shared" si="0"/>
        <v>19</v>
      </c>
      <c r="B30" s="5" t="s">
        <v>46</v>
      </c>
      <c r="E30" s="70" t="s">
        <v>50</v>
      </c>
      <c r="G30" s="4">
        <f t="shared" si="1"/>
        <v>19</v>
      </c>
      <c r="H30" s="5" t="s">
        <v>46</v>
      </c>
      <c r="I30" s="3"/>
      <c r="K30" s="70" t="s">
        <v>50</v>
      </c>
    </row>
    <row r="31" spans="1:16" ht="15" customHeight="1" x14ac:dyDescent="0.25"/>
    <row r="32" spans="1:16" ht="15" customHeight="1" x14ac:dyDescent="0.25">
      <c r="A32" s="79" t="s">
        <v>51</v>
      </c>
      <c r="B32" s="74"/>
      <c r="C32" s="75"/>
      <c r="D32" s="76"/>
      <c r="E32" s="77"/>
      <c r="F32" s="77"/>
      <c r="G32" s="76"/>
      <c r="H32" s="76"/>
      <c r="I32" s="76"/>
      <c r="J32" s="78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mergeCells count="1">
    <mergeCell ref="P2:P3"/>
  </mergeCells>
  <pageMargins left="0.7" right="0.7" top="0.75" bottom="0.75" header="0.3" footer="0.3"/>
  <pageSetup scale="88" fitToHeight="0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9"/>
  <sheetViews>
    <sheetView showGridLines="0" tabSelected="1" view="pageBreakPreview" zoomScale="110" zoomScaleNormal="110" zoomScaleSheetLayoutView="110" workbookViewId="0">
      <selection activeCell="J35" sqref="J35"/>
    </sheetView>
  </sheetViews>
  <sheetFormatPr defaultRowHeight="15" outlineLevelRow="1" outlineLevelCol="1" x14ac:dyDescent="0.25"/>
  <cols>
    <col min="1" max="1" width="4.42578125" style="1" customWidth="1"/>
    <col min="2" max="2" width="1.7109375" style="5" customWidth="1"/>
    <col min="3" max="3" width="1.7109375" style="3" customWidth="1"/>
    <col min="4" max="4" width="31.140625" style="1" customWidth="1"/>
    <col min="5" max="5" width="18.7109375" style="4" customWidth="1"/>
    <col min="6" max="6" width="7.42578125" style="4" customWidth="1"/>
    <col min="7" max="7" width="4.42578125" style="1" customWidth="1"/>
    <col min="8" max="9" width="1.7109375" style="1" customWidth="1"/>
    <col min="10" max="10" width="28.42578125" style="1" customWidth="1"/>
    <col min="11" max="11" width="20.42578125" style="1" customWidth="1"/>
    <col min="12" max="13" width="9.140625" style="1"/>
    <col min="14" max="14" width="1.7109375" style="1" hidden="1" customWidth="1" outlineLevel="1"/>
    <col min="15" max="15" width="24.7109375" style="1" hidden="1" customWidth="1" outlineLevel="1"/>
    <col min="16" max="16" width="18.7109375" style="1" hidden="1" customWidth="1" outlineLevel="1"/>
    <col min="17" max="17" width="9.140625" style="1" hidden="1" customWidth="1" outlineLevel="1"/>
    <col min="18" max="18" width="9.140625" style="1" collapsed="1"/>
    <col min="19" max="16384" width="9.140625" style="1"/>
  </cols>
  <sheetData>
    <row r="1" spans="1:18" ht="30" customHeight="1" x14ac:dyDescent="0.25">
      <c r="B1" s="2" t="s">
        <v>0</v>
      </c>
      <c r="H1" s="5"/>
      <c r="I1" s="3"/>
      <c r="K1" s="4"/>
      <c r="N1" s="6"/>
      <c r="O1" s="7" t="s">
        <v>1</v>
      </c>
      <c r="P1" s="8">
        <v>0.66190000000000004</v>
      </c>
      <c r="Q1" s="9"/>
    </row>
    <row r="2" spans="1:18" s="13" customFormat="1" ht="30" customHeight="1" x14ac:dyDescent="0.25">
      <c r="A2" s="10" t="s">
        <v>2</v>
      </c>
      <c r="B2" s="11" t="s">
        <v>3</v>
      </c>
      <c r="C2" s="12"/>
      <c r="E2" s="14" t="s">
        <v>4</v>
      </c>
      <c r="F2" s="15"/>
      <c r="G2" s="10" t="s">
        <v>2</v>
      </c>
      <c r="H2" s="11" t="s">
        <v>3</v>
      </c>
      <c r="I2" s="12"/>
      <c r="K2" s="71" t="s">
        <v>4</v>
      </c>
      <c r="L2" s="72"/>
      <c r="N2" s="16"/>
      <c r="O2" s="17" t="s">
        <v>5</v>
      </c>
      <c r="P2" s="18">
        <v>0.33810000000000001</v>
      </c>
      <c r="Q2" s="95" t="s">
        <v>6</v>
      </c>
    </row>
    <row r="3" spans="1:18" ht="15" customHeight="1" x14ac:dyDescent="0.25">
      <c r="A3" s="8">
        <v>1</v>
      </c>
      <c r="B3" s="19" t="s">
        <v>7</v>
      </c>
      <c r="C3" s="20"/>
      <c r="D3" s="21"/>
      <c r="E3" s="8"/>
      <c r="F3" s="8"/>
      <c r="G3" s="8">
        <v>1</v>
      </c>
      <c r="H3" s="19" t="s">
        <v>8</v>
      </c>
      <c r="I3" s="20"/>
      <c r="J3" s="21"/>
      <c r="K3" s="8"/>
      <c r="L3" s="22"/>
      <c r="M3" s="22"/>
      <c r="N3" s="22"/>
      <c r="O3" s="22"/>
      <c r="P3" s="22"/>
      <c r="Q3" s="96"/>
      <c r="R3" s="22"/>
    </row>
    <row r="4" spans="1:18" ht="15" customHeight="1" x14ac:dyDescent="0.25">
      <c r="A4" s="4">
        <f>A3+1</f>
        <v>2</v>
      </c>
      <c r="C4" s="3" t="s">
        <v>9</v>
      </c>
      <c r="E4" s="81" t="s">
        <v>50</v>
      </c>
      <c r="F4" s="24"/>
      <c r="G4" s="4">
        <f>G3+1</f>
        <v>2</v>
      </c>
      <c r="H4" s="5"/>
      <c r="I4" s="3" t="s">
        <v>10</v>
      </c>
      <c r="K4" s="81" t="s">
        <v>50</v>
      </c>
      <c r="N4" s="25" t="s">
        <v>11</v>
      </c>
      <c r="O4" s="22"/>
      <c r="P4" s="26">
        <f>SUM(E4,K4)</f>
        <v>0</v>
      </c>
      <c r="Q4" s="27">
        <v>3373.0432489080672</v>
      </c>
    </row>
    <row r="5" spans="1:18" ht="15" customHeight="1" x14ac:dyDescent="0.25">
      <c r="A5" s="4">
        <f t="shared" ref="A5:A28" si="0">A4+1</f>
        <v>3</v>
      </c>
      <c r="E5" s="84"/>
      <c r="G5" s="4">
        <f t="shared" ref="G5:G28" si="1">G4+1</f>
        <v>3</v>
      </c>
      <c r="H5" s="5"/>
      <c r="I5" s="3"/>
      <c r="K5" s="84"/>
      <c r="N5" s="28"/>
      <c r="O5" s="22"/>
      <c r="P5" s="22"/>
      <c r="Q5" s="29"/>
    </row>
    <row r="6" spans="1:18" ht="15" hidden="1" customHeight="1" outlineLevel="1" x14ac:dyDescent="0.25">
      <c r="A6" s="4">
        <f t="shared" si="0"/>
        <v>4</v>
      </c>
      <c r="C6" s="3" t="s">
        <v>12</v>
      </c>
      <c r="E6" s="84"/>
      <c r="G6" s="4">
        <f t="shared" si="1"/>
        <v>4</v>
      </c>
      <c r="H6" s="5"/>
      <c r="I6" s="3" t="s">
        <v>12</v>
      </c>
      <c r="K6" s="84"/>
      <c r="N6" s="25" t="s">
        <v>12</v>
      </c>
      <c r="O6" s="22"/>
      <c r="P6" s="30"/>
      <c r="Q6" s="31"/>
    </row>
    <row r="7" spans="1:18" ht="15" hidden="1" customHeight="1" outlineLevel="1" x14ac:dyDescent="0.25">
      <c r="A7" s="4">
        <f t="shared" si="0"/>
        <v>5</v>
      </c>
      <c r="D7" s="1" t="s">
        <v>13</v>
      </c>
      <c r="E7" s="82">
        <v>589.29887146045962</v>
      </c>
      <c r="F7" s="24"/>
      <c r="G7" s="4">
        <f t="shared" si="1"/>
        <v>5</v>
      </c>
      <c r="H7" s="5"/>
      <c r="I7" s="3"/>
      <c r="J7" s="1" t="s">
        <v>13</v>
      </c>
      <c r="K7" s="82">
        <v>0</v>
      </c>
      <c r="N7" s="25"/>
      <c r="O7" s="22" t="s">
        <v>13</v>
      </c>
      <c r="P7" s="32">
        <f>SUM(E7,K7)</f>
        <v>589.29887146045962</v>
      </c>
      <c r="Q7" s="33">
        <v>589.29887146045962</v>
      </c>
    </row>
    <row r="8" spans="1:18" ht="15" hidden="1" customHeight="1" outlineLevel="1" x14ac:dyDescent="0.25">
      <c r="A8" s="4">
        <f t="shared" si="0"/>
        <v>6</v>
      </c>
      <c r="D8" s="1" t="s">
        <v>14</v>
      </c>
      <c r="E8" s="82">
        <v>214.12830944781035</v>
      </c>
      <c r="F8" s="24"/>
      <c r="G8" s="4">
        <f t="shared" si="1"/>
        <v>6</v>
      </c>
      <c r="H8" s="5"/>
      <c r="I8" s="3"/>
      <c r="J8" s="1" t="s">
        <v>14</v>
      </c>
      <c r="K8" s="82">
        <v>0</v>
      </c>
      <c r="N8" s="25"/>
      <c r="O8" s="22" t="s">
        <v>14</v>
      </c>
      <c r="P8" s="32">
        <f t="shared" ref="P8:P14" si="2">SUM(E8,K8)</f>
        <v>214.12830944781035</v>
      </c>
      <c r="Q8" s="33">
        <v>214.12830944781035</v>
      </c>
    </row>
    <row r="9" spans="1:18" ht="15" hidden="1" customHeight="1" outlineLevel="1" x14ac:dyDescent="0.25">
      <c r="A9" s="4">
        <f t="shared" si="0"/>
        <v>7</v>
      </c>
      <c r="D9" s="1" t="s">
        <v>15</v>
      </c>
      <c r="E9" s="82">
        <v>0</v>
      </c>
      <c r="F9" s="24"/>
      <c r="G9" s="4">
        <f t="shared" si="1"/>
        <v>7</v>
      </c>
      <c r="H9" s="5"/>
      <c r="I9" s="3"/>
      <c r="J9" s="1" t="s">
        <v>15</v>
      </c>
      <c r="K9" s="82">
        <v>327.97356494905335</v>
      </c>
      <c r="N9" s="25"/>
      <c r="O9" s="22" t="s">
        <v>15</v>
      </c>
      <c r="P9" s="32">
        <f t="shared" si="2"/>
        <v>327.97356494905335</v>
      </c>
      <c r="Q9" s="33">
        <v>327.97356494905335</v>
      </c>
    </row>
    <row r="10" spans="1:18" ht="15" hidden="1" customHeight="1" outlineLevel="1" x14ac:dyDescent="0.25">
      <c r="A10" s="4">
        <f t="shared" si="0"/>
        <v>8</v>
      </c>
      <c r="D10" s="1" t="s">
        <v>16</v>
      </c>
      <c r="E10" s="82">
        <v>460.16842404427399</v>
      </c>
      <c r="F10" s="24"/>
      <c r="G10" s="4">
        <f t="shared" si="1"/>
        <v>8</v>
      </c>
      <c r="H10" s="5"/>
      <c r="I10" s="3"/>
      <c r="J10" s="1" t="s">
        <v>16</v>
      </c>
      <c r="K10" s="82">
        <v>157.03578922000003</v>
      </c>
      <c r="N10" s="25"/>
      <c r="O10" s="22" t="s">
        <v>16</v>
      </c>
      <c r="P10" s="32">
        <f t="shared" si="2"/>
        <v>617.20421326427402</v>
      </c>
      <c r="Q10" s="33">
        <v>617.20421326427402</v>
      </c>
    </row>
    <row r="11" spans="1:18" ht="15" hidden="1" customHeight="1" outlineLevel="1" x14ac:dyDescent="0.25">
      <c r="A11" s="4">
        <f t="shared" si="0"/>
        <v>9</v>
      </c>
      <c r="D11" s="1" t="s">
        <v>17</v>
      </c>
      <c r="E11" s="82">
        <v>5.9768790589758964</v>
      </c>
      <c r="F11" s="24"/>
      <c r="G11" s="4">
        <f t="shared" si="1"/>
        <v>9</v>
      </c>
      <c r="H11" s="5"/>
      <c r="I11" s="3"/>
      <c r="J11" s="1" t="s">
        <v>17</v>
      </c>
      <c r="K11" s="82">
        <v>15.559028377734059</v>
      </c>
      <c r="N11" s="25"/>
      <c r="O11" s="22" t="s">
        <v>17</v>
      </c>
      <c r="P11" s="32">
        <f t="shared" si="2"/>
        <v>21.535907436709955</v>
      </c>
      <c r="Q11" s="33">
        <v>21.535907436709905</v>
      </c>
    </row>
    <row r="12" spans="1:18" ht="15" hidden="1" customHeight="1" outlineLevel="1" x14ac:dyDescent="0.25">
      <c r="A12" s="4">
        <f t="shared" si="0"/>
        <v>10</v>
      </c>
      <c r="D12" s="1" t="s">
        <v>18</v>
      </c>
      <c r="E12" s="82">
        <v>562.35973113458886</v>
      </c>
      <c r="F12" s="34"/>
      <c r="G12" s="4">
        <f t="shared" si="1"/>
        <v>10</v>
      </c>
      <c r="H12" s="35"/>
      <c r="I12" s="36"/>
      <c r="J12" s="37" t="s">
        <v>18</v>
      </c>
      <c r="K12" s="82">
        <v>186.23848781410655</v>
      </c>
      <c r="N12" s="25"/>
      <c r="O12" s="22" t="s">
        <v>18</v>
      </c>
      <c r="P12" s="32">
        <f t="shared" si="2"/>
        <v>748.59821894869538</v>
      </c>
      <c r="Q12" s="33">
        <v>748.59821894869663</v>
      </c>
    </row>
    <row r="13" spans="1:18" ht="15" hidden="1" customHeight="1" outlineLevel="1" x14ac:dyDescent="0.25">
      <c r="A13" s="4">
        <f t="shared" si="0"/>
        <v>11</v>
      </c>
      <c r="D13" s="1" t="s">
        <v>19</v>
      </c>
      <c r="E13" s="82">
        <v>272.80566192655408</v>
      </c>
      <c r="F13" s="34"/>
      <c r="G13" s="4">
        <f t="shared" si="1"/>
        <v>11</v>
      </c>
      <c r="H13" s="35"/>
      <c r="I13" s="36"/>
      <c r="J13" s="37" t="s">
        <v>19</v>
      </c>
      <c r="K13" s="82">
        <v>114.55951462160584</v>
      </c>
      <c r="N13" s="25"/>
      <c r="O13" s="22" t="s">
        <v>19</v>
      </c>
      <c r="P13" s="32">
        <f t="shared" si="2"/>
        <v>387.36517654815992</v>
      </c>
      <c r="Q13" s="33">
        <v>387.36517654816032</v>
      </c>
    </row>
    <row r="14" spans="1:18" ht="15" hidden="1" customHeight="1" outlineLevel="1" x14ac:dyDescent="0.25">
      <c r="A14" s="4">
        <f t="shared" si="0"/>
        <v>12</v>
      </c>
      <c r="D14" s="1" t="s">
        <v>20</v>
      </c>
      <c r="E14" s="85">
        <v>48.801944896655257</v>
      </c>
      <c r="F14" s="39"/>
      <c r="G14" s="4">
        <f t="shared" si="1"/>
        <v>12</v>
      </c>
      <c r="H14" s="35"/>
      <c r="I14" s="36"/>
      <c r="J14" s="37" t="s">
        <v>20</v>
      </c>
      <c r="K14" s="85">
        <v>28.841411745624924</v>
      </c>
      <c r="N14" s="25"/>
      <c r="O14" s="22" t="s">
        <v>20</v>
      </c>
      <c r="P14" s="40">
        <f t="shared" si="2"/>
        <v>77.643356642280182</v>
      </c>
      <c r="Q14" s="41">
        <v>107.21889336672176</v>
      </c>
    </row>
    <row r="15" spans="1:18" ht="15" customHeight="1" collapsed="1" x14ac:dyDescent="0.25">
      <c r="A15" s="4">
        <f>A5+1</f>
        <v>4</v>
      </c>
      <c r="C15" s="3" t="s">
        <v>21</v>
      </c>
      <c r="E15" s="86" t="s">
        <v>50</v>
      </c>
      <c r="F15" s="23"/>
      <c r="G15" s="4">
        <f>G5+1</f>
        <v>4</v>
      </c>
      <c r="H15" s="5"/>
      <c r="I15" s="3" t="s">
        <v>21</v>
      </c>
      <c r="K15" s="86" t="s">
        <v>50</v>
      </c>
      <c r="N15" s="25" t="s">
        <v>21</v>
      </c>
      <c r="O15" s="22"/>
      <c r="P15" s="42">
        <f>SUM(P7:P14)</f>
        <v>2983.7476186974427</v>
      </c>
      <c r="Q15" s="43">
        <f>SUM(Q7:Q14)</f>
        <v>3013.323155421886</v>
      </c>
    </row>
    <row r="16" spans="1:18" ht="15" customHeight="1" x14ac:dyDescent="0.25">
      <c r="A16" s="4">
        <f t="shared" si="0"/>
        <v>5</v>
      </c>
      <c r="E16" s="84"/>
      <c r="G16" s="4">
        <f t="shared" si="1"/>
        <v>5</v>
      </c>
      <c r="H16" s="5"/>
      <c r="I16" s="3"/>
      <c r="K16" s="84"/>
      <c r="N16" s="28"/>
      <c r="O16" s="22"/>
      <c r="P16" s="22"/>
      <c r="Q16" s="29"/>
    </row>
    <row r="17" spans="1:17" ht="15" customHeight="1" thickBot="1" x14ac:dyDescent="0.3">
      <c r="A17" s="4">
        <f t="shared" si="0"/>
        <v>6</v>
      </c>
      <c r="B17" s="5" t="s">
        <v>22</v>
      </c>
      <c r="E17" s="87" t="s">
        <v>50</v>
      </c>
      <c r="F17" s="45"/>
      <c r="G17" s="4">
        <f t="shared" si="1"/>
        <v>6</v>
      </c>
      <c r="H17" s="5" t="s">
        <v>23</v>
      </c>
      <c r="I17" s="3"/>
      <c r="K17" s="87" t="s">
        <v>50</v>
      </c>
      <c r="N17" s="46" t="s">
        <v>24</v>
      </c>
      <c r="O17" s="22"/>
      <c r="P17" s="44">
        <f>P4-P15</f>
        <v>-2983.7476186974427</v>
      </c>
      <c r="Q17" s="47">
        <v>359.72009348618604</v>
      </c>
    </row>
    <row r="18" spans="1:17" ht="15" customHeight="1" x14ac:dyDescent="0.25">
      <c r="A18" s="4">
        <f t="shared" si="0"/>
        <v>7</v>
      </c>
      <c r="E18" s="84"/>
      <c r="G18" s="4">
        <f t="shared" si="1"/>
        <v>7</v>
      </c>
      <c r="K18" s="84"/>
      <c r="N18" s="28"/>
      <c r="O18" s="22"/>
      <c r="P18" s="22"/>
      <c r="Q18" s="29"/>
    </row>
    <row r="19" spans="1:17" ht="15" customHeight="1" x14ac:dyDescent="0.25">
      <c r="A19" s="4">
        <f t="shared" si="0"/>
        <v>8</v>
      </c>
      <c r="B19" s="5" t="s">
        <v>25</v>
      </c>
      <c r="E19" s="84"/>
      <c r="G19" s="4">
        <f t="shared" si="1"/>
        <v>8</v>
      </c>
      <c r="H19" s="5" t="s">
        <v>25</v>
      </c>
      <c r="K19" s="84"/>
      <c r="N19" s="46" t="s">
        <v>25</v>
      </c>
      <c r="O19" s="22"/>
      <c r="P19" s="22"/>
      <c r="Q19" s="29"/>
    </row>
    <row r="20" spans="1:17" ht="15" customHeight="1" x14ac:dyDescent="0.25">
      <c r="A20" s="4">
        <f t="shared" si="0"/>
        <v>9</v>
      </c>
      <c r="C20" s="3" t="s">
        <v>26</v>
      </c>
      <c r="E20" s="86" t="s">
        <v>50</v>
      </c>
      <c r="F20" s="32"/>
      <c r="G20" s="4">
        <f t="shared" si="1"/>
        <v>9</v>
      </c>
      <c r="I20" s="3" t="s">
        <v>27</v>
      </c>
      <c r="K20" s="86" t="s">
        <v>50</v>
      </c>
      <c r="N20" s="28"/>
      <c r="O20" s="48" t="s">
        <v>28</v>
      </c>
      <c r="P20" s="40">
        <f>SUM(E20,K20)</f>
        <v>0</v>
      </c>
      <c r="Q20" s="49">
        <v>8091.8926340915004</v>
      </c>
    </row>
    <row r="21" spans="1:17" ht="15" customHeight="1" x14ac:dyDescent="0.25">
      <c r="A21" s="4">
        <f t="shared" si="0"/>
        <v>10</v>
      </c>
      <c r="E21" s="88"/>
      <c r="G21" s="4">
        <f t="shared" si="1"/>
        <v>10</v>
      </c>
      <c r="K21" s="88"/>
      <c r="N21" s="28"/>
      <c r="O21" s="22"/>
      <c r="P21" s="30"/>
      <c r="Q21" s="29"/>
    </row>
    <row r="22" spans="1:17" ht="15" customHeight="1" thickBot="1" x14ac:dyDescent="0.3">
      <c r="A22" s="4">
        <f t="shared" si="0"/>
        <v>11</v>
      </c>
      <c r="B22" s="5" t="s">
        <v>29</v>
      </c>
      <c r="E22" s="68" t="s">
        <v>50</v>
      </c>
      <c r="F22" s="51"/>
      <c r="G22" s="4">
        <f t="shared" si="1"/>
        <v>11</v>
      </c>
      <c r="H22" s="52" t="s">
        <v>30</v>
      </c>
      <c r="I22" s="53"/>
      <c r="J22" s="53"/>
      <c r="K22" s="68" t="s">
        <v>50</v>
      </c>
      <c r="L22" s="53"/>
      <c r="M22" s="53"/>
      <c r="N22" s="54" t="s">
        <v>30</v>
      </c>
      <c r="O22" s="55"/>
      <c r="P22" s="50" t="e">
        <f>P17/P20</f>
        <v>#DIV/0!</v>
      </c>
      <c r="Q22" s="56"/>
    </row>
    <row r="23" spans="1:17" ht="15" customHeight="1" thickTop="1" x14ac:dyDescent="0.25">
      <c r="A23" s="4">
        <f t="shared" si="0"/>
        <v>12</v>
      </c>
      <c r="E23" s="69"/>
      <c r="F23" s="57"/>
      <c r="G23" s="4">
        <f t="shared" si="1"/>
        <v>12</v>
      </c>
      <c r="H23" s="53"/>
      <c r="I23" s="53"/>
      <c r="J23" s="53"/>
      <c r="K23" s="69"/>
      <c r="L23" s="53"/>
      <c r="M23" s="53"/>
      <c r="N23" s="58"/>
      <c r="O23" s="59"/>
      <c r="P23" s="59"/>
      <c r="Q23" s="60"/>
    </row>
    <row r="24" spans="1:17" ht="15" customHeight="1" x14ac:dyDescent="0.25">
      <c r="A24" s="4">
        <f t="shared" si="0"/>
        <v>13</v>
      </c>
      <c r="B24" s="5" t="s">
        <v>43</v>
      </c>
      <c r="E24" s="69" t="s">
        <v>50</v>
      </c>
      <c r="F24" s="61"/>
      <c r="G24" s="4">
        <f t="shared" si="1"/>
        <v>13</v>
      </c>
      <c r="H24" s="5" t="s">
        <v>43</v>
      </c>
      <c r="I24" s="62"/>
      <c r="J24" s="53"/>
      <c r="K24" s="69" t="s">
        <v>50</v>
      </c>
      <c r="L24" s="53"/>
      <c r="M24" s="53"/>
      <c r="N24" s="52" t="s">
        <v>31</v>
      </c>
      <c r="O24" s="62"/>
      <c r="P24" s="61" t="str">
        <f>E24</f>
        <v>XXXX</v>
      </c>
      <c r="Q24" s="53"/>
    </row>
    <row r="25" spans="1:17" ht="15" customHeight="1" x14ac:dyDescent="0.25">
      <c r="A25" s="4">
        <f t="shared" si="0"/>
        <v>14</v>
      </c>
      <c r="B25" s="5" t="s">
        <v>44</v>
      </c>
      <c r="E25" s="69" t="s">
        <v>50</v>
      </c>
      <c r="F25" s="61"/>
      <c r="G25" s="4">
        <f t="shared" si="1"/>
        <v>14</v>
      </c>
      <c r="H25" s="5" t="s">
        <v>44</v>
      </c>
      <c r="I25" s="62"/>
      <c r="J25" s="53"/>
      <c r="K25" s="69" t="s">
        <v>50</v>
      </c>
      <c r="L25" s="53"/>
      <c r="M25" s="53"/>
      <c r="N25" s="52"/>
      <c r="O25" s="62"/>
      <c r="P25" s="61"/>
      <c r="Q25" s="53"/>
    </row>
    <row r="26" spans="1:17" ht="15" customHeight="1" x14ac:dyDescent="0.25">
      <c r="A26" s="4">
        <f t="shared" si="0"/>
        <v>15</v>
      </c>
      <c r="E26" s="69"/>
      <c r="F26" s="57"/>
      <c r="G26" s="4">
        <f t="shared" si="1"/>
        <v>15</v>
      </c>
      <c r="H26" s="52"/>
      <c r="I26" s="62"/>
      <c r="J26" s="53"/>
      <c r="K26" s="69"/>
      <c r="L26" s="53"/>
      <c r="M26" s="53"/>
      <c r="N26" s="52"/>
      <c r="O26" s="62"/>
      <c r="P26" s="57"/>
      <c r="Q26" s="53"/>
    </row>
    <row r="27" spans="1:17" ht="15" customHeight="1" x14ac:dyDescent="0.25">
      <c r="A27" s="4">
        <f t="shared" si="0"/>
        <v>16</v>
      </c>
      <c r="B27" s="5" t="s">
        <v>45</v>
      </c>
      <c r="E27" s="69" t="s">
        <v>50</v>
      </c>
      <c r="F27" s="61"/>
      <c r="G27" s="4">
        <f t="shared" si="1"/>
        <v>16</v>
      </c>
      <c r="H27" s="5" t="s">
        <v>45</v>
      </c>
      <c r="I27" s="3"/>
      <c r="K27" s="69" t="s">
        <v>50</v>
      </c>
      <c r="L27" s="53"/>
      <c r="M27" s="53"/>
      <c r="N27" s="52" t="s">
        <v>32</v>
      </c>
      <c r="O27" s="62"/>
      <c r="P27" s="61" t="e">
        <f>P22-P24</f>
        <v>#DIV/0!</v>
      </c>
      <c r="Q27" s="53"/>
    </row>
    <row r="28" spans="1:17" ht="15" customHeight="1" x14ac:dyDescent="0.25">
      <c r="A28" s="4">
        <f t="shared" si="0"/>
        <v>17</v>
      </c>
      <c r="B28" s="5" t="s">
        <v>46</v>
      </c>
      <c r="E28" s="70" t="s">
        <v>50</v>
      </c>
      <c r="G28" s="4">
        <f t="shared" si="1"/>
        <v>17</v>
      </c>
      <c r="H28" s="5" t="s">
        <v>46</v>
      </c>
      <c r="I28" s="3"/>
      <c r="K28" s="70" t="s">
        <v>50</v>
      </c>
    </row>
    <row r="29" spans="1:17" ht="15" customHeight="1" x14ac:dyDescent="0.25">
      <c r="A29" s="4"/>
      <c r="G29" s="4"/>
    </row>
    <row r="30" spans="1:17" ht="15" customHeight="1" x14ac:dyDescent="0.25">
      <c r="A30" s="79" t="s">
        <v>51</v>
      </c>
      <c r="B30" s="74"/>
      <c r="C30" s="75"/>
      <c r="D30" s="76"/>
      <c r="E30" s="77"/>
      <c r="F30" s="77"/>
      <c r="G30" s="76"/>
      <c r="H30" s="76"/>
      <c r="I30" s="76"/>
      <c r="J30" s="78"/>
    </row>
    <row r="31" spans="1:17" ht="15" customHeight="1" x14ac:dyDescent="0.25"/>
    <row r="32" spans="1:1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</sheetData>
  <mergeCells count="1">
    <mergeCell ref="Q2:Q3"/>
  </mergeCells>
  <pageMargins left="0.7" right="0.7" top="0.75" bottom="0.75" header="0.3" footer="0.3"/>
  <pageSetup fitToHeight="0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63656AB-D3D1-4DFE-893C-51EE4276530C}"/>
</file>

<file path=customXml/itemProps2.xml><?xml version="1.0" encoding="utf-8"?>
<ds:datastoreItem xmlns:ds="http://schemas.openxmlformats.org/officeDocument/2006/customXml" ds:itemID="{886CA07A-64EB-46C1-8B54-775A091FE1FB}"/>
</file>

<file path=customXml/itemProps3.xml><?xml version="1.0" encoding="utf-8"?>
<ds:datastoreItem xmlns:ds="http://schemas.openxmlformats.org/officeDocument/2006/customXml" ds:itemID="{E4B06F65-A1BE-4CAE-8DC1-4C3D8F25FE7C}"/>
</file>

<file path=customXml/itemProps4.xml><?xml version="1.0" encoding="utf-8"?>
<ds:datastoreItem xmlns:ds="http://schemas.openxmlformats.org/officeDocument/2006/customXml" ds:itemID="{68831514-F75D-4A0F-A058-F75AF179D7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Public Version</vt:lpstr>
      <vt:lpstr>Rate Year OI (PSE no attr)</vt:lpstr>
      <vt:lpstr>Rate Year OI (Staff)</vt:lpstr>
      <vt:lpstr>Rate Year OI (no GRC)</vt:lpstr>
      <vt:lpstr>'Rate Year OI (no GRC)'!Print_Area</vt:lpstr>
      <vt:lpstr>'Rate Year OI (PSE no attr)'!Print_Area</vt:lpstr>
      <vt:lpstr>'Rate Year OI (Staff)'!Print_Area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