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2022-06-01\Submission\"/>
    </mc:Choice>
  </mc:AlternateContent>
  <xr:revisionPtr revIDLastSave="0" documentId="13_ncr:1_{081059B2-13F1-4DF4-95A4-40292F98B5D3}" xr6:coauthVersionLast="47" xr6:coauthVersionMax="47" xr10:uidLastSave="{00000000-0000-0000-0000-000000000000}"/>
  <workbookProtection workbookAlgorithmName="SHA-512" workbookHashValue="P9b+2v7TbBQSDxJ0YvLHSgxhEmXcGTnIWjhkVbCYOsaG7fSjkh6ZUTOR9uuRB9Ka/J5B9YPQBrOSTpeP+UJ/9Q==" workbookSaltValue="2jMpreIQi4SEtFWUHihINg==" workbookSpinCount="100000" lockStructure="1"/>
  <bookViews>
    <workbookView xWindow="-21720" yWindow="2520" windowWidth="21840" windowHeight="131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3" i="7"/>
  <c r="C25" i="7"/>
  <c r="C27" i="7"/>
  <c r="C29" i="7"/>
  <c r="C49" i="7"/>
  <c r="C50" i="7"/>
  <c r="C56" i="7"/>
  <c r="C57" i="7"/>
  <c r="C70" i="7"/>
  <c r="C72" i="7"/>
  <c r="C12" i="7"/>
  <c r="M20" i="7"/>
  <c r="C20" i="7" s="1"/>
  <c r="M21" i="7"/>
  <c r="C21" i="7" s="1"/>
  <c r="M22" i="7"/>
  <c r="C22" i="7" s="1"/>
  <c r="M23" i="7"/>
  <c r="M24" i="7"/>
  <c r="C24" i="7" s="1"/>
  <c r="M4" i="7"/>
  <c r="C4" i="7" s="1"/>
  <c r="M5" i="7"/>
  <c r="C5" i="7" s="1"/>
  <c r="M6" i="7"/>
  <c r="C6" i="7" s="1"/>
  <c r="M7" i="7"/>
  <c r="C7" i="7" s="1"/>
  <c r="M8" i="7"/>
  <c r="C8" i="7" s="1"/>
  <c r="M9" i="7"/>
  <c r="C9" i="7" s="1"/>
  <c r="M10" i="7"/>
  <c r="C10" i="7" s="1"/>
  <c r="M12" i="7"/>
  <c r="C13" i="7"/>
  <c r="M14" i="7"/>
  <c r="C14" i="7" s="1"/>
  <c r="M15" i="7"/>
  <c r="C15" i="7" s="1"/>
  <c r="M16" i="7"/>
  <c r="C16" i="7" s="1"/>
  <c r="M17" i="7"/>
  <c r="C17" i="7" s="1"/>
  <c r="M18" i="7"/>
  <c r="C18" i="7" s="1"/>
  <c r="M19" i="7"/>
  <c r="C19" i="7" s="1"/>
  <c r="M3" i="7"/>
  <c r="C3" i="7" s="1"/>
  <c r="M41" i="7"/>
  <c r="C41" i="7" s="1"/>
  <c r="M42" i="7"/>
  <c r="C42" i="7" s="1"/>
  <c r="M43" i="7"/>
  <c r="C43" i="7" s="1"/>
  <c r="M44" i="7"/>
  <c r="C44" i="7" s="1"/>
  <c r="M45" i="7"/>
  <c r="C45" i="7" s="1"/>
  <c r="M46" i="7"/>
  <c r="C46" i="7" s="1"/>
  <c r="M47" i="7"/>
  <c r="C47" i="7" s="1"/>
  <c r="M48" i="7"/>
  <c r="C48" i="7" s="1"/>
  <c r="M49" i="7"/>
  <c r="M50" i="7"/>
  <c r="M51" i="7"/>
  <c r="C51" i="7" s="1"/>
  <c r="M52" i="7"/>
  <c r="C52" i="7" s="1"/>
  <c r="M53" i="7"/>
  <c r="C53" i="7" s="1"/>
  <c r="M54" i="7"/>
  <c r="C54" i="7" s="1"/>
  <c r="M55" i="7"/>
  <c r="C55" i="7" s="1"/>
  <c r="M56" i="7"/>
  <c r="M57" i="7"/>
  <c r="M58" i="7"/>
  <c r="C58" i="7" s="1"/>
  <c r="M59" i="7"/>
  <c r="C59" i="7" s="1"/>
  <c r="M60" i="7"/>
  <c r="C60" i="7" s="1"/>
  <c r="M61" i="7"/>
  <c r="C61" i="7" s="1"/>
  <c r="M62" i="7"/>
  <c r="C62" i="7" s="1"/>
  <c r="M63" i="7"/>
  <c r="C63" i="7" s="1"/>
  <c r="M64" i="7"/>
  <c r="C64" i="7" s="1"/>
  <c r="M65" i="7"/>
  <c r="C65" i="7" s="1"/>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C32" i="7" s="1"/>
  <c r="M33" i="7"/>
  <c r="C33" i="7" s="1"/>
  <c r="M34" i="7"/>
  <c r="C34" i="7" s="1"/>
  <c r="M35" i="7"/>
  <c r="C35" i="7" s="1"/>
  <c r="M36" i="7"/>
  <c r="C36" i="7" s="1"/>
  <c r="M37" i="7"/>
  <c r="C37" i="7" s="1"/>
  <c r="M38" i="7"/>
  <c r="C38" i="7" s="1"/>
  <c r="M39" i="7"/>
  <c r="C39" i="7" s="1"/>
  <c r="M40" i="7"/>
  <c r="C40"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E479" i="8" s="1"/>
  <c r="AB478" i="8"/>
  <c r="AC478" i="8" s="1"/>
  <c r="AB477" i="8"/>
  <c r="AC476" i="8"/>
  <c r="AG476" i="8"/>
  <c r="AA476" i="8"/>
  <c r="AA480" i="8" s="1"/>
  <c r="AA427" i="8"/>
  <c r="AB426" i="8"/>
  <c r="AC426" i="8"/>
  <c r="AB425" i="8"/>
  <c r="AC425" i="8" s="1"/>
  <c r="AC424" i="8"/>
  <c r="AA424" i="8"/>
  <c r="AA375" i="8"/>
  <c r="AE375" i="8" s="1"/>
  <c r="AB374" i="8"/>
  <c r="AB373" i="8"/>
  <c r="AC373" i="8" s="1"/>
  <c r="AC372" i="8"/>
  <c r="AG372" i="8"/>
  <c r="AA372" i="8"/>
  <c r="AA376" i="8" s="1"/>
  <c r="M383" i="8" s="1"/>
  <c r="C523" i="2" s="1"/>
  <c r="M387" i="8"/>
  <c r="C527" i="2" s="1"/>
  <c r="M410" i="8"/>
  <c r="C550" i="2" s="1"/>
  <c r="L75" i="7"/>
  <c r="K75" i="7"/>
  <c r="F22" i="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D514" i="2"/>
  <c r="O514" i="2"/>
  <c r="D515" i="2"/>
  <c r="O515" i="2"/>
  <c r="D516" i="2"/>
  <c r="O516" i="2"/>
  <c r="D517" i="2"/>
  <c r="O517" i="2"/>
  <c r="D518" i="2"/>
  <c r="O518" i="2"/>
  <c r="D519" i="2"/>
  <c r="O519" i="2"/>
  <c r="D520" i="2"/>
  <c r="O520"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C56" i="8"/>
  <c r="AG56" i="8" s="1"/>
  <c r="AF56" i="8"/>
  <c r="D197" i="2"/>
  <c r="O197" i="2"/>
  <c r="K57" i="8"/>
  <c r="AB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E108" i="8" s="1"/>
  <c r="AE112" i="8" s="1"/>
  <c r="AC108" i="8"/>
  <c r="AG108" i="8" s="1"/>
  <c r="AF108" i="8"/>
  <c r="K109" i="8"/>
  <c r="AB109" i="8"/>
  <c r="AF109" i="8"/>
  <c r="AG109" i="8"/>
  <c r="K110" i="8"/>
  <c r="AB110" i="8"/>
  <c r="AC110" i="8" s="1"/>
  <c r="AE110" i="8"/>
  <c r="AF110" i="8"/>
  <c r="AG110" i="8"/>
  <c r="K111" i="8"/>
  <c r="AA111" i="8"/>
  <c r="AB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C166" i="8" s="1"/>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A220" i="8" s="1"/>
  <c r="AE216" i="8"/>
  <c r="AC216" i="8"/>
  <c r="AG216" i="8" s="1"/>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F320" i="8"/>
  <c r="K321" i="8"/>
  <c r="AB321" i="8"/>
  <c r="AF321" i="8"/>
  <c r="AG321" i="8"/>
  <c r="K322" i="8"/>
  <c r="AB322" i="8"/>
  <c r="AC322" i="8" s="1"/>
  <c r="AE322" i="8"/>
  <c r="AF322" i="8"/>
  <c r="AG322" i="8"/>
  <c r="K323" i="8"/>
  <c r="AB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AA112" i="8"/>
  <c r="M135" i="8" s="1"/>
  <c r="C275" i="2" s="1"/>
  <c r="AE111" i="8"/>
  <c r="AE219" i="8"/>
  <c r="AE271" i="8"/>
  <c r="AE21" i="8"/>
  <c r="AE22" i="8"/>
  <c r="M46" i="8"/>
  <c r="C186" i="2" s="1"/>
  <c r="D190" i="2"/>
  <c r="M47" i="8"/>
  <c r="C187" i="2" s="1"/>
  <c r="AE323" i="8"/>
  <c r="AC59" i="8"/>
  <c r="AG59" i="8"/>
  <c r="AF59" i="8"/>
  <c r="AE167" i="8"/>
  <c r="M165" i="8"/>
  <c r="C305" i="2" s="1"/>
  <c r="M154" i="8"/>
  <c r="C294" i="2" s="1"/>
  <c r="AF21" i="8"/>
  <c r="AF22" i="8" s="1"/>
  <c r="M155" i="8"/>
  <c r="C295" i="2" s="1"/>
  <c r="AE59" i="8"/>
  <c r="M22" i="8"/>
  <c r="C162" i="2" s="1"/>
  <c r="M20" i="8"/>
  <c r="C160" i="2"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s="1"/>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s="1"/>
  <c r="M193" i="8"/>
  <c r="C333" i="2" s="1"/>
  <c r="M203" i="8"/>
  <c r="C343" i="2" s="1"/>
  <c r="M114" i="8"/>
  <c r="C254" i="2" s="1"/>
  <c r="M145" i="8"/>
  <c r="C285" i="2" s="1"/>
  <c r="S47" i="8"/>
  <c r="S38" i="8"/>
  <c r="U14" i="8"/>
  <c r="U44"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E268" i="8"/>
  <c r="M104" i="8"/>
  <c r="C244" i="2" s="1"/>
  <c r="S18" i="8"/>
  <c r="S14" i="8"/>
  <c r="AC219" i="8"/>
  <c r="AF219" i="8"/>
  <c r="AF220" i="8"/>
  <c r="U240" i="8" s="1"/>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B479" i="8"/>
  <c r="AF479" i="8" s="1"/>
  <c r="F242" i="3"/>
  <c r="E230" i="4" s="1"/>
  <c r="F238" i="3"/>
  <c r="E226" i="4" s="1"/>
  <c r="H234" i="3"/>
  <c r="G222" i="4" s="1"/>
  <c r="AE427" i="8"/>
  <c r="AB427" i="8"/>
  <c r="AB428"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9" i="8"/>
  <c r="C549" i="2" s="1"/>
  <c r="M408" i="8"/>
  <c r="C548" i="2" s="1"/>
  <c r="M411" i="8"/>
  <c r="C551" i="2" s="1"/>
  <c r="M385" i="8"/>
  <c r="C525" i="2" s="1"/>
  <c r="M406" i="8"/>
  <c r="C546" i="2" s="1"/>
  <c r="M398" i="8"/>
  <c r="C538" i="2" s="1"/>
  <c r="M373" i="8"/>
  <c r="C513" i="2" s="1"/>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Q306" i="3"/>
  <c r="N294" i="4" s="1"/>
  <c r="S306" i="3"/>
  <c r="P294" i="4" s="1"/>
  <c r="L294" i="4"/>
  <c r="F252" i="3"/>
  <c r="E240" i="4" s="1"/>
  <c r="J252" i="3"/>
  <c r="C256" i="4"/>
  <c r="C280" i="4"/>
  <c r="F304" i="3"/>
  <c r="E292" i="4" s="1"/>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M237" i="8"/>
  <c r="C377" i="2" s="1"/>
  <c r="M229" i="8"/>
  <c r="C369" i="2" s="1"/>
  <c r="M231" i="8"/>
  <c r="C371" i="2" s="1"/>
  <c r="M210" i="8"/>
  <c r="C350" i="2" s="1"/>
  <c r="M219" i="8"/>
  <c r="C359" i="2" s="1"/>
  <c r="M250" i="8"/>
  <c r="C390" i="2" s="1"/>
  <c r="M254" i="8"/>
  <c r="C394" i="2" s="1"/>
  <c r="M610" i="8"/>
  <c r="M608" i="8"/>
  <c r="M607" i="8"/>
  <c r="M606" i="8"/>
  <c r="C213" i="4" s="1"/>
  <c r="M604" i="8"/>
  <c r="M602" i="8"/>
  <c r="M601" i="8"/>
  <c r="M597" i="8"/>
  <c r="M589" i="8"/>
  <c r="M581" i="8"/>
  <c r="M577" i="8"/>
  <c r="M575" i="8"/>
  <c r="M571" i="8"/>
  <c r="M567" i="8"/>
  <c r="M565" i="8"/>
  <c r="M612" i="8"/>
  <c r="M595" i="8"/>
  <c r="C201" i="4" s="1"/>
  <c r="M580" i="8"/>
  <c r="M579" i="8"/>
  <c r="M576" i="8"/>
  <c r="M613" i="8"/>
  <c r="M600" i="8"/>
  <c r="M599" i="8"/>
  <c r="M598" i="8"/>
  <c r="C205" i="4" s="1"/>
  <c r="M584" i="8"/>
  <c r="C191" i="4" s="1"/>
  <c r="M582" i="8"/>
  <c r="M574" i="8"/>
  <c r="M566" i="8"/>
  <c r="M614" i="8"/>
  <c r="C221" i="4"/>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M481" i="8"/>
  <c r="C621" i="2" s="1"/>
  <c r="M497" i="8"/>
  <c r="M513" i="8"/>
  <c r="M483" i="8"/>
  <c r="C623" i="2" s="1"/>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65" i="4"/>
  <c r="C157" i="4"/>
  <c r="D145" i="3"/>
  <c r="C133" i="4" s="1"/>
  <c r="C164" i="4"/>
  <c r="C159" i="4"/>
  <c r="D129" i="3" l="1"/>
  <c r="C117" i="4" s="1"/>
  <c r="AA60" i="8"/>
  <c r="AE56" i="8"/>
  <c r="M107" i="8"/>
  <c r="C247" i="2" s="1"/>
  <c r="AB271" i="8"/>
  <c r="AA272" i="8"/>
  <c r="M140" i="8"/>
  <c r="C280" i="2" s="1"/>
  <c r="M255" i="8"/>
  <c r="C395" i="2" s="1"/>
  <c r="M225" i="8"/>
  <c r="C365" i="2" s="1"/>
  <c r="M218" i="8"/>
  <c r="C358" i="2" s="1"/>
  <c r="D85" i="3" s="1"/>
  <c r="M211" i="8"/>
  <c r="C351" i="2" s="1"/>
  <c r="D83" i="3" s="1"/>
  <c r="M228" i="8"/>
  <c r="C368" i="2" s="1"/>
  <c r="M208" i="8"/>
  <c r="C348" i="2" s="1"/>
  <c r="M230" i="8"/>
  <c r="C370" i="2" s="1"/>
  <c r="M240" i="8"/>
  <c r="C380" i="2" s="1"/>
  <c r="M232" i="8"/>
  <c r="C372" i="2" s="1"/>
  <c r="M245" i="8"/>
  <c r="C385" i="2" s="1"/>
  <c r="M221" i="8"/>
  <c r="C361" i="2" s="1"/>
  <c r="M215" i="8"/>
  <c r="C355" i="2" s="1"/>
  <c r="M227" i="8"/>
  <c r="C367" i="2" s="1"/>
  <c r="M249" i="8"/>
  <c r="C389" i="2" s="1"/>
  <c r="M224" i="8"/>
  <c r="C364" i="2" s="1"/>
  <c r="M244" i="8"/>
  <c r="C384" i="2" s="1"/>
  <c r="D91" i="3" s="1"/>
  <c r="M253" i="8"/>
  <c r="C393" i="2" s="1"/>
  <c r="M238" i="8"/>
  <c r="C378" i="2" s="1"/>
  <c r="M241" i="8"/>
  <c r="C381" i="2" s="1"/>
  <c r="M220" i="8"/>
  <c r="C360" i="2" s="1"/>
  <c r="M243" i="8"/>
  <c r="C383" i="2" s="1"/>
  <c r="M223" i="8"/>
  <c r="C363" i="2" s="1"/>
  <c r="D86" i="3" s="1"/>
  <c r="M226" i="8"/>
  <c r="C366" i="2" s="1"/>
  <c r="M248" i="8"/>
  <c r="C388" i="2" s="1"/>
  <c r="M209" i="8"/>
  <c r="C349" i="2" s="1"/>
  <c r="M205" i="8"/>
  <c r="C345" i="2" s="1"/>
  <c r="M207" i="8"/>
  <c r="C347" i="2" s="1"/>
  <c r="M233" i="8"/>
  <c r="C373" i="2" s="1"/>
  <c r="D88" i="3" s="1"/>
  <c r="M235" i="8"/>
  <c r="C375" i="2" s="1"/>
  <c r="M256" i="8"/>
  <c r="C396" i="2" s="1"/>
  <c r="M247" i="8"/>
  <c r="C387" i="2" s="1"/>
  <c r="M236" i="8"/>
  <c r="C376" i="2" s="1"/>
  <c r="M252" i="8"/>
  <c r="C392" i="2" s="1"/>
  <c r="M217" i="8"/>
  <c r="C357" i="2" s="1"/>
  <c r="M216" i="8"/>
  <c r="C356" i="2" s="1"/>
  <c r="M222" i="8"/>
  <c r="C362" i="2" s="1"/>
  <c r="M242" i="8"/>
  <c r="C382" i="2" s="1"/>
  <c r="M251" i="8"/>
  <c r="C391" i="2" s="1"/>
  <c r="S114" i="8"/>
  <c r="S126" i="8"/>
  <c r="D147" i="3"/>
  <c r="C135" i="4" s="1"/>
  <c r="M214" i="8"/>
  <c r="C354" i="2" s="1"/>
  <c r="M239" i="8"/>
  <c r="C379" i="2" s="1"/>
  <c r="M110" i="8"/>
  <c r="C250" i="2" s="1"/>
  <c r="M122" i="8"/>
  <c r="C262" i="2" s="1"/>
  <c r="AE476" i="8"/>
  <c r="AE480" i="8" s="1"/>
  <c r="M144" i="8"/>
  <c r="C284" i="2" s="1"/>
  <c r="AF111" i="8"/>
  <c r="AC111" i="8"/>
  <c r="AG111" i="8" s="1"/>
  <c r="M113" i="8"/>
  <c r="C253" i="2" s="1"/>
  <c r="D142" i="3"/>
  <c r="M213" i="8"/>
  <c r="C353" i="2" s="1"/>
  <c r="M246" i="8"/>
  <c r="C386" i="2" s="1"/>
  <c r="M206" i="8"/>
  <c r="C346" i="2" s="1"/>
  <c r="M105" i="8"/>
  <c r="C245" i="2" s="1"/>
  <c r="AC167" i="8"/>
  <c r="AG167" i="8" s="1"/>
  <c r="AF167" i="8"/>
  <c r="M407" i="8"/>
  <c r="C547" i="2" s="1"/>
  <c r="M378" i="8"/>
  <c r="C518" i="2" s="1"/>
  <c r="M372" i="8"/>
  <c r="C512" i="2" s="1"/>
  <c r="M396" i="8"/>
  <c r="C536" i="2" s="1"/>
  <c r="M367" i="8"/>
  <c r="C507" i="2" s="1"/>
  <c r="M366" i="8"/>
  <c r="C506" i="2" s="1"/>
  <c r="M388" i="8"/>
  <c r="C528" i="2" s="1"/>
  <c r="M368" i="8"/>
  <c r="C508" i="2" s="1"/>
  <c r="M371" i="8"/>
  <c r="C511" i="2" s="1"/>
  <c r="M394" i="8"/>
  <c r="C534" i="2" s="1"/>
  <c r="M392" i="8"/>
  <c r="C532" i="2" s="1"/>
  <c r="D125" i="3" s="1"/>
  <c r="C113" i="4" s="1"/>
  <c r="M369" i="8"/>
  <c r="C509" i="2" s="1"/>
  <c r="M380" i="8"/>
  <c r="C520" i="2" s="1"/>
  <c r="M379" i="8"/>
  <c r="C519" i="2" s="1"/>
  <c r="M374" i="8"/>
  <c r="C514" i="2" s="1"/>
  <c r="M376" i="8"/>
  <c r="C516" i="2" s="1"/>
  <c r="M375" i="8"/>
  <c r="C515" i="2" s="1"/>
  <c r="M390" i="8"/>
  <c r="C530" i="2" s="1"/>
  <c r="M403" i="8"/>
  <c r="C543" i="2" s="1"/>
  <c r="M382" i="8"/>
  <c r="C522" i="2" s="1"/>
  <c r="M399" i="8"/>
  <c r="C539" i="2" s="1"/>
  <c r="M381" i="8"/>
  <c r="C521" i="2" s="1"/>
  <c r="M361" i="8"/>
  <c r="C501" i="2" s="1"/>
  <c r="M364" i="8"/>
  <c r="C504" i="2" s="1"/>
  <c r="M391" i="8"/>
  <c r="C531" i="2" s="1"/>
  <c r="M386" i="8"/>
  <c r="C526" i="2" s="1"/>
  <c r="M384" i="8"/>
  <c r="C524" i="2" s="1"/>
  <c r="D123" i="3" s="1"/>
  <c r="M412" i="8"/>
  <c r="C552" i="2" s="1"/>
  <c r="M401" i="8"/>
  <c r="C541" i="2" s="1"/>
  <c r="M377" i="8"/>
  <c r="C517" i="2" s="1"/>
  <c r="M389" i="8"/>
  <c r="C529" i="2" s="1"/>
  <c r="M395" i="8"/>
  <c r="C535" i="2" s="1"/>
  <c r="M400" i="8"/>
  <c r="C540" i="2" s="1"/>
  <c r="M393" i="8"/>
  <c r="C533" i="2" s="1"/>
  <c r="M397" i="8"/>
  <c r="C537" i="2" s="1"/>
  <c r="AA428" i="8"/>
  <c r="AE424" i="8"/>
  <c r="AE428" i="8" s="1"/>
  <c r="M611" i="8"/>
  <c r="M605" i="8"/>
  <c r="M593" i="8"/>
  <c r="M573" i="8"/>
  <c r="M596" i="8"/>
  <c r="M568" i="8"/>
  <c r="M583" i="8"/>
  <c r="M588" i="8"/>
  <c r="M609" i="8"/>
  <c r="M603" i="8"/>
  <c r="M585" i="8"/>
  <c r="M569" i="8"/>
  <c r="M594" i="8"/>
  <c r="M405" i="8"/>
  <c r="C545" i="2" s="1"/>
  <c r="AA324" i="8"/>
  <c r="AE320" i="8"/>
  <c r="AE324" i="8" s="1"/>
  <c r="M123" i="8"/>
  <c r="C263" i="2" s="1"/>
  <c r="M117" i="8"/>
  <c r="C257" i="2" s="1"/>
  <c r="M132" i="8"/>
  <c r="C272" i="2" s="1"/>
  <c r="M137" i="8"/>
  <c r="C277" i="2" s="1"/>
  <c r="M142" i="8"/>
  <c r="C282" i="2" s="1"/>
  <c r="M147" i="8"/>
  <c r="C287" i="2" s="1"/>
  <c r="M151" i="8"/>
  <c r="C291" i="2" s="1"/>
  <c r="M102" i="8"/>
  <c r="C242" i="2" s="1"/>
  <c r="M115" i="8"/>
  <c r="C255" i="2" s="1"/>
  <c r="M108" i="8"/>
  <c r="C248" i="2" s="1"/>
  <c r="M116" i="8"/>
  <c r="C256" i="2" s="1"/>
  <c r="M133" i="8"/>
  <c r="C273" i="2" s="1"/>
  <c r="M143" i="8"/>
  <c r="C283" i="2" s="1"/>
  <c r="D67" i="3" s="1"/>
  <c r="C55" i="4" s="1"/>
  <c r="M148" i="8"/>
  <c r="C288" i="2" s="1"/>
  <c r="D69" i="3" s="1"/>
  <c r="C57" i="4" s="1"/>
  <c r="M152" i="8"/>
  <c r="C292" i="2" s="1"/>
  <c r="M119" i="8"/>
  <c r="C259" i="2" s="1"/>
  <c r="M106" i="8"/>
  <c r="C246" i="2" s="1"/>
  <c r="M103" i="8"/>
  <c r="C243" i="2" s="1"/>
  <c r="M124" i="8"/>
  <c r="C264" i="2" s="1"/>
  <c r="M111" i="8"/>
  <c r="C251" i="2" s="1"/>
  <c r="D60" i="3" s="1"/>
  <c r="M120" i="8"/>
  <c r="C260" i="2" s="1"/>
  <c r="M134" i="8"/>
  <c r="C274" i="2" s="1"/>
  <c r="M138" i="8"/>
  <c r="C278" i="2" s="1"/>
  <c r="M101" i="8"/>
  <c r="C241" i="2" s="1"/>
  <c r="M109" i="8"/>
  <c r="C249" i="2" s="1"/>
  <c r="M112" i="8"/>
  <c r="C252" i="2" s="1"/>
  <c r="M118" i="8"/>
  <c r="C258" i="2" s="1"/>
  <c r="M136" i="8"/>
  <c r="C276" i="2" s="1"/>
  <c r="M146" i="8"/>
  <c r="C286" i="2" s="1"/>
  <c r="M121" i="8"/>
  <c r="C261" i="2" s="1"/>
  <c r="M129" i="8"/>
  <c r="C269" i="2" s="1"/>
  <c r="D64" i="3" s="1"/>
  <c r="M139" i="8"/>
  <c r="C279" i="2" s="1"/>
  <c r="D66" i="3" s="1"/>
  <c r="M149" i="8"/>
  <c r="C289" i="2" s="1"/>
  <c r="M128" i="8"/>
  <c r="C268" i="2" s="1"/>
  <c r="M131" i="8"/>
  <c r="C271" i="2" s="1"/>
  <c r="M141" i="8"/>
  <c r="C281" i="2" s="1"/>
  <c r="M150" i="8"/>
  <c r="C290" i="2" s="1"/>
  <c r="M100" i="8"/>
  <c r="C240" i="2" s="1"/>
  <c r="D58" i="3" s="1"/>
  <c r="C46" i="4" s="1"/>
  <c r="U244" i="8"/>
  <c r="U207" i="8"/>
  <c r="U249" i="8"/>
  <c r="U217" i="8"/>
  <c r="U234" i="8"/>
  <c r="U209" i="8"/>
  <c r="M127" i="8"/>
  <c r="C267" i="2" s="1"/>
  <c r="AG112" i="8"/>
  <c r="AG220" i="8"/>
  <c r="M234" i="8"/>
  <c r="C374" i="2" s="1"/>
  <c r="M212" i="8"/>
  <c r="C352" i="2" s="1"/>
  <c r="AC479" i="8"/>
  <c r="AG479" i="8" s="1"/>
  <c r="AG480" i="8" s="1"/>
  <c r="U216" i="8"/>
  <c r="AE272" i="8"/>
  <c r="M130" i="8"/>
  <c r="C270" i="2" s="1"/>
  <c r="AC60" i="8"/>
  <c r="AC323" i="8"/>
  <c r="AG323" i="8" s="1"/>
  <c r="AF323" i="8"/>
  <c r="AF324" i="8" s="1"/>
  <c r="U27" i="8"/>
  <c r="U43" i="8"/>
  <c r="U28" i="8"/>
  <c r="S16" i="8"/>
  <c r="S33" i="8"/>
  <c r="S20" i="8"/>
  <c r="AC57" i="8"/>
  <c r="AB60" i="8"/>
  <c r="AB375" i="8"/>
  <c r="D25" i="3"/>
  <c r="D39" i="3"/>
  <c r="AA338" i="8"/>
  <c r="AE168" i="8"/>
  <c r="AE372" i="8"/>
  <c r="AE376" i="8" s="1"/>
  <c r="O25" i="3"/>
  <c r="AB168" i="8"/>
  <c r="F53" i="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J15" i="3" s="1"/>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F225" i="3"/>
  <c r="E213" i="4" s="1"/>
  <c r="C181" i="4"/>
  <c r="C160" i="4"/>
  <c r="C145" i="4"/>
  <c r="C158" i="4"/>
  <c r="C136" i="4"/>
  <c r="C143" i="4"/>
  <c r="C216" i="4"/>
  <c r="F16" i="1"/>
  <c r="F26" i="1" s="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Q321" i="3"/>
  <c r="N309" i="4" s="1"/>
  <c r="Q313" i="3"/>
  <c r="N301" i="4" s="1"/>
  <c r="L293" i="4"/>
  <c r="H256" i="3"/>
  <c r="G244" i="4" s="1"/>
  <c r="H238" i="3"/>
  <c r="G226" i="4" s="1"/>
  <c r="U263" i="3"/>
  <c r="C268" i="4"/>
  <c r="Q247" i="3"/>
  <c r="N235" i="4" s="1"/>
  <c r="C236" i="4"/>
  <c r="L235" i="4"/>
  <c r="D10" i="3"/>
  <c r="D31" i="3"/>
  <c r="O6" i="3"/>
  <c r="O8" i="3"/>
  <c r="O15" i="3"/>
  <c r="Q15" i="3" s="1"/>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D4" i="3"/>
  <c r="D22" i="3"/>
  <c r="D34" i="3"/>
  <c r="C22" i="4" s="1"/>
  <c r="O4" i="3"/>
  <c r="O10" i="3"/>
  <c r="O17" i="3"/>
  <c r="O19" i="3"/>
  <c r="Q316" i="3"/>
  <c r="N304" i="4" s="1"/>
  <c r="F275" i="3"/>
  <c r="E263" i="4" s="1"/>
  <c r="H267" i="3"/>
  <c r="G255" i="4" s="1"/>
  <c r="C247" i="4"/>
  <c r="J251" i="3"/>
  <c r="J243" i="3"/>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H149" i="3"/>
  <c r="G137" i="4" s="1"/>
  <c r="F243" i="3"/>
  <c r="E231" i="4" s="1"/>
  <c r="H245" i="3"/>
  <c r="G233" i="4" s="1"/>
  <c r="U302" i="3"/>
  <c r="Q298" i="3"/>
  <c r="N286" i="4" s="1"/>
  <c r="L248" i="4"/>
  <c r="S252" i="3"/>
  <c r="P240" i="4" s="1"/>
  <c r="S244" i="3"/>
  <c r="P232" i="4" s="1"/>
  <c r="Q236" i="3"/>
  <c r="N224" i="4" s="1"/>
  <c r="F285" i="3"/>
  <c r="E273" i="4" s="1"/>
  <c r="D14" i="3"/>
  <c r="D16" i="3"/>
  <c r="F16" i="3" s="1"/>
  <c r="D19" i="3"/>
  <c r="F19" i="3" s="1"/>
  <c r="D27" i="3"/>
  <c r="C15" i="4" s="1"/>
  <c r="D35" i="3"/>
  <c r="H37" i="3" s="1"/>
  <c r="G25" i="4" s="1"/>
  <c r="D32" i="3"/>
  <c r="O16" i="3"/>
  <c r="O30" i="3"/>
  <c r="O32" i="3"/>
  <c r="C111" i="4"/>
  <c r="D23" i="3"/>
  <c r="C11" i="4" s="1"/>
  <c r="O18" i="3"/>
  <c r="U308" i="3"/>
  <c r="L238" i="4"/>
  <c r="D9" i="3"/>
  <c r="D11" i="3"/>
  <c r="F163" i="3"/>
  <c r="E151" i="4" s="1"/>
  <c r="W492" i="8"/>
  <c r="W481" i="8"/>
  <c r="W508" i="8"/>
  <c r="W489" i="8"/>
  <c r="W479" i="8"/>
  <c r="W468" i="8"/>
  <c r="W523" i="8"/>
  <c r="W487" i="8"/>
  <c r="C180" i="4"/>
  <c r="F193" i="3"/>
  <c r="E181" i="4" s="1"/>
  <c r="H184" i="3"/>
  <c r="G172" i="4" s="1"/>
  <c r="H194" i="3"/>
  <c r="G182" i="4" s="1"/>
  <c r="F224" i="3"/>
  <c r="E212"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26" i="8"/>
  <c r="U342" i="8"/>
  <c r="U343" i="8"/>
  <c r="U332" i="8"/>
  <c r="U340" i="8"/>
  <c r="U331" i="8"/>
  <c r="H179" i="3"/>
  <c r="G167" i="4" s="1"/>
  <c r="C179" i="4"/>
  <c r="D126" i="3"/>
  <c r="F126" i="3" s="1"/>
  <c r="E114" i="4" s="1"/>
  <c r="U351" i="8"/>
  <c r="C149" i="4"/>
  <c r="F215" i="3"/>
  <c r="E203" i="4" s="1"/>
  <c r="Q251" i="3"/>
  <c r="N239" i="4" s="1"/>
  <c r="C296" i="4"/>
  <c r="F292" i="3"/>
  <c r="E280" i="4" s="1"/>
  <c r="C240" i="4"/>
  <c r="C257" i="4"/>
  <c r="U223" i="8"/>
  <c r="H183" i="3"/>
  <c r="G171" i="4" s="1"/>
  <c r="Q275" i="3"/>
  <c r="N263" i="4" s="1"/>
  <c r="M169" i="8"/>
  <c r="C309" i="2" s="1"/>
  <c r="M57" i="8"/>
  <c r="C197" i="2" s="1"/>
  <c r="M166" i="8"/>
  <c r="C306" i="2" s="1"/>
  <c r="M77" i="8"/>
  <c r="C217" i="2" s="1"/>
  <c r="M95" i="8"/>
  <c r="C235" i="2" s="1"/>
  <c r="S477" i="8"/>
  <c r="S475" i="8"/>
  <c r="L302" i="4"/>
  <c r="L262" i="4"/>
  <c r="M51" i="8"/>
  <c r="C191" i="2" s="1"/>
  <c r="M81" i="8"/>
  <c r="C221" i="2" s="1"/>
  <c r="M99" i="8"/>
  <c r="C239" i="2" s="1"/>
  <c r="AF480" i="8"/>
  <c r="S536" i="8"/>
  <c r="S504" i="8"/>
  <c r="U274" i="3"/>
  <c r="M63" i="8"/>
  <c r="C203" i="2" s="1"/>
  <c r="S469" i="8"/>
  <c r="S499" i="8"/>
  <c r="AC20" i="8"/>
  <c r="AC22" i="8" s="1"/>
  <c r="AB22" i="8"/>
  <c r="M191" i="8"/>
  <c r="C331" i="2" s="1"/>
  <c r="M68" i="8"/>
  <c r="C208" i="2" s="1"/>
  <c r="AC321" i="8"/>
  <c r="AB324" i="8"/>
  <c r="S506" i="8"/>
  <c r="S503"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M74" i="8"/>
  <c r="C214" i="2" s="1"/>
  <c r="M65" i="8"/>
  <c r="C205" i="2" s="1"/>
  <c r="M60" i="8"/>
  <c r="C200" i="2" s="1"/>
  <c r="M92" i="8"/>
  <c r="C232" i="2" s="1"/>
  <c r="M87" i="8"/>
  <c r="C227" i="2" s="1"/>
  <c r="M78" i="8"/>
  <c r="C218" i="2" s="1"/>
  <c r="M69" i="8"/>
  <c r="C209" i="2" s="1"/>
  <c r="M48" i="8"/>
  <c r="C188" i="2" s="1"/>
  <c r="M55" i="8"/>
  <c r="C195" i="2" s="1"/>
  <c r="M96" i="8"/>
  <c r="C236" i="2" s="1"/>
  <c r="M91" i="8"/>
  <c r="C231" i="2" s="1"/>
  <c r="M82" i="8"/>
  <c r="C222" i="2" s="1"/>
  <c r="M73" i="8"/>
  <c r="C213" i="2" s="1"/>
  <c r="M64" i="8"/>
  <c r="C204" i="2" s="1"/>
  <c r="M53" i="8"/>
  <c r="C193" i="2" s="1"/>
  <c r="M164" i="8"/>
  <c r="C304" i="2" s="1"/>
  <c r="M163" i="8"/>
  <c r="C303" i="2" s="1"/>
  <c r="M174" i="8"/>
  <c r="C314" i="2" s="1"/>
  <c r="M184" i="8"/>
  <c r="C324" i="2" s="1"/>
  <c r="M196" i="8"/>
  <c r="C336" i="2" s="1"/>
  <c r="M171" i="8"/>
  <c r="C311" i="2" s="1"/>
  <c r="M183" i="8"/>
  <c r="C323" i="2" s="1"/>
  <c r="D77" i="3"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36" i="8" s="1"/>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AG168" i="8"/>
  <c r="M362" i="8"/>
  <c r="C502" i="2" s="1"/>
  <c r="AF60" i="8"/>
  <c r="AE60" i="8"/>
  <c r="S62" i="8" s="1"/>
  <c r="AF112" i="8"/>
  <c r="D68" i="3"/>
  <c r="C56" i="4" s="1"/>
  <c r="AE220" i="8"/>
  <c r="AF168" i="8"/>
  <c r="U166" i="8" s="1"/>
  <c r="C23" i="4"/>
  <c r="F35" i="3"/>
  <c r="E23" i="4" s="1"/>
  <c r="H35" i="3"/>
  <c r="G23" i="4" s="1"/>
  <c r="H36" i="3"/>
  <c r="G24" i="4" s="1"/>
  <c r="F34" i="3"/>
  <c r="E22" i="4" s="1"/>
  <c r="L9" i="4"/>
  <c r="F171" i="3"/>
  <c r="E159" i="4" s="1"/>
  <c r="H178" i="3"/>
  <c r="G166" i="4" s="1"/>
  <c r="C168" i="4"/>
  <c r="D17" i="3"/>
  <c r="Q26" i="3"/>
  <c r="N14" i="4" s="1"/>
  <c r="Q35" i="3"/>
  <c r="N23" i="4" s="1"/>
  <c r="F170" i="3"/>
  <c r="E158"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3" i="3"/>
  <c r="J19" i="3"/>
  <c r="O9" i="3"/>
  <c r="C150" i="4"/>
  <c r="F184" i="3"/>
  <c r="E172" i="4" s="1"/>
  <c r="L22" i="4"/>
  <c r="Q34" i="3"/>
  <c r="N22" i="4" s="1"/>
  <c r="F221" i="3"/>
  <c r="E209" i="4" s="1"/>
  <c r="C172" i="4"/>
  <c r="H33" i="3"/>
  <c r="G21" i="4" s="1"/>
  <c r="H23" i="3"/>
  <c r="G11" i="4" s="1"/>
  <c r="L19" i="4"/>
  <c r="D26" i="3"/>
  <c r="D24" i="3"/>
  <c r="C10" i="4"/>
  <c r="L17" i="4"/>
  <c r="S29" i="3"/>
  <c r="P17" i="4" s="1"/>
  <c r="Q36" i="3"/>
  <c r="N24" i="4" s="1"/>
  <c r="Q37" i="3"/>
  <c r="N25" i="4" s="1"/>
  <c r="L24" i="4"/>
  <c r="S36" i="3"/>
  <c r="P24" i="4" s="1"/>
  <c r="H237" i="3"/>
  <c r="G225" i="4" s="1"/>
  <c r="L230" i="4"/>
  <c r="S274" i="3"/>
  <c r="P262" i="4" s="1"/>
  <c r="S250" i="3"/>
  <c r="P238" i="4" s="1"/>
  <c r="S242" i="3"/>
  <c r="P230" i="4" s="1"/>
  <c r="F237" i="3"/>
  <c r="E225" i="4" s="1"/>
  <c r="Q282" i="3"/>
  <c r="N270" i="4" s="1"/>
  <c r="S258" i="3"/>
  <c r="P246" i="4" s="1"/>
  <c r="Q250" i="3"/>
  <c r="N238" i="4" s="1"/>
  <c r="L296" i="4"/>
  <c r="L270" i="4"/>
  <c r="L246" i="4"/>
  <c r="L304" i="4"/>
  <c r="S308" i="3"/>
  <c r="P296" i="4" s="1"/>
  <c r="U282" i="3"/>
  <c r="S316" i="3"/>
  <c r="P304" i="4" s="1"/>
  <c r="H177" i="3"/>
  <c r="G165" i="4" s="1"/>
  <c r="D143" i="3"/>
  <c r="D144" i="3"/>
  <c r="H182" i="3"/>
  <c r="G170" i="4" s="1"/>
  <c r="C208" i="4"/>
  <c r="D146" i="3"/>
  <c r="F177" i="3"/>
  <c r="E165" i="4" s="1"/>
  <c r="F175" i="3"/>
  <c r="E163" i="4" s="1"/>
  <c r="H38" i="3"/>
  <c r="G26" i="4" s="1"/>
  <c r="F38" i="3"/>
  <c r="E26" i="4" s="1"/>
  <c r="C26" i="4"/>
  <c r="AC427" i="8"/>
  <c r="AF427" i="8"/>
  <c r="AF428" i="8" s="1"/>
  <c r="U256" i="8"/>
  <c r="U246" i="8"/>
  <c r="U233" i="8"/>
  <c r="U220" i="8"/>
  <c r="U205" i="8"/>
  <c r="U245" i="8"/>
  <c r="C248" i="4"/>
  <c r="F40" i="3"/>
  <c r="E28" i="4" s="1"/>
  <c r="C28" i="4"/>
  <c r="U224" i="8"/>
  <c r="U238" i="8"/>
  <c r="U225" i="8"/>
  <c r="U212" i="8"/>
  <c r="U250" i="8"/>
  <c r="U237" i="8"/>
  <c r="U208" i="8"/>
  <c r="U243" i="8"/>
  <c r="U230" i="8"/>
  <c r="U218" i="8"/>
  <c r="U255" i="8"/>
  <c r="U242" i="8"/>
  <c r="U229" i="8"/>
  <c r="C272" i="4"/>
  <c r="U251" i="8"/>
  <c r="U248" i="8"/>
  <c r="U214" i="8"/>
  <c r="U252" i="8"/>
  <c r="U239" i="8"/>
  <c r="U226" i="8"/>
  <c r="F39" i="3"/>
  <c r="E27" i="4" s="1"/>
  <c r="D81" i="3"/>
  <c r="U91"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W352" i="8"/>
  <c r="W344" i="8"/>
  <c r="D70" i="3"/>
  <c r="AG60" i="8"/>
  <c r="AG22" i="8"/>
  <c r="AC217" i="8"/>
  <c r="AC220" i="8" s="1"/>
  <c r="AB220" i="8"/>
  <c r="S35" i="8"/>
  <c r="S24" i="8"/>
  <c r="S40" i="8"/>
  <c r="S17" i="8"/>
  <c r="S19" i="8"/>
  <c r="S37" i="8"/>
  <c r="S26" i="8"/>
  <c r="S42" i="8"/>
  <c r="S15" i="8"/>
  <c r="S23" i="8"/>
  <c r="S39" i="8"/>
  <c r="S28" i="8"/>
  <c r="S44" i="8"/>
  <c r="S25" i="8"/>
  <c r="S41" i="8"/>
  <c r="S30" i="8"/>
  <c r="S21" i="8"/>
  <c r="S27" i="8"/>
  <c r="S43" i="8"/>
  <c r="S32" i="8"/>
  <c r="S22" i="8"/>
  <c r="S29" i="8"/>
  <c r="S45" i="8"/>
  <c r="S34" i="8"/>
  <c r="S31" i="8"/>
  <c r="S46" i="8"/>
  <c r="S36" i="8"/>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AC109" i="8"/>
  <c r="AC112" i="8" s="1"/>
  <c r="AB112" i="8"/>
  <c r="S94" i="8"/>
  <c r="S53" i="8"/>
  <c r="S61" i="8"/>
  <c r="S54" i="8"/>
  <c r="S69" i="8"/>
  <c r="S77" i="8"/>
  <c r="S70" i="8"/>
  <c r="S85" i="8"/>
  <c r="S78" i="8"/>
  <c r="S93" i="8"/>
  <c r="Q50" i="8"/>
  <c r="N190" i="2" s="1"/>
  <c r="Q51" i="8"/>
  <c r="N191" i="2" s="1"/>
  <c r="Q59" i="8"/>
  <c r="N199" i="2" s="1"/>
  <c r="Q67" i="8"/>
  <c r="N207" i="2" s="1"/>
  <c r="Q75" i="8"/>
  <c r="N215" i="2" s="1"/>
  <c r="Q91" i="8"/>
  <c r="N231" i="2" s="1"/>
  <c r="Q53" i="8"/>
  <c r="N193" i="2" s="1"/>
  <c r="Q61" i="8"/>
  <c r="N201" i="2" s="1"/>
  <c r="Q69" i="8"/>
  <c r="N209" i="2" s="1"/>
  <c r="Q77" i="8"/>
  <c r="N217" i="2" s="1"/>
  <c r="Q93" i="8"/>
  <c r="N233" i="2" s="1"/>
  <c r="Q48" i="8"/>
  <c r="N188" i="2" s="1"/>
  <c r="Q57" i="8"/>
  <c r="N197" i="2" s="1"/>
  <c r="Q66" i="8"/>
  <c r="N206" i="2" s="1"/>
  <c r="Q74" i="8"/>
  <c r="N214" i="2" s="1"/>
  <c r="Q90" i="8"/>
  <c r="N230" i="2" s="1"/>
  <c r="Q55" i="8"/>
  <c r="N195" i="2" s="1"/>
  <c r="Q63" i="8"/>
  <c r="N203" i="2" s="1"/>
  <c r="Q71" i="8"/>
  <c r="N211" i="2" s="1"/>
  <c r="Q79" i="8"/>
  <c r="N219" i="2" s="1"/>
  <c r="Q95" i="8"/>
  <c r="N235" i="2" s="1"/>
  <c r="Q52" i="8"/>
  <c r="N192" i="2" s="1"/>
  <c r="Q60" i="8"/>
  <c r="N200" i="2" s="1"/>
  <c r="Q68" i="8"/>
  <c r="N208" i="2" s="1"/>
  <c r="U100" i="8"/>
  <c r="U127" i="8"/>
  <c r="U106" i="8"/>
  <c r="S243" i="8"/>
  <c r="U178" i="8"/>
  <c r="M354" i="8"/>
  <c r="C494" i="2"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U49" i="8" l="1"/>
  <c r="U56" i="8"/>
  <c r="U64" i="8"/>
  <c r="U65" i="8"/>
  <c r="U88" i="8"/>
  <c r="U96" i="8"/>
  <c r="U97" i="8"/>
  <c r="U81" i="8"/>
  <c r="U89" i="8"/>
  <c r="U67" i="8"/>
  <c r="W328" i="8"/>
  <c r="F11" i="3"/>
  <c r="H13" i="3"/>
  <c r="U311" i="8"/>
  <c r="U315" i="8"/>
  <c r="U360" i="8"/>
  <c r="U354" i="8"/>
  <c r="U355" i="8"/>
  <c r="U356" i="8"/>
  <c r="U348" i="8"/>
  <c r="U347" i="8"/>
  <c r="U334" i="8"/>
  <c r="U350" i="8"/>
  <c r="U318" i="8"/>
  <c r="U319" i="8"/>
  <c r="U322" i="8"/>
  <c r="U310" i="8"/>
  <c r="U309" i="8"/>
  <c r="U357" i="8"/>
  <c r="U358" i="8"/>
  <c r="U320" i="8"/>
  <c r="U333" i="8"/>
  <c r="U321" i="8"/>
  <c r="U323" i="8"/>
  <c r="U325" i="8"/>
  <c r="U312" i="8"/>
  <c r="U313" i="8"/>
  <c r="U314" i="8"/>
  <c r="U336" i="8"/>
  <c r="U349" i="8"/>
  <c r="U337" i="8"/>
  <c r="U339" i="8"/>
  <c r="U341" i="8"/>
  <c r="U327" i="8"/>
  <c r="U345" i="8"/>
  <c r="U324" i="8"/>
  <c r="U329" i="8"/>
  <c r="W587" i="8"/>
  <c r="W593" i="8"/>
  <c r="W599" i="8"/>
  <c r="W561" i="8"/>
  <c r="W521" i="8"/>
  <c r="W552" i="8"/>
  <c r="W609" i="8"/>
  <c r="W550" i="8"/>
  <c r="W514" i="8"/>
  <c r="W512" i="8"/>
  <c r="W493" i="8"/>
  <c r="W506" i="8"/>
  <c r="W569" i="8"/>
  <c r="W574" i="8"/>
  <c r="W598" i="8"/>
  <c r="W535" i="8"/>
  <c r="W519" i="8"/>
  <c r="W562" i="8"/>
  <c r="W495" i="8"/>
  <c r="W517" i="8"/>
  <c r="W467" i="8"/>
  <c r="W509" i="8"/>
  <c r="W478" i="8"/>
  <c r="W572" i="8"/>
  <c r="W520" i="8"/>
  <c r="W515" i="8"/>
  <c r="W595" i="8"/>
  <c r="W564" i="8"/>
  <c r="W544" i="8"/>
  <c r="W476" i="8"/>
  <c r="W491" i="8"/>
  <c r="W588" i="8"/>
  <c r="W600" i="8"/>
  <c r="W585" i="8"/>
  <c r="W548" i="8"/>
  <c r="W557" i="8"/>
  <c r="W498" i="8"/>
  <c r="W469" i="8"/>
  <c r="W538" i="8"/>
  <c r="W589" i="8"/>
  <c r="W566" i="8"/>
  <c r="W540" i="8"/>
  <c r="W511" i="8"/>
  <c r="W501" i="8"/>
  <c r="W582" i="8"/>
  <c r="W612" i="8"/>
  <c r="W547" i="8"/>
  <c r="W530" i="8"/>
  <c r="W480" i="8"/>
  <c r="W500" i="8"/>
  <c r="W496" i="8"/>
  <c r="W590" i="8"/>
  <c r="W568" i="8"/>
  <c r="W567" i="8"/>
  <c r="W581" i="8"/>
  <c r="W539" i="8"/>
  <c r="W584" i="8"/>
  <c r="W529" i="8"/>
  <c r="W554" i="8"/>
  <c r="W503" i="8"/>
  <c r="W473" i="8"/>
  <c r="W475" i="8"/>
  <c r="W488" i="8"/>
  <c r="W510" i="8"/>
  <c r="W596" i="8"/>
  <c r="W543" i="8"/>
  <c r="W533" i="8"/>
  <c r="W513" i="8"/>
  <c r="W483" i="8"/>
  <c r="W537" i="8"/>
  <c r="W594" i="8"/>
  <c r="W522" i="8"/>
  <c r="W546" i="8"/>
  <c r="W474" i="8"/>
  <c r="W592" i="8"/>
  <c r="W556" i="8"/>
  <c r="W470" i="8"/>
  <c r="W591" i="8"/>
  <c r="W583" i="8"/>
  <c r="W486" i="8"/>
  <c r="W606" i="8"/>
  <c r="W532" i="8"/>
  <c r="W497" i="8"/>
  <c r="W601" i="8"/>
  <c r="W524" i="8"/>
  <c r="W482" i="8"/>
  <c r="W611" i="8"/>
  <c r="W541" i="8"/>
  <c r="W507" i="8"/>
  <c r="W608" i="8"/>
  <c r="W545" i="8"/>
  <c r="W484" i="8"/>
  <c r="W577" i="8"/>
  <c r="W571" i="8"/>
  <c r="W502" i="8"/>
  <c r="W602" i="8"/>
  <c r="W536" i="8"/>
  <c r="W505" i="8"/>
  <c r="W580" i="8"/>
  <c r="W570" i="8"/>
  <c r="W466" i="8"/>
  <c r="W579" i="8"/>
  <c r="W560" i="8"/>
  <c r="W494" i="8"/>
  <c r="W604" i="8"/>
  <c r="W549" i="8"/>
  <c r="W516" i="8"/>
  <c r="W575" i="8"/>
  <c r="W563" i="8"/>
  <c r="W518" i="8"/>
  <c r="W586" i="8"/>
  <c r="W559" i="8"/>
  <c r="W526" i="8"/>
  <c r="W534" i="8"/>
  <c r="W558" i="8"/>
  <c r="W471" i="8"/>
  <c r="W472" i="8"/>
  <c r="W576" i="8"/>
  <c r="W542" i="8"/>
  <c r="W477" i="8"/>
  <c r="W603" i="8"/>
  <c r="W553" i="8"/>
  <c r="W490" i="8"/>
  <c r="S444" i="8"/>
  <c r="S459" i="8"/>
  <c r="S434" i="8"/>
  <c r="S465" i="8"/>
  <c r="S429" i="8"/>
  <c r="S415" i="8"/>
  <c r="S449" i="8"/>
  <c r="S454" i="8"/>
  <c r="S463" i="8"/>
  <c r="S423" i="8"/>
  <c r="S413" i="8"/>
  <c r="S446" i="8"/>
  <c r="S458" i="8"/>
  <c r="S441" i="8"/>
  <c r="S430" i="8"/>
  <c r="S461" i="8"/>
  <c r="S432" i="8"/>
  <c r="S464" i="8"/>
  <c r="S426" i="8"/>
  <c r="S421" i="8"/>
  <c r="S416" i="8"/>
  <c r="S438" i="8"/>
  <c r="S422" i="8"/>
  <c r="S451" i="8"/>
  <c r="S455" i="8"/>
  <c r="S460" i="8"/>
  <c r="S425" i="8"/>
  <c r="S420" i="8"/>
  <c r="S437" i="8"/>
  <c r="S457" i="8"/>
  <c r="S442" i="8"/>
  <c r="S428" i="8"/>
  <c r="S450" i="8"/>
  <c r="S453" i="8"/>
  <c r="S414" i="8"/>
  <c r="S431" i="8"/>
  <c r="S456" i="8"/>
  <c r="S427" i="8"/>
  <c r="S418" i="8"/>
  <c r="S447" i="8"/>
  <c r="S440" i="8"/>
  <c r="S452" i="8"/>
  <c r="S445" i="8"/>
  <c r="S439" i="8"/>
  <c r="S462" i="8"/>
  <c r="S417" i="8"/>
  <c r="S448" i="8"/>
  <c r="S433" i="8"/>
  <c r="S436" i="8"/>
  <c r="S424" i="8"/>
  <c r="S419" i="8"/>
  <c r="S443" i="8"/>
  <c r="S435" i="8"/>
  <c r="S564" i="8"/>
  <c r="S573" i="8"/>
  <c r="S557" i="8"/>
  <c r="S561" i="8"/>
  <c r="S558" i="8"/>
  <c r="S466" i="8"/>
  <c r="S489" i="8"/>
  <c r="S476" i="8"/>
  <c r="S490" i="8"/>
  <c r="S514" i="8"/>
  <c r="S572" i="8"/>
  <c r="S562" i="8"/>
  <c r="S563" i="8"/>
  <c r="S527" i="8"/>
  <c r="S528" i="8"/>
  <c r="S480" i="8"/>
  <c r="S484" i="8"/>
  <c r="S498" i="8"/>
  <c r="S495" i="8"/>
  <c r="S482" i="8"/>
  <c r="S571" i="8"/>
  <c r="S560" i="8"/>
  <c r="S530" i="8"/>
  <c r="S531" i="8"/>
  <c r="S544" i="8"/>
  <c r="S488" i="8"/>
  <c r="S494" i="8"/>
  <c r="S508" i="8"/>
  <c r="S515" i="8"/>
  <c r="S479" i="8"/>
  <c r="S576" i="8"/>
  <c r="S538" i="8"/>
  <c r="S532" i="8"/>
  <c r="S516" i="8"/>
  <c r="S513" i="8"/>
  <c r="S570" i="8"/>
  <c r="S542" i="8"/>
  <c r="S548" i="8"/>
  <c r="S483" i="8"/>
  <c r="S492" i="8"/>
  <c r="S541" i="8"/>
  <c r="S547" i="8"/>
  <c r="S471" i="8"/>
  <c r="S485" i="8"/>
  <c r="S523" i="8"/>
  <c r="S517" i="8"/>
  <c r="S525" i="8"/>
  <c r="S487" i="8"/>
  <c r="S553" i="8"/>
  <c r="S473" i="8"/>
  <c r="S551" i="8"/>
  <c r="S509" i="8"/>
  <c r="S567" i="8"/>
  <c r="S470" i="8"/>
  <c r="S574" i="8"/>
  <c r="S478" i="8"/>
  <c r="S545" i="8"/>
  <c r="S511" i="8"/>
  <c r="S543" i="8"/>
  <c r="S502" i="8"/>
  <c r="S552" i="8"/>
  <c r="S575" i="8"/>
  <c r="S500" i="8"/>
  <c r="S540" i="8"/>
  <c r="S497" i="8"/>
  <c r="S472" i="8"/>
  <c r="S566" i="8"/>
  <c r="S501" i="8"/>
  <c r="S554" i="8"/>
  <c r="S510" i="8"/>
  <c r="S556" i="8"/>
  <c r="S467" i="8"/>
  <c r="S535" i="8"/>
  <c r="S493" i="8"/>
  <c r="S519" i="8"/>
  <c r="S474" i="8"/>
  <c r="S518" i="8"/>
  <c r="S491" i="8"/>
  <c r="S539" i="8"/>
  <c r="S507" i="8"/>
  <c r="S546" i="8"/>
  <c r="S468" i="8"/>
  <c r="S555" i="8"/>
  <c r="S512" i="8"/>
  <c r="S537" i="8"/>
  <c r="S481" i="8"/>
  <c r="S550" i="8"/>
  <c r="S505" i="8"/>
  <c r="S526" i="8"/>
  <c r="S486" i="8"/>
  <c r="S559" i="8"/>
  <c r="H91" i="3"/>
  <c r="G79" i="4" s="1"/>
  <c r="W345" i="8"/>
  <c r="W311" i="8"/>
  <c r="W322" i="8"/>
  <c r="U86" i="8"/>
  <c r="U83" i="8"/>
  <c r="S212" i="8"/>
  <c r="S227" i="8"/>
  <c r="S569" i="8"/>
  <c r="S565" i="8"/>
  <c r="U316" i="8"/>
  <c r="U346" i="8"/>
  <c r="U352" i="8"/>
  <c r="W531" i="8"/>
  <c r="W525" i="8"/>
  <c r="W528" i="8"/>
  <c r="W565" i="8"/>
  <c r="F10" i="3"/>
  <c r="F9" i="3"/>
  <c r="Q32" i="3"/>
  <c r="N20" i="4" s="1"/>
  <c r="L20" i="4"/>
  <c r="C79" i="4"/>
  <c r="C27" i="4"/>
  <c r="H40" i="3"/>
  <c r="G28" i="4" s="1"/>
  <c r="H39" i="3"/>
  <c r="G27" i="4" s="1"/>
  <c r="M423" i="8"/>
  <c r="C563" i="2" s="1"/>
  <c r="M433" i="8"/>
  <c r="C573" i="2" s="1"/>
  <c r="M462" i="8"/>
  <c r="C602" i="2" s="1"/>
  <c r="M428" i="8"/>
  <c r="C568" i="2" s="1"/>
  <c r="M446" i="8"/>
  <c r="C586" i="2" s="1"/>
  <c r="M419" i="8"/>
  <c r="C559" i="2" s="1"/>
  <c r="M436" i="8"/>
  <c r="C576" i="2" s="1"/>
  <c r="M415" i="8"/>
  <c r="C555" i="2" s="1"/>
  <c r="M452" i="8"/>
  <c r="C592" i="2" s="1"/>
  <c r="M451" i="8"/>
  <c r="C591" i="2" s="1"/>
  <c r="M441" i="8"/>
  <c r="C581" i="2" s="1"/>
  <c r="M440" i="8"/>
  <c r="C580" i="2" s="1"/>
  <c r="M427" i="8"/>
  <c r="C567" i="2" s="1"/>
  <c r="M463" i="8"/>
  <c r="C603" i="2" s="1"/>
  <c r="M450" i="8"/>
  <c r="C590" i="2" s="1"/>
  <c r="M435" i="8"/>
  <c r="C575" i="2" s="1"/>
  <c r="M421" i="8"/>
  <c r="C561" i="2" s="1"/>
  <c r="M431" i="8"/>
  <c r="C571" i="2" s="1"/>
  <c r="M460" i="8"/>
  <c r="C600" i="2" s="1"/>
  <c r="M459" i="8"/>
  <c r="C599" i="2" s="1"/>
  <c r="M449" i="8"/>
  <c r="C589" i="2" s="1"/>
  <c r="M443" i="8"/>
  <c r="C583" i="2" s="1"/>
  <c r="M414" i="8"/>
  <c r="C554" i="2" s="1"/>
  <c r="M424" i="8"/>
  <c r="C564" i="2" s="1"/>
  <c r="M417" i="8"/>
  <c r="C557" i="2" s="1"/>
  <c r="M422" i="8"/>
  <c r="C562" i="2" s="1"/>
  <c r="M432" i="8"/>
  <c r="C572" i="2" s="1"/>
  <c r="M434" i="8"/>
  <c r="C574" i="2" s="1"/>
  <c r="M448" i="8"/>
  <c r="C588" i="2" s="1"/>
  <c r="M437" i="8"/>
  <c r="C577" i="2" s="1"/>
  <c r="M439" i="8"/>
  <c r="C579" i="2" s="1"/>
  <c r="M420" i="8"/>
  <c r="C560" i="2" s="1"/>
  <c r="M438" i="8"/>
  <c r="C578" i="2" s="1"/>
  <c r="M456" i="8"/>
  <c r="C596" i="2" s="1"/>
  <c r="M444" i="8"/>
  <c r="C584" i="2" s="1"/>
  <c r="M418" i="8"/>
  <c r="C558" i="2" s="1"/>
  <c r="D131" i="3" s="1"/>
  <c r="M442" i="8"/>
  <c r="C582" i="2" s="1"/>
  <c r="M413" i="8"/>
  <c r="C553" i="2" s="1"/>
  <c r="M454" i="8"/>
  <c r="C594" i="2" s="1"/>
  <c r="M430" i="8"/>
  <c r="C570" i="2" s="1"/>
  <c r="M461" i="8"/>
  <c r="C601" i="2" s="1"/>
  <c r="M416" i="8"/>
  <c r="C556" i="2" s="1"/>
  <c r="M425" i="8"/>
  <c r="C565" i="2" s="1"/>
  <c r="M464" i="8"/>
  <c r="C604" i="2" s="1"/>
  <c r="M455" i="8"/>
  <c r="C595" i="2" s="1"/>
  <c r="M445" i="8"/>
  <c r="C585" i="2" s="1"/>
  <c r="M458" i="8"/>
  <c r="C598" i="2" s="1"/>
  <c r="M447" i="8"/>
  <c r="C587" i="2" s="1"/>
  <c r="M429" i="8"/>
  <c r="C569" i="2" s="1"/>
  <c r="M426" i="8"/>
  <c r="C566" i="2" s="1"/>
  <c r="M457" i="8"/>
  <c r="C597" i="2" s="1"/>
  <c r="M453" i="8"/>
  <c r="C593" i="2" s="1"/>
  <c r="D139" i="3" s="1"/>
  <c r="M465" i="8"/>
  <c r="C605" i="2" s="1"/>
  <c r="D119" i="3"/>
  <c r="C107" i="4" s="1"/>
  <c r="S256" i="8"/>
  <c r="W330" i="8"/>
  <c r="W353" i="8"/>
  <c r="W351" i="8"/>
  <c r="U54" i="8"/>
  <c r="U51" i="8"/>
  <c r="F12" i="3"/>
  <c r="AC324" i="8"/>
  <c r="S529" i="8"/>
  <c r="S568" i="8"/>
  <c r="U335" i="8"/>
  <c r="U359" i="8"/>
  <c r="U330" i="8"/>
  <c r="U338" i="8"/>
  <c r="W573" i="8"/>
  <c r="W527" i="8"/>
  <c r="W555" i="8"/>
  <c r="W551" i="8"/>
  <c r="C130" i="4"/>
  <c r="C13" i="4"/>
  <c r="J25" i="3"/>
  <c r="W313" i="8"/>
  <c r="W340" i="8"/>
  <c r="U99" i="8"/>
  <c r="U62" i="8"/>
  <c r="S549" i="8"/>
  <c r="S524" i="8"/>
  <c r="S533" i="8"/>
  <c r="S522" i="8"/>
  <c r="U317" i="8"/>
  <c r="U344" i="8"/>
  <c r="W485" i="8"/>
  <c r="W597" i="8"/>
  <c r="W605" i="8"/>
  <c r="W607" i="8"/>
  <c r="W610" i="8"/>
  <c r="L13" i="4"/>
  <c r="S27" i="3"/>
  <c r="P15" i="4" s="1"/>
  <c r="W359" i="8"/>
  <c r="W360" i="8"/>
  <c r="W323" i="8"/>
  <c r="W355" i="8"/>
  <c r="W346" i="8"/>
  <c r="W335" i="8"/>
  <c r="W337" i="8"/>
  <c r="W339" i="8"/>
  <c r="W327" i="8"/>
  <c r="W356" i="8"/>
  <c r="W318" i="8"/>
  <c r="W320" i="8"/>
  <c r="W321" i="8"/>
  <c r="W310" i="8"/>
  <c r="W343" i="8"/>
  <c r="W329" i="8"/>
  <c r="W338" i="8"/>
  <c r="U70" i="8"/>
  <c r="H12" i="3"/>
  <c r="D124" i="3"/>
  <c r="C112" i="4" s="1"/>
  <c r="F88" i="3"/>
  <c r="E76" i="4" s="1"/>
  <c r="C76" i="4"/>
  <c r="AC271" i="8"/>
  <c r="AF271" i="8"/>
  <c r="AF272" i="8" s="1"/>
  <c r="AB272" i="8"/>
  <c r="W312" i="8"/>
  <c r="W324" i="8"/>
  <c r="W319" i="8"/>
  <c r="U72" i="8"/>
  <c r="U75" i="8"/>
  <c r="D78" i="3"/>
  <c r="D47" i="3"/>
  <c r="C35" i="4" s="1"/>
  <c r="S534" i="8"/>
  <c r="S496" i="8"/>
  <c r="S520" i="8"/>
  <c r="S521" i="8"/>
  <c r="U353" i="8"/>
  <c r="U328" i="8"/>
  <c r="W499" i="8"/>
  <c r="W504" i="8"/>
  <c r="W613" i="8"/>
  <c r="W614" i="8"/>
  <c r="W578" i="8"/>
  <c r="Q27" i="3"/>
  <c r="N15" i="4" s="1"/>
  <c r="S28" i="3"/>
  <c r="P16" i="4" s="1"/>
  <c r="S392" i="8"/>
  <c r="S409" i="8"/>
  <c r="S378" i="8"/>
  <c r="S395" i="8"/>
  <c r="S372" i="8"/>
  <c r="S389" i="8"/>
  <c r="S366" i="8"/>
  <c r="S407" i="8"/>
  <c r="S390" i="8"/>
  <c r="S369" i="8"/>
  <c r="S396" i="8"/>
  <c r="S386" i="8"/>
  <c r="S403" i="8"/>
  <c r="S380" i="8"/>
  <c r="S397" i="8"/>
  <c r="S367" i="8"/>
  <c r="S382" i="8"/>
  <c r="S377" i="8"/>
  <c r="S404" i="8"/>
  <c r="S363" i="8"/>
  <c r="S411" i="8"/>
  <c r="S388" i="8"/>
  <c r="S405" i="8"/>
  <c r="S399" i="8"/>
  <c r="S383" i="8"/>
  <c r="S361" i="8"/>
  <c r="S379" i="8"/>
  <c r="S373" i="8"/>
  <c r="S374" i="8"/>
  <c r="S401" i="8"/>
  <c r="S387" i="8"/>
  <c r="S381" i="8"/>
  <c r="S375" i="8"/>
  <c r="S376" i="8"/>
  <c r="S362" i="8"/>
  <c r="S406" i="8"/>
  <c r="S400" i="8"/>
  <c r="S391" i="8"/>
  <c r="S412" i="8"/>
  <c r="S393" i="8"/>
  <c r="S368" i="8"/>
  <c r="S394" i="8"/>
  <c r="S364" i="8"/>
  <c r="S370" i="8"/>
  <c r="S408" i="8"/>
  <c r="S402" i="8"/>
  <c r="S371" i="8"/>
  <c r="S410" i="8"/>
  <c r="S398" i="8"/>
  <c r="S384" i="8"/>
  <c r="S385" i="8"/>
  <c r="S365" i="8"/>
  <c r="AC480" i="8"/>
  <c r="Q554" i="8" s="1"/>
  <c r="AB376" i="8"/>
  <c r="AF375" i="8"/>
  <c r="AF376" i="8" s="1"/>
  <c r="AC375" i="8"/>
  <c r="Q81" i="8"/>
  <c r="N221" i="2" s="1"/>
  <c r="Q62" i="8"/>
  <c r="N202" i="2" s="1"/>
  <c r="Q78" i="8"/>
  <c r="N218" i="2" s="1"/>
  <c r="Q92" i="8"/>
  <c r="N232" i="2" s="1"/>
  <c r="Q89" i="8"/>
  <c r="N229" i="2" s="1"/>
  <c r="Q64" i="8"/>
  <c r="N204" i="2" s="1"/>
  <c r="Q80" i="8"/>
  <c r="N220" i="2" s="1"/>
  <c r="O53" i="3" s="1"/>
  <c r="L41" i="4" s="1"/>
  <c r="Q94" i="8"/>
  <c r="N234" i="2" s="1"/>
  <c r="O56" i="3" s="1"/>
  <c r="Q49" i="8"/>
  <c r="N189" i="2" s="1"/>
  <c r="Q97" i="8"/>
  <c r="N237" i="2" s="1"/>
  <c r="Q70" i="8"/>
  <c r="N210" i="2" s="1"/>
  <c r="Q84" i="8"/>
  <c r="N224" i="2" s="1"/>
  <c r="Q96" i="8"/>
  <c r="N236" i="2" s="1"/>
  <c r="Q73" i="8"/>
  <c r="N213" i="2" s="1"/>
  <c r="O51" i="3" s="1"/>
  <c r="L39" i="4" s="1"/>
  <c r="Q76" i="8"/>
  <c r="N216" i="2" s="1"/>
  <c r="Q99" i="8"/>
  <c r="N239" i="2" s="1"/>
  <c r="Q86" i="8"/>
  <c r="N226" i="2" s="1"/>
  <c r="O54" i="3" s="1"/>
  <c r="Q56" i="8"/>
  <c r="N196" i="2" s="1"/>
  <c r="Q58" i="8"/>
  <c r="N198" i="2" s="1"/>
  <c r="O48" i="3" s="1"/>
  <c r="L36" i="4" s="1"/>
  <c r="Q98" i="8"/>
  <c r="N238" i="2" s="1"/>
  <c r="O57" i="3" s="1"/>
  <c r="L45" i="4" s="1"/>
  <c r="Q65" i="8"/>
  <c r="N205" i="2" s="1"/>
  <c r="Q54" i="8"/>
  <c r="N194" i="2" s="1"/>
  <c r="Q72" i="8"/>
  <c r="N212" i="2" s="1"/>
  <c r="Q88" i="8"/>
  <c r="N228" i="2" s="1"/>
  <c r="S314" i="8"/>
  <c r="S311" i="8"/>
  <c r="S324" i="8"/>
  <c r="S336" i="8"/>
  <c r="S348" i="8"/>
  <c r="S355" i="8"/>
  <c r="S323" i="8"/>
  <c r="S335" i="8"/>
  <c r="S347" i="8"/>
  <c r="S316" i="8"/>
  <c r="S313" i="8"/>
  <c r="S326" i="8"/>
  <c r="S338" i="8"/>
  <c r="S350" i="8"/>
  <c r="S356" i="8"/>
  <c r="S325" i="8"/>
  <c r="S337" i="8"/>
  <c r="S349" i="8"/>
  <c r="S318" i="8"/>
  <c r="S315" i="8"/>
  <c r="S328" i="8"/>
  <c r="S340" i="8"/>
  <c r="S351" i="8"/>
  <c r="S357" i="8"/>
  <c r="S327" i="8"/>
  <c r="S339" i="8"/>
  <c r="S309" i="8"/>
  <c r="S334" i="8"/>
  <c r="S354" i="8"/>
  <c r="S333" i="8"/>
  <c r="S317" i="8"/>
  <c r="S342" i="8"/>
  <c r="S358" i="8"/>
  <c r="S341" i="8"/>
  <c r="S312" i="8"/>
  <c r="S322" i="8"/>
  <c r="S346" i="8"/>
  <c r="S360" i="8"/>
  <c r="S345" i="8"/>
  <c r="S320" i="8"/>
  <c r="S352" i="8"/>
  <c r="S329" i="8"/>
  <c r="S344" i="8"/>
  <c r="S321" i="8"/>
  <c r="S353" i="8"/>
  <c r="S330" i="8"/>
  <c r="S332" i="8"/>
  <c r="S331" i="8"/>
  <c r="S319" i="8"/>
  <c r="S359" i="8"/>
  <c r="S310" i="8"/>
  <c r="S343" i="8"/>
  <c r="D82" i="3"/>
  <c r="C70" i="4" s="1"/>
  <c r="D90" i="3"/>
  <c r="C78" i="4" s="1"/>
  <c r="Q87" i="8"/>
  <c r="N227" i="2" s="1"/>
  <c r="Q82" i="8"/>
  <c r="N222" i="2" s="1"/>
  <c r="Q85" i="8"/>
  <c r="N225" i="2" s="1"/>
  <c r="Q83" i="8"/>
  <c r="N223" i="2" s="1"/>
  <c r="D72" i="3"/>
  <c r="C60" i="4" s="1"/>
  <c r="D46" i="3"/>
  <c r="F46" i="3" s="1"/>
  <c r="E34" i="4" s="1"/>
  <c r="Q16" i="3"/>
  <c r="H16" i="3"/>
  <c r="J22" i="3"/>
  <c r="Q7" i="3"/>
  <c r="S204" i="8"/>
  <c r="S198" i="8"/>
  <c r="S185" i="8"/>
  <c r="S193" i="8"/>
  <c r="S158" i="8"/>
  <c r="S156" i="8"/>
  <c r="O54" i="8"/>
  <c r="O66" i="8"/>
  <c r="O78" i="8"/>
  <c r="O90" i="8"/>
  <c r="O53" i="8"/>
  <c r="O65" i="8"/>
  <c r="O77" i="8"/>
  <c r="O89" i="8"/>
  <c r="O56" i="8"/>
  <c r="O68" i="8"/>
  <c r="O80" i="8"/>
  <c r="O92" i="8"/>
  <c r="O55" i="8"/>
  <c r="O67" i="8"/>
  <c r="O79" i="8"/>
  <c r="O91" i="8"/>
  <c r="O57" i="8"/>
  <c r="O70" i="8"/>
  <c r="O82" i="8"/>
  <c r="O94" i="8"/>
  <c r="O58" i="8"/>
  <c r="O69" i="8"/>
  <c r="O81" i="8"/>
  <c r="O93" i="8"/>
  <c r="O64" i="8"/>
  <c r="O88" i="8"/>
  <c r="O63" i="8"/>
  <c r="O87" i="8"/>
  <c r="O48" i="8"/>
  <c r="O72" i="8"/>
  <c r="O96" i="8"/>
  <c r="O71" i="8"/>
  <c r="O95" i="8"/>
  <c r="O52" i="8"/>
  <c r="O76" i="8"/>
  <c r="O49" i="8"/>
  <c r="O75" i="8"/>
  <c r="O99" i="8"/>
  <c r="O51" i="8"/>
  <c r="O84" i="8"/>
  <c r="O83" i="8"/>
  <c r="O62" i="8"/>
  <c r="O74" i="8"/>
  <c r="O86" i="8"/>
  <c r="O85" i="8"/>
  <c r="O60" i="8"/>
  <c r="O59" i="8"/>
  <c r="O50" i="8"/>
  <c r="O98" i="8"/>
  <c r="O97" i="8"/>
  <c r="O61" i="8"/>
  <c r="O73" i="8"/>
  <c r="W242" i="8"/>
  <c r="W239" i="8"/>
  <c r="W236" i="8"/>
  <c r="W233" i="8"/>
  <c r="W230" i="8"/>
  <c r="W227" i="8"/>
  <c r="W229" i="8"/>
  <c r="W232" i="8"/>
  <c r="W211" i="8"/>
  <c r="W250" i="8"/>
  <c r="W247" i="8"/>
  <c r="W244" i="8"/>
  <c r="W241" i="8"/>
  <c r="W238" i="8"/>
  <c r="W235" i="8"/>
  <c r="W224" i="8"/>
  <c r="W213" i="8"/>
  <c r="W215" i="8"/>
  <c r="W207" i="8"/>
  <c r="W251" i="8"/>
  <c r="W208" i="8"/>
  <c r="W223" i="8"/>
  <c r="W220" i="8"/>
  <c r="W214" i="8"/>
  <c r="W216" i="8"/>
  <c r="W221" i="8"/>
  <c r="W234" i="8"/>
  <c r="W231" i="8"/>
  <c r="W228" i="8"/>
  <c r="W222" i="8"/>
  <c r="W219" i="8"/>
  <c r="W248" i="8"/>
  <c r="W217" i="8"/>
  <c r="W212" i="8"/>
  <c r="W206" i="8"/>
  <c r="W237" i="8"/>
  <c r="W209" i="8"/>
  <c r="W210" i="8"/>
  <c r="W205" i="8"/>
  <c r="W255" i="8"/>
  <c r="W252" i="8"/>
  <c r="W249" i="8"/>
  <c r="W246" i="8"/>
  <c r="W243" i="8"/>
  <c r="W256" i="8"/>
  <c r="W245" i="8"/>
  <c r="W254" i="8"/>
  <c r="W226" i="8"/>
  <c r="W218" i="8"/>
  <c r="W240" i="8"/>
  <c r="W225" i="8"/>
  <c r="W253" i="8"/>
  <c r="M325" i="8"/>
  <c r="C465" i="2" s="1"/>
  <c r="M343" i="8"/>
  <c r="C483" i="2" s="1"/>
  <c r="M360" i="8"/>
  <c r="C500" i="2" s="1"/>
  <c r="M355" i="8"/>
  <c r="C495" i="2" s="1"/>
  <c r="M315" i="8"/>
  <c r="C455" i="2" s="1"/>
  <c r="M323" i="8"/>
  <c r="C463" i="2" s="1"/>
  <c r="M320" i="8"/>
  <c r="C460" i="2" s="1"/>
  <c r="M339" i="8"/>
  <c r="C479" i="2" s="1"/>
  <c r="M348" i="8"/>
  <c r="C488" i="2" s="1"/>
  <c r="M356" i="8"/>
  <c r="C496" i="2" s="1"/>
  <c r="M310" i="8"/>
  <c r="C450" i="2" s="1"/>
  <c r="M330" i="8"/>
  <c r="C470" i="2" s="1"/>
  <c r="M335" i="8"/>
  <c r="C475" i="2" s="1"/>
  <c r="M344" i="8"/>
  <c r="C484" i="2" s="1"/>
  <c r="M352" i="8"/>
  <c r="C492" i="2" s="1"/>
  <c r="M353" i="8"/>
  <c r="C493" i="2" s="1"/>
  <c r="D116" i="3" s="1"/>
  <c r="M317" i="8"/>
  <c r="C457" i="2" s="1"/>
  <c r="M312" i="8"/>
  <c r="C452" i="2" s="1"/>
  <c r="M321" i="8"/>
  <c r="C461" i="2" s="1"/>
  <c r="M309" i="8"/>
  <c r="C449" i="2" s="1"/>
  <c r="M314" i="8"/>
  <c r="C454" i="2" s="1"/>
  <c r="M326" i="8"/>
  <c r="C466" i="2" s="1"/>
  <c r="M349" i="8"/>
  <c r="C489" i="2" s="1"/>
  <c r="M311" i="8"/>
  <c r="C451" i="2" s="1"/>
  <c r="M316" i="8"/>
  <c r="C456" i="2" s="1"/>
  <c r="M358" i="8"/>
  <c r="C498" i="2" s="1"/>
  <c r="M359" i="8"/>
  <c r="C499" i="2" s="1"/>
  <c r="M319" i="8"/>
  <c r="C459" i="2" s="1"/>
  <c r="M324" i="8"/>
  <c r="C464" i="2" s="1"/>
  <c r="M318" i="8"/>
  <c r="C458" i="2" s="1"/>
  <c r="M313" i="8"/>
  <c r="C453" i="2" s="1"/>
  <c r="M357" i="8"/>
  <c r="C497" i="2" s="1"/>
  <c r="M322" i="8"/>
  <c r="C462" i="2" s="1"/>
  <c r="D59" i="3"/>
  <c r="H59" i="3" s="1"/>
  <c r="G47" i="4" s="1"/>
  <c r="D87" i="3"/>
  <c r="C75" i="4" s="1"/>
  <c r="D93" i="3"/>
  <c r="M86" i="8"/>
  <c r="C226" i="2" s="1"/>
  <c r="D54" i="3" s="1"/>
  <c r="M56" i="8"/>
  <c r="C196" i="2" s="1"/>
  <c r="M90" i="8"/>
  <c r="C230" i="2" s="1"/>
  <c r="M72" i="8"/>
  <c r="C212" i="2" s="1"/>
  <c r="M67" i="8"/>
  <c r="C207" i="2" s="1"/>
  <c r="S271" i="8"/>
  <c r="S284" i="8"/>
  <c r="S295" i="8"/>
  <c r="S294" i="8"/>
  <c r="S305" i="8"/>
  <c r="S288" i="8"/>
  <c r="S299" i="8"/>
  <c r="S266" i="8"/>
  <c r="S263" i="8"/>
  <c r="S292" i="8"/>
  <c r="S303" i="8"/>
  <c r="S302" i="8"/>
  <c r="S270" i="8"/>
  <c r="S296" i="8"/>
  <c r="S307" i="8"/>
  <c r="S298" i="8"/>
  <c r="S267" i="8"/>
  <c r="S268" i="8"/>
  <c r="S300" i="8"/>
  <c r="S261" i="8"/>
  <c r="S273" i="8"/>
  <c r="S265" i="8"/>
  <c r="S304" i="8"/>
  <c r="S282" i="8"/>
  <c r="S293" i="8"/>
  <c r="S260" i="8"/>
  <c r="S269" i="8"/>
  <c r="S262" i="8"/>
  <c r="S277" i="8"/>
  <c r="S276" i="8"/>
  <c r="S286" i="8"/>
  <c r="S280" i="8"/>
  <c r="S285" i="8"/>
  <c r="S264" i="8"/>
  <c r="S281" i="8"/>
  <c r="S291" i="8"/>
  <c r="S279" i="8"/>
  <c r="S287" i="8"/>
  <c r="S274" i="8"/>
  <c r="S272" i="8"/>
  <c r="S278" i="8"/>
  <c r="S283" i="8"/>
  <c r="S257" i="8"/>
  <c r="S289" i="8"/>
  <c r="S290" i="8"/>
  <c r="S301" i="8"/>
  <c r="S275" i="8"/>
  <c r="S308" i="8"/>
  <c r="S297" i="8"/>
  <c r="S306" i="8"/>
  <c r="S258" i="8"/>
  <c r="S259" i="8"/>
  <c r="W116" i="8"/>
  <c r="W119" i="8"/>
  <c r="W109" i="8"/>
  <c r="W150" i="8"/>
  <c r="W104" i="8"/>
  <c r="W144" i="8"/>
  <c r="W147" i="8"/>
  <c r="W138" i="8"/>
  <c r="W122" i="8"/>
  <c r="W124" i="8"/>
  <c r="W127" i="8"/>
  <c r="W107" i="8"/>
  <c r="W113" i="8"/>
  <c r="W101" i="8"/>
  <c r="W152" i="8"/>
  <c r="W106" i="8"/>
  <c r="W125" i="8"/>
  <c r="W141" i="8"/>
  <c r="W132" i="8"/>
  <c r="W135" i="8"/>
  <c r="W118" i="8"/>
  <c r="W121" i="8"/>
  <c r="W112" i="8"/>
  <c r="W115" i="8"/>
  <c r="W130" i="8"/>
  <c r="W110" i="8"/>
  <c r="W100" i="8"/>
  <c r="W143" i="8"/>
  <c r="W129" i="8"/>
  <c r="W123" i="8"/>
  <c r="W114" i="8"/>
  <c r="W105" i="8"/>
  <c r="W102" i="8"/>
  <c r="W145" i="8"/>
  <c r="W139" i="8"/>
  <c r="W133" i="8"/>
  <c r="W140" i="8"/>
  <c r="W142" i="8"/>
  <c r="W117" i="8"/>
  <c r="W151" i="8"/>
  <c r="W136" i="8"/>
  <c r="W108" i="8"/>
  <c r="W131" i="8"/>
  <c r="W148" i="8"/>
  <c r="W137" i="8"/>
  <c r="W149" i="8"/>
  <c r="W146" i="8"/>
  <c r="W126" i="8"/>
  <c r="W111" i="8"/>
  <c r="W120" i="8"/>
  <c r="W103" i="8"/>
  <c r="W128" i="8"/>
  <c r="W134" i="8"/>
  <c r="D128" i="3"/>
  <c r="D121" i="3"/>
  <c r="C109" i="4" s="1"/>
  <c r="D92" i="3"/>
  <c r="D84" i="3"/>
  <c r="C72" i="4" s="1"/>
  <c r="D76" i="3"/>
  <c r="H77" i="3" s="1"/>
  <c r="G65" i="4" s="1"/>
  <c r="D55" i="3"/>
  <c r="C43" i="4" s="1"/>
  <c r="D73" i="3"/>
  <c r="C61" i="4" s="1"/>
  <c r="F36" i="3"/>
  <c r="E24" i="4" s="1"/>
  <c r="D57" i="3"/>
  <c r="C45" i="4" s="1"/>
  <c r="F37" i="3"/>
  <c r="E25" i="4" s="1"/>
  <c r="O154" i="8"/>
  <c r="O186" i="8"/>
  <c r="O166" i="8"/>
  <c r="O197" i="8"/>
  <c r="O164" i="8"/>
  <c r="O196" i="8"/>
  <c r="O175" i="8"/>
  <c r="O165" i="8"/>
  <c r="O198" i="8"/>
  <c r="O177" i="8"/>
  <c r="O182" i="8"/>
  <c r="O193" i="8"/>
  <c r="O202" i="8"/>
  <c r="O161" i="8"/>
  <c r="O181" i="8"/>
  <c r="O159" i="8"/>
  <c r="O191" i="8"/>
  <c r="O180" i="8"/>
  <c r="O170" i="8"/>
  <c r="AC168" i="8"/>
  <c r="D62" i="3"/>
  <c r="D61" i="3"/>
  <c r="C49" i="4" s="1"/>
  <c r="D122" i="3"/>
  <c r="M273" i="8"/>
  <c r="C413" i="2" s="1"/>
  <c r="M297" i="8"/>
  <c r="C437" i="2" s="1"/>
  <c r="M286" i="8"/>
  <c r="C426" i="2" s="1"/>
  <c r="M264" i="8"/>
  <c r="C404" i="2" s="1"/>
  <c r="M307" i="8"/>
  <c r="C447" i="2" s="1"/>
  <c r="M296" i="8"/>
  <c r="C436" i="2" s="1"/>
  <c r="D103" i="3" s="1"/>
  <c r="M308" i="8"/>
  <c r="C448" i="2" s="1"/>
  <c r="M263" i="8"/>
  <c r="C403" i="2" s="1"/>
  <c r="M271" i="8"/>
  <c r="C411" i="2" s="1"/>
  <c r="M277" i="8"/>
  <c r="C417" i="2" s="1"/>
  <c r="M301" i="8"/>
  <c r="C441" i="2" s="1"/>
  <c r="M290" i="8"/>
  <c r="C430" i="2" s="1"/>
  <c r="M261" i="8"/>
  <c r="C401" i="2" s="1"/>
  <c r="D95" i="3" s="1"/>
  <c r="M287" i="8"/>
  <c r="C427" i="2" s="1"/>
  <c r="M276" i="8"/>
  <c r="C416" i="2" s="1"/>
  <c r="M268" i="8"/>
  <c r="C408" i="2" s="1"/>
  <c r="M262" i="8"/>
  <c r="C402" i="2" s="1"/>
  <c r="M304" i="8"/>
  <c r="C444" i="2" s="1"/>
  <c r="M258" i="8"/>
  <c r="C398" i="2" s="1"/>
  <c r="M281" i="8"/>
  <c r="C421" i="2" s="1"/>
  <c r="M305" i="8"/>
  <c r="C445" i="2" s="1"/>
  <c r="M294" i="8"/>
  <c r="C434" i="2" s="1"/>
  <c r="M257" i="8"/>
  <c r="C397" i="2" s="1"/>
  <c r="M291" i="8"/>
  <c r="C431" i="2" s="1"/>
  <c r="M280" i="8"/>
  <c r="C420" i="2" s="1"/>
  <c r="M260" i="8"/>
  <c r="C400" i="2" s="1"/>
  <c r="M270" i="8"/>
  <c r="C410" i="2" s="1"/>
  <c r="M267" i="8"/>
  <c r="C407" i="2" s="1"/>
  <c r="M298" i="8"/>
  <c r="C438" i="2" s="1"/>
  <c r="M293" i="8"/>
  <c r="C433" i="2" s="1"/>
  <c r="M269" i="8"/>
  <c r="C409" i="2" s="1"/>
  <c r="D96" i="3" s="1"/>
  <c r="M303" i="8"/>
  <c r="C443" i="2" s="1"/>
  <c r="M300" i="8"/>
  <c r="C440" i="2" s="1"/>
  <c r="M274" i="8"/>
  <c r="C414" i="2" s="1"/>
  <c r="M275" i="8"/>
  <c r="C415" i="2" s="1"/>
  <c r="M284" i="8"/>
  <c r="C424" i="2" s="1"/>
  <c r="M259" i="8"/>
  <c r="C399" i="2" s="1"/>
  <c r="M282" i="8"/>
  <c r="C422" i="2" s="1"/>
  <c r="M283" i="8"/>
  <c r="C423" i="2" s="1"/>
  <c r="M292" i="8"/>
  <c r="C432" i="2" s="1"/>
  <c r="M266" i="8"/>
  <c r="C406" i="2" s="1"/>
  <c r="M278" i="8"/>
  <c r="C418" i="2" s="1"/>
  <c r="M288" i="8"/>
  <c r="C428" i="2" s="1"/>
  <c r="D101" i="3" s="1"/>
  <c r="M302" i="8"/>
  <c r="C442" i="2" s="1"/>
  <c r="M285" i="8"/>
  <c r="C425" i="2" s="1"/>
  <c r="M299" i="8"/>
  <c r="C439" i="2" s="1"/>
  <c r="M265" i="8"/>
  <c r="C405" i="2" s="1"/>
  <c r="M272" i="8"/>
  <c r="C412" i="2" s="1"/>
  <c r="M279" i="8"/>
  <c r="C419" i="2" s="1"/>
  <c r="M295" i="8"/>
  <c r="C435" i="2" s="1"/>
  <c r="M289" i="8"/>
  <c r="C429" i="2" s="1"/>
  <c r="M306" i="8"/>
  <c r="C446" i="2" s="1"/>
  <c r="F60" i="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F47" i="3"/>
  <c r="E35" i="4" s="1"/>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C71" i="4"/>
  <c r="H232" i="3"/>
  <c r="G220" i="4" s="1"/>
  <c r="F230" i="3"/>
  <c r="E218" i="4" s="1"/>
  <c r="C218" i="4"/>
  <c r="H230" i="3"/>
  <c r="G218" i="4" s="1"/>
  <c r="D112" i="3"/>
  <c r="C100" i="4" s="1"/>
  <c r="U80" i="8"/>
  <c r="U59" i="8"/>
  <c r="U94" i="8"/>
  <c r="H69" i="3"/>
  <c r="G57" i="4" s="1"/>
  <c r="J180" i="3"/>
  <c r="F162" i="3"/>
  <c r="E150"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Q314" i="8"/>
  <c r="N454" i="2" s="1"/>
  <c r="Q339" i="8"/>
  <c r="N479" i="2" s="1"/>
  <c r="Q334" i="8"/>
  <c r="N474" i="2" s="1"/>
  <c r="Q356" i="8"/>
  <c r="N496" i="2" s="1"/>
  <c r="Q316" i="8"/>
  <c r="N456" i="2" s="1"/>
  <c r="Q343" i="8"/>
  <c r="N483" i="2" s="1"/>
  <c r="Q336" i="8"/>
  <c r="N476" i="2" s="1"/>
  <c r="Q360" i="8"/>
  <c r="N500" i="2" s="1"/>
  <c r="Q318" i="8"/>
  <c r="N458" i="2" s="1"/>
  <c r="Q345" i="8"/>
  <c r="N485" i="2" s="1"/>
  <c r="Q340" i="8"/>
  <c r="N480" i="2" s="1"/>
  <c r="Q311" i="8"/>
  <c r="N451" i="2" s="1"/>
  <c r="Q342" i="8"/>
  <c r="N482" i="2" s="1"/>
  <c r="Q322" i="8"/>
  <c r="N462" i="2" s="1"/>
  <c r="Q344" i="8"/>
  <c r="N484" i="2" s="1"/>
  <c r="Q320" i="8"/>
  <c r="N460" i="2" s="1"/>
  <c r="Q352" i="8"/>
  <c r="N492" i="2" s="1"/>
  <c r="Q335" i="8"/>
  <c r="N475" i="2"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34" i="8"/>
  <c r="Q544" i="8"/>
  <c r="Q524" i="8"/>
  <c r="Q589" i="8"/>
  <c r="Q539" i="8"/>
  <c r="Q497" i="8"/>
  <c r="Q576" i="8"/>
  <c r="Q543" i="8"/>
  <c r="Q592" i="8"/>
  <c r="Q562" i="8"/>
  <c r="Q513" i="8"/>
  <c r="Q574" i="8"/>
  <c r="Q563" i="8"/>
  <c r="Q516" i="8"/>
  <c r="Q480" i="8"/>
  <c r="N620" i="2" s="1"/>
  <c r="Q519" i="8"/>
  <c r="Q470" i="8"/>
  <c r="N610" i="2" s="1"/>
  <c r="Q566" i="8"/>
  <c r="Q559" i="8"/>
  <c r="L166" i="4" s="1"/>
  <c r="Q528" i="8"/>
  <c r="Q540" i="8"/>
  <c r="Q569" i="8"/>
  <c r="Q580" i="8"/>
  <c r="Q529" i="8"/>
  <c r="Q565" i="8"/>
  <c r="F90" i="3"/>
  <c r="E78" i="4" s="1"/>
  <c r="C182" i="4"/>
  <c r="F194" i="3"/>
  <c r="E182" i="4" s="1"/>
  <c r="D127" i="3"/>
  <c r="H128" i="3" s="1"/>
  <c r="G116" i="4" s="1"/>
  <c r="J233" i="3"/>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D74" i="3"/>
  <c r="F58" i="3"/>
  <c r="E46" i="4" s="1"/>
  <c r="D51" i="3"/>
  <c r="F60" i="3"/>
  <c r="E48" i="4" s="1"/>
  <c r="C48" i="4"/>
  <c r="F61" i="3"/>
  <c r="E49" i="4" s="1"/>
  <c r="H89" i="3"/>
  <c r="G77" i="4" s="1"/>
  <c r="C77" i="4"/>
  <c r="F89" i="3"/>
  <c r="E77" i="4" s="1"/>
  <c r="F228" i="3"/>
  <c r="E216" i="4" s="1"/>
  <c r="C215" i="4"/>
  <c r="O52" i="3"/>
  <c r="O49" i="3"/>
  <c r="L37" i="4" s="1"/>
  <c r="U78" i="8"/>
  <c r="U58" i="8"/>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F192" i="3"/>
  <c r="E180" i="4" s="1"/>
  <c r="D114" i="3"/>
  <c r="C102" i="4" s="1"/>
  <c r="J161" i="3"/>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D111" i="3"/>
  <c r="D115" i="3"/>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H67" i="3"/>
  <c r="G55" i="4" s="1"/>
  <c r="J33" i="3"/>
  <c r="F18" i="3"/>
  <c r="H27" i="3"/>
  <c r="G15" i="4" s="1"/>
  <c r="H19" i="3"/>
  <c r="J27" i="7"/>
  <c r="J19" i="7"/>
  <c r="J2" i="7"/>
  <c r="J57" i="7"/>
  <c r="F27" i="3"/>
  <c r="E15" i="4" s="1"/>
  <c r="J28" i="3"/>
  <c r="J175" i="3"/>
  <c r="J179" i="3"/>
  <c r="Q9" i="3"/>
  <c r="S9" i="3"/>
  <c r="S11" i="3"/>
  <c r="J27" i="3"/>
  <c r="U18" i="3"/>
  <c r="J21" i="3"/>
  <c r="C51" i="4"/>
  <c r="F63" i="3"/>
  <c r="E51" i="4" s="1"/>
  <c r="H63" i="3"/>
  <c r="G51" i="4" s="1"/>
  <c r="F44" i="3"/>
  <c r="E32" i="4" s="1"/>
  <c r="H44" i="3"/>
  <c r="G32" i="4" s="1"/>
  <c r="J44" i="3"/>
  <c r="C32" i="4"/>
  <c r="O46"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H125" i="3"/>
  <c r="G113" i="4" s="1"/>
  <c r="F124" i="3"/>
  <c r="E112" i="4" s="1"/>
  <c r="H124" i="3"/>
  <c r="G112" i="4" s="1"/>
  <c r="C193" i="4"/>
  <c r="F206" i="3"/>
  <c r="E194" i="4" s="1"/>
  <c r="J216" i="3"/>
  <c r="F205" i="3"/>
  <c r="E193" i="4" s="1"/>
  <c r="J215" i="3"/>
  <c r="H206" i="3"/>
  <c r="G194" i="4" s="1"/>
  <c r="J214" i="3"/>
  <c r="H207" i="3"/>
  <c r="G195" i="4" s="1"/>
  <c r="H205" i="3"/>
  <c r="G193" i="4" s="1"/>
  <c r="J213" i="3"/>
  <c r="J205" i="3"/>
  <c r="F86" i="3"/>
  <c r="E74" i="4" s="1"/>
  <c r="H88" i="3"/>
  <c r="G76" i="4" s="1"/>
  <c r="C74" i="4"/>
  <c r="H162" i="3"/>
  <c r="G150" i="4" s="1"/>
  <c r="F161" i="3"/>
  <c r="E149" i="4" s="1"/>
  <c r="F160" i="3"/>
  <c r="E148" i="4" s="1"/>
  <c r="J160" i="3"/>
  <c r="C148" i="4"/>
  <c r="J171" i="3"/>
  <c r="H160" i="3"/>
  <c r="G148" i="4" s="1"/>
  <c r="F144" i="3"/>
  <c r="E132" i="4" s="1"/>
  <c r="J155" i="3"/>
  <c r="H144" i="3"/>
  <c r="G132" i="4" s="1"/>
  <c r="F145" i="3"/>
  <c r="E133" i="4" s="1"/>
  <c r="C132" i="4"/>
  <c r="F190" i="3"/>
  <c r="E178" i="4" s="1"/>
  <c r="F191" i="3"/>
  <c r="E179" i="4" s="1"/>
  <c r="H190" i="3"/>
  <c r="G178" i="4" s="1"/>
  <c r="C178" i="4"/>
  <c r="J201" i="3"/>
  <c r="J190" i="3"/>
  <c r="H192" i="3"/>
  <c r="G180" i="4" s="1"/>
  <c r="C33" i="4"/>
  <c r="H45" i="3"/>
  <c r="G33" i="4" s="1"/>
  <c r="J45" i="3"/>
  <c r="F45" i="3"/>
  <c r="E33" i="4" s="1"/>
  <c r="D110" i="3"/>
  <c r="J46" i="3"/>
  <c r="H68" i="3"/>
  <c r="G56" i="4" s="1"/>
  <c r="J200" i="3"/>
  <c r="J21" i="7" s="1"/>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F67" i="3"/>
  <c r="E55" i="4" s="1"/>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H87" i="3"/>
  <c r="G75"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H121" i="3"/>
  <c r="G109"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AG427" i="8"/>
  <c r="AG428" i="8" s="1"/>
  <c r="AC428" i="8"/>
  <c r="C162" i="4"/>
  <c r="F174" i="3"/>
  <c r="E162" i="4" s="1"/>
  <c r="J174" i="3"/>
  <c r="H174" i="3"/>
  <c r="G162" i="4" s="1"/>
  <c r="H189" i="3"/>
  <c r="G177" i="4" s="1"/>
  <c r="C177" i="4"/>
  <c r="H191" i="3"/>
  <c r="G179" i="4" s="1"/>
  <c r="J189" i="3"/>
  <c r="F189" i="3"/>
  <c r="E177" i="4" s="1"/>
  <c r="J199" i="3"/>
  <c r="J154" i="3"/>
  <c r="C131" i="4"/>
  <c r="H145" i="3"/>
  <c r="G133" i="4" s="1"/>
  <c r="J153" i="3"/>
  <c r="F143" i="3"/>
  <c r="E131" i="4" s="1"/>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H47" i="3"/>
  <c r="G35" i="4" s="1"/>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66" i="3"/>
  <c r="E54" i="4" s="1"/>
  <c r="C54" i="4"/>
  <c r="H66" i="3"/>
  <c r="G54" i="4" s="1"/>
  <c r="C66" i="4"/>
  <c r="F78" i="3"/>
  <c r="E66" i="4" s="1"/>
  <c r="F42" i="3"/>
  <c r="E30" i="4" s="1"/>
  <c r="H42" i="3"/>
  <c r="G30" i="4" s="1"/>
  <c r="C30" i="4"/>
  <c r="J42" i="3"/>
  <c r="O55" i="3"/>
  <c r="O50" i="3"/>
  <c r="O47" i="3"/>
  <c r="F77" i="3"/>
  <c r="E65" i="4" s="1"/>
  <c r="C65" i="4"/>
  <c r="C69" i="4"/>
  <c r="F82" i="3"/>
  <c r="E70" i="4" s="1"/>
  <c r="J92" i="3"/>
  <c r="C52" i="4"/>
  <c r="F64" i="3"/>
  <c r="E52" i="4" s="1"/>
  <c r="H64" i="3"/>
  <c r="G52" i="4" s="1"/>
  <c r="C206" i="4"/>
  <c r="F218" i="3"/>
  <c r="E206" i="4" s="1"/>
  <c r="J218" i="3"/>
  <c r="J229" i="3"/>
  <c r="F219" i="3"/>
  <c r="E207" i="4" s="1"/>
  <c r="J226" i="3"/>
  <c r="H218" i="3"/>
  <c r="G206" i="4" s="1"/>
  <c r="J227" i="3"/>
  <c r="J225" i="3"/>
  <c r="J228" i="3"/>
  <c r="F87" i="3"/>
  <c r="E75" i="4" s="1"/>
  <c r="C186" i="4"/>
  <c r="F198" i="3"/>
  <c r="E186" i="4" s="1"/>
  <c r="J209" i="3"/>
  <c r="J40" i="7" s="1"/>
  <c r="J198" i="3"/>
  <c r="F199" i="3"/>
  <c r="E187" i="4" s="1"/>
  <c r="H198" i="3"/>
  <c r="G186" i="4" s="1"/>
  <c r="H211" i="3"/>
  <c r="G199" i="4" s="1"/>
  <c r="C199" i="4"/>
  <c r="J219" i="3"/>
  <c r="J222" i="3"/>
  <c r="J211" i="3"/>
  <c r="H213" i="3"/>
  <c r="G201" i="4" s="1"/>
  <c r="J220" i="3"/>
  <c r="J217" i="3"/>
  <c r="J221" i="3"/>
  <c r="F211" i="3"/>
  <c r="E199" i="4" s="1"/>
  <c r="H219" i="3"/>
  <c r="G207" i="4" s="1"/>
  <c r="L78" i="7"/>
  <c r="M78" i="7" s="1"/>
  <c r="C42" i="4" l="1"/>
  <c r="F55" i="3"/>
  <c r="E43" i="4" s="1"/>
  <c r="O113" i="3"/>
  <c r="L101" i="4" s="1"/>
  <c r="F116" i="3"/>
  <c r="E104" i="4" s="1"/>
  <c r="C104" i="4"/>
  <c r="C84" i="4"/>
  <c r="F96" i="3"/>
  <c r="E84" i="4" s="1"/>
  <c r="C83" i="4"/>
  <c r="Q52" i="3"/>
  <c r="N40" i="4" s="1"/>
  <c r="Q491" i="8"/>
  <c r="N631" i="2" s="1"/>
  <c r="Q531" i="8"/>
  <c r="Q501" i="8"/>
  <c r="Q548" i="8"/>
  <c r="Q485" i="8"/>
  <c r="N625" i="2" s="1"/>
  <c r="Q482" i="8"/>
  <c r="N622" i="2" s="1"/>
  <c r="Q570" i="8"/>
  <c r="Q584" i="8"/>
  <c r="Q473" i="8"/>
  <c r="N613" i="2" s="1"/>
  <c r="Q546" i="8"/>
  <c r="Q469" i="8"/>
  <c r="N609" i="2" s="1"/>
  <c r="Q511" i="8"/>
  <c r="Q571" i="8"/>
  <c r="Q588" i="8"/>
  <c r="Q526" i="8"/>
  <c r="Q598" i="8"/>
  <c r="Q488" i="8"/>
  <c r="N628" i="2" s="1"/>
  <c r="Q593" i="8"/>
  <c r="Q496" i="8"/>
  <c r="Q552" i="8"/>
  <c r="Q597" i="8"/>
  <c r="Q581" i="8"/>
  <c r="Q517" i="8"/>
  <c r="Q487" i="8"/>
  <c r="N627" i="2" s="1"/>
  <c r="Q591" i="8"/>
  <c r="C91" i="4"/>
  <c r="C110" i="4"/>
  <c r="F123" i="3"/>
  <c r="E111" i="4" s="1"/>
  <c r="F122" i="3"/>
  <c r="E110" i="4" s="1"/>
  <c r="C81" i="4"/>
  <c r="H93" i="3"/>
  <c r="G81" i="4" s="1"/>
  <c r="F93" i="3"/>
  <c r="E81" i="4" s="1"/>
  <c r="D108" i="3"/>
  <c r="H123" i="3"/>
  <c r="G111" i="4" s="1"/>
  <c r="C119" i="4"/>
  <c r="H131" i="3"/>
  <c r="G119" i="4" s="1"/>
  <c r="D136" i="3"/>
  <c r="C89" i="4"/>
  <c r="H78" i="3"/>
  <c r="G66" i="4" s="1"/>
  <c r="Q49" i="3"/>
  <c r="N37" i="4" s="1"/>
  <c r="O58" i="3"/>
  <c r="F120" i="3"/>
  <c r="E108" i="4" s="1"/>
  <c r="H86" i="3"/>
  <c r="G74" i="4" s="1"/>
  <c r="F125" i="3"/>
  <c r="E113" i="4" s="1"/>
  <c r="H46" i="3"/>
  <c r="G34" i="4" s="1"/>
  <c r="F119" i="3"/>
  <c r="E107" i="4" s="1"/>
  <c r="H60" i="3"/>
  <c r="G48" i="4" s="1"/>
  <c r="Q545" i="8"/>
  <c r="Q494" i="8"/>
  <c r="Q520" i="8"/>
  <c r="Q515" i="8"/>
  <c r="Q508" i="8"/>
  <c r="Q560" i="8"/>
  <c r="Q594" i="8"/>
  <c r="Q474" i="8"/>
  <c r="N614" i="2" s="1"/>
  <c r="Q468" i="8"/>
  <c r="N608" i="2" s="1"/>
  <c r="Q561" i="8"/>
  <c r="Q476" i="8"/>
  <c r="N616" i="2" s="1"/>
  <c r="Q557" i="8"/>
  <c r="Q606" i="8"/>
  <c r="Q478" i="8"/>
  <c r="N618" i="2" s="1"/>
  <c r="Q500" i="8"/>
  <c r="Q577" i="8"/>
  <c r="Q505" i="8"/>
  <c r="Q523" i="8"/>
  <c r="Q509" i="8"/>
  <c r="Q514" i="8"/>
  <c r="Q525" i="8"/>
  <c r="Q604" i="8"/>
  <c r="Q578" i="8"/>
  <c r="Q533" i="8"/>
  <c r="Q582" i="8"/>
  <c r="F83" i="3"/>
  <c r="E71" i="4" s="1"/>
  <c r="D94" i="3"/>
  <c r="H95" i="3" s="1"/>
  <c r="G83" i="4" s="1"/>
  <c r="C80" i="4"/>
  <c r="F92" i="3"/>
  <c r="E80" i="4" s="1"/>
  <c r="H92" i="3"/>
  <c r="G80" i="4" s="1"/>
  <c r="AG375" i="8"/>
  <c r="AG376" i="8" s="1"/>
  <c r="AC376" i="8"/>
  <c r="O304" i="8"/>
  <c r="O299" i="8"/>
  <c r="O290" i="8"/>
  <c r="O285" i="8"/>
  <c r="O263" i="8"/>
  <c r="O265" i="8"/>
  <c r="O308" i="8"/>
  <c r="O273" i="8"/>
  <c r="O259" i="8"/>
  <c r="O280" i="8"/>
  <c r="O266" i="8"/>
  <c r="O268" i="8"/>
  <c r="O269" i="8"/>
  <c r="O303" i="8"/>
  <c r="O288" i="8"/>
  <c r="O274" i="8"/>
  <c r="O270" i="8"/>
  <c r="O276" i="8"/>
  <c r="O305" i="8"/>
  <c r="O296" i="8"/>
  <c r="O291" i="8"/>
  <c r="O282" i="8"/>
  <c r="O300" i="8"/>
  <c r="O302" i="8"/>
  <c r="O292" i="8"/>
  <c r="O264" i="8"/>
  <c r="O307" i="8"/>
  <c r="O298" i="8"/>
  <c r="O293" i="8"/>
  <c r="O279" i="8"/>
  <c r="O281" i="8"/>
  <c r="O271" i="8"/>
  <c r="O294" i="8"/>
  <c r="O275" i="8"/>
  <c r="O260" i="8"/>
  <c r="O283" i="8"/>
  <c r="O284" i="8"/>
  <c r="O257" i="8"/>
  <c r="O272" i="8"/>
  <c r="O267" i="8"/>
  <c r="O258" i="8"/>
  <c r="O306" i="8"/>
  <c r="O301" i="8"/>
  <c r="O295" i="8"/>
  <c r="O297" i="8"/>
  <c r="O287" i="8"/>
  <c r="O278" i="8"/>
  <c r="O261" i="8"/>
  <c r="O289" i="8"/>
  <c r="O286" i="8"/>
  <c r="O277" i="8"/>
  <c r="O262" i="8"/>
  <c r="D141" i="3"/>
  <c r="D137" i="3"/>
  <c r="D138" i="3"/>
  <c r="F91" i="3"/>
  <c r="E79" i="4" s="1"/>
  <c r="Q48" i="3"/>
  <c r="N36" i="4" s="1"/>
  <c r="Q502" i="8"/>
  <c r="Q536" i="8"/>
  <c r="Q479" i="8"/>
  <c r="N619" i="2" s="1"/>
  <c r="O145" i="3" s="1"/>
  <c r="L133" i="4" s="1"/>
  <c r="Q527" i="8"/>
  <c r="Q572" i="8"/>
  <c r="Q471" i="8"/>
  <c r="N611" i="2" s="1"/>
  <c r="Q602" i="8"/>
  <c r="Q556" i="8"/>
  <c r="Q568" i="8"/>
  <c r="Q490" i="8"/>
  <c r="N630" i="2" s="1"/>
  <c r="Q549" i="8"/>
  <c r="Q484" i="8"/>
  <c r="N624" i="2" s="1"/>
  <c r="Q538" i="8"/>
  <c r="Q495" i="8"/>
  <c r="Q579" i="8"/>
  <c r="Q499" i="8"/>
  <c r="Q608" i="8"/>
  <c r="D98" i="3"/>
  <c r="C47" i="4"/>
  <c r="F59" i="3"/>
  <c r="E47" i="4" s="1"/>
  <c r="U389" i="8"/>
  <c r="U391" i="8"/>
  <c r="U393" i="8"/>
  <c r="U379" i="8"/>
  <c r="U365" i="8"/>
  <c r="U380" i="8"/>
  <c r="U382" i="8"/>
  <c r="U405" i="8"/>
  <c r="U402" i="8"/>
  <c r="U392" i="8"/>
  <c r="U372" i="8"/>
  <c r="U378" i="8"/>
  <c r="U386" i="8"/>
  <c r="U362" i="8"/>
  <c r="U381" i="8"/>
  <c r="U367" i="8"/>
  <c r="U388" i="8"/>
  <c r="U390" i="8"/>
  <c r="U407" i="8"/>
  <c r="U376" i="8"/>
  <c r="U404" i="8"/>
  <c r="U406" i="8"/>
  <c r="U408" i="8"/>
  <c r="U394" i="8"/>
  <c r="U364" i="8"/>
  <c r="U383" i="8"/>
  <c r="U369" i="8"/>
  <c r="U361" i="8"/>
  <c r="U395" i="8"/>
  <c r="U363" i="8"/>
  <c r="U374" i="8"/>
  <c r="U400" i="8"/>
  <c r="U385" i="8"/>
  <c r="U409" i="8"/>
  <c r="U375" i="8"/>
  <c r="U410" i="8"/>
  <c r="U366" i="8"/>
  <c r="U371" i="8"/>
  <c r="U397" i="8"/>
  <c r="U399" i="8"/>
  <c r="U398" i="8"/>
  <c r="U387" i="8"/>
  <c r="U377" i="8"/>
  <c r="U411" i="8"/>
  <c r="U401" i="8"/>
  <c r="U370" i="8"/>
  <c r="U373" i="8"/>
  <c r="U384" i="8"/>
  <c r="U396" i="8"/>
  <c r="U403" i="8"/>
  <c r="U412" i="8"/>
  <c r="U368" i="8"/>
  <c r="H103" i="3"/>
  <c r="G91" i="4" s="1"/>
  <c r="H82" i="3"/>
  <c r="G70" i="4" s="1"/>
  <c r="H122" i="3"/>
  <c r="G110" i="4" s="1"/>
  <c r="H126" i="3"/>
  <c r="G114" i="4" s="1"/>
  <c r="J68" i="3"/>
  <c r="C34" i="4"/>
  <c r="J6" i="7"/>
  <c r="C64" i="4"/>
  <c r="H61" i="3"/>
  <c r="G49" i="4" s="1"/>
  <c r="Q601" i="8"/>
  <c r="Q607" i="8"/>
  <c r="Q530" i="8"/>
  <c r="Q510" i="8"/>
  <c r="Q486" i="8"/>
  <c r="N626" i="2" s="1"/>
  <c r="Q612" i="8"/>
  <c r="Q605" i="8"/>
  <c r="Q467" i="8"/>
  <c r="N607" i="2" s="1"/>
  <c r="Q551" i="8"/>
  <c r="L158" i="4" s="1"/>
  <c r="Q477" i="8"/>
  <c r="N617" i="2" s="1"/>
  <c r="Q466" i="8"/>
  <c r="N606" i="2" s="1"/>
  <c r="Q521" i="8"/>
  <c r="Q609" i="8"/>
  <c r="Q553" i="8"/>
  <c r="Q575" i="8"/>
  <c r="Q614" i="8"/>
  <c r="Q503" i="8"/>
  <c r="Q587" i="8"/>
  <c r="Q532" i="8"/>
  <c r="Q541" i="8"/>
  <c r="Q590" i="8"/>
  <c r="Q595" i="8"/>
  <c r="Q472" i="8"/>
  <c r="N612" i="2" s="1"/>
  <c r="Q535" i="8"/>
  <c r="Q599" i="8"/>
  <c r="O108" i="3"/>
  <c r="H84" i="3"/>
  <c r="G72" i="4" s="1"/>
  <c r="O42" i="3"/>
  <c r="D100" i="3"/>
  <c r="F101" i="3" s="1"/>
  <c r="E89" i="4" s="1"/>
  <c r="D104" i="3"/>
  <c r="J115" i="3" s="1"/>
  <c r="D97" i="3"/>
  <c r="D105" i="3"/>
  <c r="Q155" i="8"/>
  <c r="N295" i="2" s="1"/>
  <c r="Q157" i="8"/>
  <c r="N297" i="2" s="1"/>
  <c r="Q158" i="8"/>
  <c r="N298" i="2" s="1"/>
  <c r="Q166" i="8"/>
  <c r="N306" i="2" s="1"/>
  <c r="Q203" i="8"/>
  <c r="N343" i="2" s="1"/>
  <c r="Q204" i="8"/>
  <c r="N344" i="2" s="1"/>
  <c r="Q154" i="8"/>
  <c r="N294" i="2" s="1"/>
  <c r="Q183" i="8"/>
  <c r="N323" i="2" s="1"/>
  <c r="Q191" i="8"/>
  <c r="N331" i="2" s="1"/>
  <c r="Q167" i="8"/>
  <c r="N307" i="2" s="1"/>
  <c r="Q171" i="8"/>
  <c r="N311" i="2" s="1"/>
  <c r="Q165" i="8"/>
  <c r="N305" i="2" s="1"/>
  <c r="Q196" i="8"/>
  <c r="N336" i="2" s="1"/>
  <c r="O80" i="3" s="1"/>
  <c r="S82" i="3" s="1"/>
  <c r="P70" i="4" s="1"/>
  <c r="Q160" i="8"/>
  <c r="N300" i="2" s="1"/>
  <c r="Q153" i="8"/>
  <c r="N293" i="2" s="1"/>
  <c r="Q162" i="8"/>
  <c r="N302" i="2" s="1"/>
  <c r="Q163" i="8"/>
  <c r="N303" i="2" s="1"/>
  <c r="Q200" i="8"/>
  <c r="N340" i="2" s="1"/>
  <c r="O81" i="3" s="1"/>
  <c r="Q194" i="8"/>
  <c r="N334" i="2" s="1"/>
  <c r="Q188" i="8"/>
  <c r="N328" i="2" s="1"/>
  <c r="Q179" i="8"/>
  <c r="N319" i="2" s="1"/>
  <c r="Q174" i="8"/>
  <c r="N314" i="2" s="1"/>
  <c r="Q159" i="8"/>
  <c r="N299" i="2" s="1"/>
  <c r="Q168" i="8"/>
  <c r="N308" i="2" s="1"/>
  <c r="Q161" i="8"/>
  <c r="N301" i="2" s="1"/>
  <c r="Q170" i="8"/>
  <c r="N310" i="2" s="1"/>
  <c r="Q181" i="8"/>
  <c r="N321" i="2" s="1"/>
  <c r="Q177" i="8"/>
  <c r="N317" i="2" s="1"/>
  <c r="Q156" i="8"/>
  <c r="N296" i="2" s="1"/>
  <c r="Q185" i="8"/>
  <c r="N325" i="2" s="1"/>
  <c r="Q182" i="8"/>
  <c r="N322" i="2" s="1"/>
  <c r="Q173" i="8"/>
  <c r="N313" i="2" s="1"/>
  <c r="Q176" i="8"/>
  <c r="N316" i="2" s="1"/>
  <c r="Q175" i="8"/>
  <c r="N315" i="2" s="1"/>
  <c r="Q178" i="8"/>
  <c r="N318" i="2" s="1"/>
  <c r="Q172" i="8"/>
  <c r="N312" i="2" s="1"/>
  <c r="Q193" i="8"/>
  <c r="N333" i="2" s="1"/>
  <c r="Q184" i="8"/>
  <c r="N324" i="2" s="1"/>
  <c r="Q169" i="8"/>
  <c r="N309" i="2" s="1"/>
  <c r="Q195" i="8"/>
  <c r="N335" i="2" s="1"/>
  <c r="Q201" i="8"/>
  <c r="N341" i="2" s="1"/>
  <c r="Q192" i="8"/>
  <c r="N332" i="2" s="1"/>
  <c r="Q180" i="8"/>
  <c r="N320" i="2" s="1"/>
  <c r="Q190" i="8"/>
  <c r="N330" i="2" s="1"/>
  <c r="Q189" i="8"/>
  <c r="N329" i="2" s="1"/>
  <c r="Q199" i="8"/>
  <c r="N339" i="2" s="1"/>
  <c r="Q202" i="8"/>
  <c r="N342" i="2" s="1"/>
  <c r="Q197" i="8"/>
  <c r="N337" i="2" s="1"/>
  <c r="Q164" i="8"/>
  <c r="N304" i="2" s="1"/>
  <c r="Q187" i="8"/>
  <c r="N327" i="2" s="1"/>
  <c r="Q186" i="8"/>
  <c r="N326" i="2" s="1"/>
  <c r="Q198" i="8"/>
  <c r="N338" i="2" s="1"/>
  <c r="C116" i="4"/>
  <c r="F129" i="3"/>
  <c r="E117" i="4" s="1"/>
  <c r="D109" i="3"/>
  <c r="J111" i="3" s="1"/>
  <c r="D107" i="3"/>
  <c r="O370" i="8"/>
  <c r="O361" i="8"/>
  <c r="O382" i="8"/>
  <c r="O393" i="8"/>
  <c r="O363" i="8"/>
  <c r="O396" i="8"/>
  <c r="O406" i="8"/>
  <c r="O387" i="8"/>
  <c r="O409" i="8"/>
  <c r="O366" i="8"/>
  <c r="O369" i="8"/>
  <c r="O373" i="8"/>
  <c r="O400" i="8"/>
  <c r="O401" i="8"/>
  <c r="O386" i="8"/>
  <c r="O402" i="8"/>
  <c r="O404" i="8"/>
  <c r="O399" i="8"/>
  <c r="O412" i="8"/>
  <c r="O407" i="8"/>
  <c r="O372" i="8"/>
  <c r="O405" i="8"/>
  <c r="O384" i="8"/>
  <c r="O411" i="8"/>
  <c r="O367" i="8"/>
  <c r="O365" i="8"/>
  <c r="O380" i="8"/>
  <c r="O388" i="8"/>
  <c r="O375" i="8"/>
  <c r="O389" i="8"/>
  <c r="O383" i="8"/>
  <c r="O381" i="8"/>
  <c r="O395" i="8"/>
  <c r="O398" i="8"/>
  <c r="O392" i="8"/>
  <c r="O377" i="8"/>
  <c r="O391" i="8"/>
  <c r="O374" i="8"/>
  <c r="O368" i="8"/>
  <c r="O394" i="8"/>
  <c r="O385" i="8"/>
  <c r="O364" i="8"/>
  <c r="O376" i="8"/>
  <c r="O371" i="8"/>
  <c r="O378" i="8"/>
  <c r="O397" i="8"/>
  <c r="O379" i="8"/>
  <c r="O403" i="8"/>
  <c r="O410" i="8"/>
  <c r="O362" i="8"/>
  <c r="O408" i="8"/>
  <c r="O390" i="8"/>
  <c r="AG271" i="8"/>
  <c r="AG272" i="8" s="1"/>
  <c r="AC272" i="8"/>
  <c r="Q348" i="8"/>
  <c r="N488" i="2" s="1"/>
  <c r="Q350" i="8"/>
  <c r="N490" i="2" s="1"/>
  <c r="Q355" i="8"/>
  <c r="N495" i="2" s="1"/>
  <c r="Q330" i="8"/>
  <c r="N470" i="2" s="1"/>
  <c r="Q353" i="8"/>
  <c r="N493" i="2" s="1"/>
  <c r="O116" i="3" s="1"/>
  <c r="L104" i="4" s="1"/>
  <c r="Q354" i="8"/>
  <c r="N494" i="2" s="1"/>
  <c r="Q359" i="8"/>
  <c r="N499" i="2" s="1"/>
  <c r="Q338" i="8"/>
  <c r="N478" i="2" s="1"/>
  <c r="O112" i="3" s="1"/>
  <c r="Q357" i="8"/>
  <c r="N497" i="2" s="1"/>
  <c r="Q358" i="8"/>
  <c r="N498" i="2" s="1"/>
  <c r="Q317" i="8"/>
  <c r="N457" i="2" s="1"/>
  <c r="O107" i="3" s="1"/>
  <c r="Q313" i="8"/>
  <c r="N453" i="2" s="1"/>
  <c r="Q325" i="8"/>
  <c r="N465" i="2" s="1"/>
  <c r="Q323" i="8"/>
  <c r="N463" i="2" s="1"/>
  <c r="O109" i="3" s="1"/>
  <c r="Q321" i="8"/>
  <c r="N461" i="2" s="1"/>
  <c r="Q333" i="8"/>
  <c r="N473" i="2" s="1"/>
  <c r="Q329" i="8"/>
  <c r="N469" i="2" s="1"/>
  <c r="O110" i="3" s="1"/>
  <c r="L98" i="4" s="1"/>
  <c r="Q351" i="8"/>
  <c r="N491" i="2" s="1"/>
  <c r="Q315" i="8"/>
  <c r="N455" i="2" s="1"/>
  <c r="Q312" i="8"/>
  <c r="N452" i="2" s="1"/>
  <c r="O106" i="3" s="1"/>
  <c r="L94" i="4" s="1"/>
  <c r="Q341" i="8"/>
  <c r="N481" i="2" s="1"/>
  <c r="Q331" i="8"/>
  <c r="N471" i="2" s="1"/>
  <c r="O111" i="3" s="1"/>
  <c r="Q349" i="8"/>
  <c r="N489" i="2" s="1"/>
  <c r="D140" i="3"/>
  <c r="O117" i="3"/>
  <c r="L105" i="4" s="1"/>
  <c r="D99" i="3"/>
  <c r="D133" i="3"/>
  <c r="Q555" i="8"/>
  <c r="Q483" i="8"/>
  <c r="N623" i="2" s="1"/>
  <c r="Q512" i="8"/>
  <c r="Q586" i="8"/>
  <c r="Q610" i="8"/>
  <c r="Q475" i="8"/>
  <c r="N615" i="2" s="1"/>
  <c r="Q603" i="8"/>
  <c r="Q522" i="8"/>
  <c r="D102" i="3"/>
  <c r="F62" i="3"/>
  <c r="E50" i="4" s="1"/>
  <c r="C50" i="4"/>
  <c r="U281" i="8"/>
  <c r="U278" i="8"/>
  <c r="U275" i="8"/>
  <c r="U272" i="8"/>
  <c r="U270" i="8"/>
  <c r="U266" i="8"/>
  <c r="U271" i="8"/>
  <c r="U263" i="8"/>
  <c r="U308" i="8"/>
  <c r="U289" i="8"/>
  <c r="U286" i="8"/>
  <c r="U283" i="8"/>
  <c r="U280" i="8"/>
  <c r="U277" i="8"/>
  <c r="U274" i="8"/>
  <c r="U303" i="8"/>
  <c r="U276" i="8"/>
  <c r="U297" i="8"/>
  <c r="U294" i="8"/>
  <c r="U291" i="8"/>
  <c r="U288" i="8"/>
  <c r="U285" i="8"/>
  <c r="U282" i="8"/>
  <c r="U284" i="8"/>
  <c r="U287" i="8"/>
  <c r="U305" i="8"/>
  <c r="U299" i="8"/>
  <c r="U293" i="8"/>
  <c r="U279" i="8"/>
  <c r="U269" i="8"/>
  <c r="U264" i="8"/>
  <c r="U258" i="8"/>
  <c r="U292" i="8"/>
  <c r="U273" i="8"/>
  <c r="U296" i="8"/>
  <c r="U306" i="8"/>
  <c r="U301" i="8"/>
  <c r="U257" i="8"/>
  <c r="U267" i="8"/>
  <c r="U295" i="8"/>
  <c r="U265" i="8"/>
  <c r="U307" i="8"/>
  <c r="U298" i="8"/>
  <c r="U262" i="8"/>
  <c r="U304" i="8"/>
  <c r="U260" i="8"/>
  <c r="U300" i="8"/>
  <c r="U302" i="8"/>
  <c r="U261" i="8"/>
  <c r="U268" i="8"/>
  <c r="U259" i="8"/>
  <c r="U290" i="8"/>
  <c r="D135" i="3"/>
  <c r="H83" i="3"/>
  <c r="G71" i="4" s="1"/>
  <c r="F121" i="3"/>
  <c r="E109" i="4" s="1"/>
  <c r="J93" i="3"/>
  <c r="J69" i="3"/>
  <c r="Q492" i="8"/>
  <c r="Q613" i="8"/>
  <c r="Q498" i="8"/>
  <c r="Q506" i="8"/>
  <c r="Q481" i="8"/>
  <c r="N621" i="2" s="1"/>
  <c r="Q550" i="8"/>
  <c r="Q583" i="8"/>
  <c r="Q567" i="8"/>
  <c r="Q558" i="8"/>
  <c r="Q507" i="8"/>
  <c r="Q518" i="8"/>
  <c r="Q542" i="8"/>
  <c r="Q585" i="8"/>
  <c r="Q504" i="8"/>
  <c r="Q547" i="8"/>
  <c r="Q600" i="8"/>
  <c r="Q596" i="8"/>
  <c r="Q573" i="8"/>
  <c r="Q537" i="8"/>
  <c r="Q611" i="8"/>
  <c r="Q564" i="8"/>
  <c r="Q493" i="8"/>
  <c r="Q489" i="8"/>
  <c r="N629" i="2" s="1"/>
  <c r="F84" i="3"/>
  <c r="E72" i="4" s="1"/>
  <c r="O44" i="3"/>
  <c r="L32" i="4" s="1"/>
  <c r="D117" i="3"/>
  <c r="J126" i="3" s="1"/>
  <c r="J41" i="7" s="1"/>
  <c r="D106" i="3"/>
  <c r="H90" i="3"/>
  <c r="G78" i="4" s="1"/>
  <c r="D130" i="3"/>
  <c r="J139" i="3" s="1"/>
  <c r="D132" i="3"/>
  <c r="D134" i="3"/>
  <c r="F54" i="1"/>
  <c r="F58" i="1" s="1"/>
  <c r="L221" i="4"/>
  <c r="S235" i="3"/>
  <c r="P223" i="4" s="1"/>
  <c r="Q234" i="3"/>
  <c r="N222" i="4" s="1"/>
  <c r="U244" i="3"/>
  <c r="F41" i="1"/>
  <c r="F128" i="3"/>
  <c r="E116" i="4" s="1"/>
  <c r="J129" i="3"/>
  <c r="F127" i="3"/>
  <c r="E115" i="4" s="1"/>
  <c r="C106" i="4"/>
  <c r="J12" i="7"/>
  <c r="L162" i="4"/>
  <c r="L155" i="4"/>
  <c r="L157" i="4"/>
  <c r="L191" i="4"/>
  <c r="L208" i="4"/>
  <c r="L187" i="4"/>
  <c r="L177" i="4"/>
  <c r="L201" i="4"/>
  <c r="L181" i="4"/>
  <c r="L150" i="4"/>
  <c r="L196" i="4"/>
  <c r="L185" i="4"/>
  <c r="L146" i="4"/>
  <c r="L167" i="4"/>
  <c r="Q180" i="3"/>
  <c r="N168" i="4" s="1"/>
  <c r="F79" i="3"/>
  <c r="E67" i="4" s="1"/>
  <c r="H79" i="3"/>
  <c r="G67" i="4" s="1"/>
  <c r="H116" i="3"/>
  <c r="G104" i="4" s="1"/>
  <c r="H72" i="3"/>
  <c r="G60" i="4" s="1"/>
  <c r="J88" i="3"/>
  <c r="J87" i="3"/>
  <c r="J85" i="3"/>
  <c r="J51" i="3"/>
  <c r="J89" i="3"/>
  <c r="J74" i="3"/>
  <c r="J58" i="3"/>
  <c r="J82" i="3"/>
  <c r="J83" i="3"/>
  <c r="J79" i="3"/>
  <c r="J45" i="7" s="1"/>
  <c r="J90" i="3"/>
  <c r="J84" i="3"/>
  <c r="J78" i="3"/>
  <c r="J122" i="3"/>
  <c r="J42" i="7" s="1"/>
  <c r="J52" i="3"/>
  <c r="F71" i="3"/>
  <c r="E59" i="4" s="1"/>
  <c r="J136" i="3"/>
  <c r="J86" i="3"/>
  <c r="J22" i="7" s="1"/>
  <c r="J76" i="3"/>
  <c r="J75" i="3"/>
  <c r="J81" i="3"/>
  <c r="H71" i="3"/>
  <c r="G59" i="4" s="1"/>
  <c r="J50" i="3"/>
  <c r="J49" i="7" s="1"/>
  <c r="H129" i="3"/>
  <c r="G117" i="4" s="1"/>
  <c r="J72" i="3"/>
  <c r="F115" i="3"/>
  <c r="E103" i="4" s="1"/>
  <c r="H81" i="3"/>
  <c r="G69" i="4" s="1"/>
  <c r="J77" i="3"/>
  <c r="H80" i="3"/>
  <c r="G68" i="4" s="1"/>
  <c r="J49" i="3"/>
  <c r="J80" i="3"/>
  <c r="J67" i="7" s="1"/>
  <c r="Q53" i="3"/>
  <c r="N41" i="4" s="1"/>
  <c r="H127" i="3"/>
  <c r="G115" i="4" s="1"/>
  <c r="C103" i="4"/>
  <c r="L40" i="4"/>
  <c r="S53" i="3"/>
  <c r="P41" i="4" s="1"/>
  <c r="C115" i="4"/>
  <c r="J71" i="3"/>
  <c r="J62" i="7" s="1"/>
  <c r="J91" i="3"/>
  <c r="F81" i="3"/>
  <c r="E69" i="4" s="1"/>
  <c r="J48" i="3"/>
  <c r="J73" i="3"/>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C68" i="4"/>
  <c r="F80" i="3"/>
  <c r="E68" i="4" s="1"/>
  <c r="O45" i="3"/>
  <c r="Q46" i="3" s="1"/>
  <c r="N34" i="4" s="1"/>
  <c r="J64" i="3"/>
  <c r="F111" i="3"/>
  <c r="E99" i="4" s="1"/>
  <c r="O85" i="3"/>
  <c r="L73" i="4" s="1"/>
  <c r="F75" i="3"/>
  <c r="E63" i="4" s="1"/>
  <c r="C63" i="4"/>
  <c r="H75" i="3"/>
  <c r="G63" i="4" s="1"/>
  <c r="O143" i="3"/>
  <c r="O142" i="3"/>
  <c r="L130" i="4" s="1"/>
  <c r="J57" i="3"/>
  <c r="Q158" i="3"/>
  <c r="N146" i="4" s="1"/>
  <c r="J67" i="3"/>
  <c r="F112" i="3"/>
  <c r="E100" i="4" s="1"/>
  <c r="F51" i="3"/>
  <c r="E39" i="4" s="1"/>
  <c r="C39" i="4"/>
  <c r="H51" i="3"/>
  <c r="G39" i="4" s="1"/>
  <c r="J62" i="3"/>
  <c r="S158" i="3"/>
  <c r="P146" i="4" s="1"/>
  <c r="O40" i="3"/>
  <c r="H54" i="3"/>
  <c r="G42" i="4" s="1"/>
  <c r="L30" i="4"/>
  <c r="O83" i="3"/>
  <c r="L71" i="4" s="1"/>
  <c r="J55" i="3"/>
  <c r="J63" i="3"/>
  <c r="O43" i="3"/>
  <c r="O41" i="3"/>
  <c r="U51" i="3" s="1"/>
  <c r="J65" i="3"/>
  <c r="O67" i="3"/>
  <c r="L55" i="4" s="1"/>
  <c r="O146" i="3"/>
  <c r="H73" i="3"/>
  <c r="G61" i="4" s="1"/>
  <c r="O38" i="3"/>
  <c r="J54" i="3"/>
  <c r="J56" i="3"/>
  <c r="H57" i="3"/>
  <c r="G45" i="4" s="1"/>
  <c r="O144" i="3"/>
  <c r="L197" i="4"/>
  <c r="F54" i="3"/>
  <c r="E42" i="4" s="1"/>
  <c r="H55" i="3"/>
  <c r="G43" i="4" s="1"/>
  <c r="F72" i="3"/>
  <c r="E60" i="4" s="1"/>
  <c r="L138" i="4"/>
  <c r="J53" i="3"/>
  <c r="O62" i="3"/>
  <c r="Q63" i="3" s="1"/>
  <c r="N51"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L38" i="4"/>
  <c r="S50" i="3"/>
  <c r="P38" i="4" s="1"/>
  <c r="Q50" i="3"/>
  <c r="N38" i="4" s="1"/>
  <c r="O91" i="3"/>
  <c r="L46" i="4"/>
  <c r="U58" i="3"/>
  <c r="S58" i="3"/>
  <c r="P46" i="4" s="1"/>
  <c r="Q58" i="3"/>
  <c r="N46" i="4" s="1"/>
  <c r="S51" i="3"/>
  <c r="P39" i="4" s="1"/>
  <c r="Q55" i="3"/>
  <c r="N43" i="4" s="1"/>
  <c r="S57" i="3"/>
  <c r="P45" i="4" s="1"/>
  <c r="L43" i="4"/>
  <c r="S55" i="3"/>
  <c r="P43" i="4" s="1"/>
  <c r="O84" i="3"/>
  <c r="O87" i="3"/>
  <c r="O69" i="3"/>
  <c r="O68" i="3"/>
  <c r="O66" i="3"/>
  <c r="O64" i="3"/>
  <c r="Q51" i="3"/>
  <c r="N39" i="4" s="1"/>
  <c r="F114" i="3"/>
  <c r="E102" i="4" s="1"/>
  <c r="O88" i="3"/>
  <c r="L51" i="4"/>
  <c r="Q56" i="3"/>
  <c r="N44" i="4" s="1"/>
  <c r="L44" i="4"/>
  <c r="Q57" i="3"/>
  <c r="N45" i="4" s="1"/>
  <c r="S56" i="3"/>
  <c r="P44" i="4" s="1"/>
  <c r="U56" i="3"/>
  <c r="O60" i="3"/>
  <c r="C98" i="4"/>
  <c r="Q81" i="3"/>
  <c r="N69" i="4" s="1"/>
  <c r="O65" i="3"/>
  <c r="S49" i="3"/>
  <c r="P37" i="4" s="1"/>
  <c r="O93" i="3"/>
  <c r="O59" i="3"/>
  <c r="Q54" i="3"/>
  <c r="N42" i="4" s="1"/>
  <c r="L42" i="4"/>
  <c r="S54" i="3"/>
  <c r="P42" i="4" s="1"/>
  <c r="H115" i="3"/>
  <c r="G103" i="4" s="1"/>
  <c r="J47" i="7"/>
  <c r="J34" i="7"/>
  <c r="O90" i="3"/>
  <c r="O86" i="3"/>
  <c r="L34" i="4"/>
  <c r="U57" i="3"/>
  <c r="J46" i="7" s="1"/>
  <c r="S52" i="3"/>
  <c r="P40" i="4" s="1"/>
  <c r="Q82" i="3"/>
  <c r="N70" i="4" s="1"/>
  <c r="L70" i="4"/>
  <c r="O61" i="3"/>
  <c r="H113" i="3"/>
  <c r="G101" i="4" s="1"/>
  <c r="C101" i="4"/>
  <c r="F113" i="3"/>
  <c r="E101" i="4" s="1"/>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H112" i="3"/>
  <c r="G100" i="4" s="1"/>
  <c r="L35" i="4"/>
  <c r="Q47" i="3"/>
  <c r="N35"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S48" i="3"/>
  <c r="P36" i="4" s="1"/>
  <c r="L95" i="4" l="1"/>
  <c r="Q107" i="3"/>
  <c r="N95" i="4" s="1"/>
  <c r="S108" i="3"/>
  <c r="P96" i="4" s="1"/>
  <c r="S111" i="3"/>
  <c r="P99" i="4" s="1"/>
  <c r="Q111" i="3"/>
  <c r="N99" i="4" s="1"/>
  <c r="L99" i="4"/>
  <c r="Q108" i="3"/>
  <c r="N96" i="4" s="1"/>
  <c r="Q109" i="3"/>
  <c r="N97" i="4" s="1"/>
  <c r="L97" i="4"/>
  <c r="S109" i="3"/>
  <c r="P97" i="4" s="1"/>
  <c r="Q113" i="3"/>
  <c r="N101" i="4" s="1"/>
  <c r="L100" i="4"/>
  <c r="Q112" i="3"/>
  <c r="N100" i="4" s="1"/>
  <c r="S112" i="3"/>
  <c r="P100" i="4" s="1"/>
  <c r="W280" i="8"/>
  <c r="W266" i="8"/>
  <c r="W268" i="8"/>
  <c r="W269" i="8"/>
  <c r="W272" i="8"/>
  <c r="W258" i="8"/>
  <c r="W301" i="8"/>
  <c r="W287" i="8"/>
  <c r="W278" i="8"/>
  <c r="W259" i="8"/>
  <c r="W300" i="8"/>
  <c r="W304" i="8"/>
  <c r="W276" i="8"/>
  <c r="W294" i="8"/>
  <c r="W283" i="8"/>
  <c r="W293" i="8"/>
  <c r="W299" i="8"/>
  <c r="W305" i="8"/>
  <c r="W296" i="8"/>
  <c r="W282" i="8"/>
  <c r="W284" i="8"/>
  <c r="W286" i="8"/>
  <c r="W288" i="8"/>
  <c r="W274" i="8"/>
  <c r="W260" i="8"/>
  <c r="W303" i="8"/>
  <c r="W289" i="8"/>
  <c r="W298" i="8"/>
  <c r="W302" i="8"/>
  <c r="W290" i="8"/>
  <c r="W262" i="8"/>
  <c r="W291" i="8"/>
  <c r="W279" i="8"/>
  <c r="W270" i="8"/>
  <c r="W273" i="8"/>
  <c r="W275" i="8"/>
  <c r="W261" i="8"/>
  <c r="W263" i="8"/>
  <c r="W265" i="8"/>
  <c r="W267" i="8"/>
  <c r="W306" i="8"/>
  <c r="W292" i="8"/>
  <c r="W257" i="8"/>
  <c r="W277" i="8"/>
  <c r="W281" i="8"/>
  <c r="W308" i="8"/>
  <c r="W264" i="8"/>
  <c r="W307" i="8"/>
  <c r="W295" i="8"/>
  <c r="W297" i="8"/>
  <c r="W285" i="8"/>
  <c r="W271" i="8"/>
  <c r="O72" i="3"/>
  <c r="J110" i="3"/>
  <c r="Q110" i="3"/>
  <c r="N98" i="4" s="1"/>
  <c r="J137" i="3"/>
  <c r="C122" i="4"/>
  <c r="J145" i="3"/>
  <c r="H134" i="3"/>
  <c r="G122" i="4" s="1"/>
  <c r="F134" i="3"/>
  <c r="E122" i="4" s="1"/>
  <c r="J134" i="3"/>
  <c r="C123" i="4"/>
  <c r="F135" i="3"/>
  <c r="E123" i="4" s="1"/>
  <c r="H135" i="3"/>
  <c r="G123" i="4" s="1"/>
  <c r="J146" i="3"/>
  <c r="C87" i="4"/>
  <c r="J99" i="3"/>
  <c r="J61" i="7" s="1"/>
  <c r="O79" i="3"/>
  <c r="C93" i="4"/>
  <c r="F105" i="3"/>
  <c r="E93" i="4" s="1"/>
  <c r="H105" i="3"/>
  <c r="G93" i="4" s="1"/>
  <c r="J105" i="3"/>
  <c r="C125" i="4"/>
  <c r="F137" i="3"/>
  <c r="E125" i="4" s="1"/>
  <c r="J148" i="3"/>
  <c r="Q378" i="8"/>
  <c r="N518" i="2" s="1"/>
  <c r="Q383" i="8"/>
  <c r="N523" i="2" s="1"/>
  <c r="Q388" i="8"/>
  <c r="N528" i="2" s="1"/>
  <c r="O124" i="3" s="1"/>
  <c r="Q398" i="8"/>
  <c r="N538" i="2" s="1"/>
  <c r="Q390" i="8"/>
  <c r="N530" i="2" s="1"/>
  <c r="Q368" i="8"/>
  <c r="N508" i="2" s="1"/>
  <c r="Q376" i="8"/>
  <c r="N516" i="2" s="1"/>
  <c r="Q394" i="8"/>
  <c r="N534" i="2" s="1"/>
  <c r="Q386" i="8"/>
  <c r="N526" i="2" s="1"/>
  <c r="Q411" i="8"/>
  <c r="N551" i="2" s="1"/>
  <c r="Q391" i="8"/>
  <c r="N531" i="2" s="1"/>
  <c r="Q367" i="8"/>
  <c r="N507" i="2" s="1"/>
  <c r="Q404" i="8"/>
  <c r="N544" i="2" s="1"/>
  <c r="Q389" i="8"/>
  <c r="N529" i="2" s="1"/>
  <c r="Q362" i="8"/>
  <c r="N502" i="2" s="1"/>
  <c r="Q363" i="8"/>
  <c r="N503" i="2" s="1"/>
  <c r="O118" i="3" s="1"/>
  <c r="Q379" i="8"/>
  <c r="N519" i="2" s="1"/>
  <c r="Q364" i="8"/>
  <c r="N504" i="2" s="1"/>
  <c r="Q365" i="8"/>
  <c r="N505" i="2" s="1"/>
  <c r="Q387" i="8"/>
  <c r="N527" i="2" s="1"/>
  <c r="Q381" i="8"/>
  <c r="N521" i="2" s="1"/>
  <c r="Q393" i="8"/>
  <c r="N533" i="2" s="1"/>
  <c r="Q369" i="8"/>
  <c r="N509" i="2" s="1"/>
  <c r="Q410" i="8"/>
  <c r="N550" i="2" s="1"/>
  <c r="Q392" i="8"/>
  <c r="N532" i="2" s="1"/>
  <c r="Q395" i="8"/>
  <c r="N535" i="2" s="1"/>
  <c r="Q380" i="8"/>
  <c r="N520" i="2" s="1"/>
  <c r="Q375" i="8"/>
  <c r="N515" i="2" s="1"/>
  <c r="Q373" i="8"/>
  <c r="N513" i="2" s="1"/>
  <c r="Q366" i="8"/>
  <c r="N506" i="2" s="1"/>
  <c r="Q385" i="8"/>
  <c r="N525" i="2" s="1"/>
  <c r="Q384" i="8"/>
  <c r="N524" i="2" s="1"/>
  <c r="Q412" i="8"/>
  <c r="N552" i="2" s="1"/>
  <c r="Q377" i="8"/>
  <c r="N517" i="2" s="1"/>
  <c r="Q408" i="8"/>
  <c r="N548" i="2" s="1"/>
  <c r="Q409" i="8"/>
  <c r="N549" i="2" s="1"/>
  <c r="Q382" i="8"/>
  <c r="N522" i="2" s="1"/>
  <c r="Q371" i="8"/>
  <c r="N511" i="2" s="1"/>
  <c r="Q399" i="8"/>
  <c r="N539" i="2" s="1"/>
  <c r="Q403" i="8"/>
  <c r="N543" i="2" s="1"/>
  <c r="Q407" i="8"/>
  <c r="N547" i="2" s="1"/>
  <c r="Q396" i="8"/>
  <c r="N536" i="2" s="1"/>
  <c r="Q406" i="8"/>
  <c r="N546" i="2" s="1"/>
  <c r="Q400" i="8"/>
  <c r="N540" i="2" s="1"/>
  <c r="Q402" i="8"/>
  <c r="N542" i="2" s="1"/>
  <c r="Q401" i="8"/>
  <c r="N541" i="2" s="1"/>
  <c r="Q370" i="8"/>
  <c r="N510" i="2" s="1"/>
  <c r="Q372" i="8"/>
  <c r="N512" i="2" s="1"/>
  <c r="Q374" i="8"/>
  <c r="N514" i="2" s="1"/>
  <c r="Q361" i="8"/>
  <c r="N501" i="2" s="1"/>
  <c r="Q397" i="8"/>
  <c r="N537" i="2" s="1"/>
  <c r="Q405" i="8"/>
  <c r="N545" i="2" s="1"/>
  <c r="O128" i="3" s="1"/>
  <c r="O132" i="3"/>
  <c r="L69" i="4"/>
  <c r="J121" i="3"/>
  <c r="J120" i="3"/>
  <c r="J116" i="3"/>
  <c r="J132" i="3"/>
  <c r="J130" i="3"/>
  <c r="J60" i="7" s="1"/>
  <c r="C120" i="4"/>
  <c r="F132" i="3"/>
  <c r="E120" i="4" s="1"/>
  <c r="H132" i="3"/>
  <c r="G120" i="4" s="1"/>
  <c r="J143" i="3"/>
  <c r="J65" i="7" s="1"/>
  <c r="C90" i="4"/>
  <c r="J102" i="3"/>
  <c r="J23" i="7" s="1"/>
  <c r="F102" i="3"/>
  <c r="E90" i="4" s="1"/>
  <c r="H102" i="3"/>
  <c r="G90" i="4" s="1"/>
  <c r="H99" i="3"/>
  <c r="G87" i="4" s="1"/>
  <c r="C85" i="4"/>
  <c r="F97" i="3"/>
  <c r="E85" i="4" s="1"/>
  <c r="H97" i="3"/>
  <c r="G85" i="4" s="1"/>
  <c r="J97" i="3"/>
  <c r="J36" i="7" s="1"/>
  <c r="H139" i="3"/>
  <c r="G127" i="4" s="1"/>
  <c r="C129" i="4"/>
  <c r="F142" i="3"/>
  <c r="E130" i="4" s="1"/>
  <c r="H143" i="3"/>
  <c r="G131" i="4" s="1"/>
  <c r="J141" i="3"/>
  <c r="J152" i="3"/>
  <c r="H141" i="3"/>
  <c r="G129" i="4" s="1"/>
  <c r="W361" i="8"/>
  <c r="W404" i="8"/>
  <c r="W403" i="8"/>
  <c r="W411" i="8"/>
  <c r="W406" i="8"/>
  <c r="W371" i="8"/>
  <c r="W375" i="8"/>
  <c r="W374" i="8"/>
  <c r="W399" i="8"/>
  <c r="W369" i="8"/>
  <c r="W380" i="8"/>
  <c r="W398" i="8"/>
  <c r="W367" i="8"/>
  <c r="W388" i="8"/>
  <c r="W400" i="8"/>
  <c r="W379" i="8"/>
  <c r="W386" i="8"/>
  <c r="W384" i="8"/>
  <c r="W381" i="8"/>
  <c r="W378" i="8"/>
  <c r="W377" i="8"/>
  <c r="W397" i="8"/>
  <c r="W412" i="8"/>
  <c r="W363" i="8"/>
  <c r="W390" i="8"/>
  <c r="W407" i="8"/>
  <c r="W362" i="8"/>
  <c r="W376" i="8"/>
  <c r="W409" i="8"/>
  <c r="W372" i="8"/>
  <c r="W402" i="8"/>
  <c r="W387" i="8"/>
  <c r="W395" i="8"/>
  <c r="W370" i="8"/>
  <c r="W401" i="8"/>
  <c r="W393" i="8"/>
  <c r="W383" i="8"/>
  <c r="W391" i="8"/>
  <c r="W385" i="8"/>
  <c r="W365" i="8"/>
  <c r="W373" i="8"/>
  <c r="W389" i="8"/>
  <c r="W392" i="8"/>
  <c r="W396" i="8"/>
  <c r="W366" i="8"/>
  <c r="W382" i="8"/>
  <c r="W405" i="8"/>
  <c r="W408" i="8"/>
  <c r="W394" i="8"/>
  <c r="W368" i="8"/>
  <c r="W410" i="8"/>
  <c r="W364" i="8"/>
  <c r="O147" i="3"/>
  <c r="L135" i="4" s="1"/>
  <c r="J144" i="3"/>
  <c r="H133" i="3"/>
  <c r="G121" i="4" s="1"/>
  <c r="J133" i="3"/>
  <c r="C121" i="4"/>
  <c r="F133" i="3"/>
  <c r="E121" i="4" s="1"/>
  <c r="C82" i="4"/>
  <c r="H94" i="3"/>
  <c r="G82" i="4" s="1"/>
  <c r="F94" i="3"/>
  <c r="E82" i="4" s="1"/>
  <c r="J94" i="3"/>
  <c r="O140" i="3"/>
  <c r="J112" i="3"/>
  <c r="J39" i="7" s="1"/>
  <c r="S80" i="3"/>
  <c r="P68" i="4" s="1"/>
  <c r="J123" i="3"/>
  <c r="J37" i="7" s="1"/>
  <c r="J119" i="3"/>
  <c r="J117" i="3"/>
  <c r="J18" i="7" s="1"/>
  <c r="O75" i="3"/>
  <c r="U75" i="3" s="1"/>
  <c r="O73" i="3"/>
  <c r="U83" i="3" s="1"/>
  <c r="J103" i="3"/>
  <c r="J26" i="7" s="1"/>
  <c r="J95" i="3"/>
  <c r="H96" i="3"/>
  <c r="G84" i="4" s="1"/>
  <c r="L96" i="4"/>
  <c r="J131" i="3"/>
  <c r="J135" i="3"/>
  <c r="J142" i="3"/>
  <c r="O115" i="3"/>
  <c r="U117" i="3" s="1"/>
  <c r="O76" i="3"/>
  <c r="O70" i="3"/>
  <c r="L58" i="4" s="1"/>
  <c r="F100" i="3"/>
  <c r="E88" i="4" s="1"/>
  <c r="J100" i="3"/>
  <c r="C88" i="4"/>
  <c r="H100" i="3"/>
  <c r="G88" i="4" s="1"/>
  <c r="H137" i="3"/>
  <c r="G125" i="4" s="1"/>
  <c r="C124" i="4"/>
  <c r="H136" i="3"/>
  <c r="G124" i="4" s="1"/>
  <c r="F136" i="3"/>
  <c r="E124" i="4" s="1"/>
  <c r="J147" i="3"/>
  <c r="F103" i="3"/>
  <c r="E91" i="4" s="1"/>
  <c r="H101" i="3"/>
  <c r="G89" i="4" s="1"/>
  <c r="Q145" i="3"/>
  <c r="N133" i="4" s="1"/>
  <c r="H117" i="3"/>
  <c r="G105" i="4" s="1"/>
  <c r="F117" i="3"/>
  <c r="E105" i="4" s="1"/>
  <c r="C105" i="4"/>
  <c r="H119" i="3"/>
  <c r="G107" i="4" s="1"/>
  <c r="J109" i="3"/>
  <c r="H109" i="3"/>
  <c r="G97" i="4" s="1"/>
  <c r="F109" i="3"/>
  <c r="E97" i="4" s="1"/>
  <c r="C97" i="4"/>
  <c r="C126" i="4"/>
  <c r="F138" i="3"/>
  <c r="E126" i="4" s="1"/>
  <c r="H138" i="3"/>
  <c r="G126" i="4" s="1"/>
  <c r="F139" i="3"/>
  <c r="E127" i="4" s="1"/>
  <c r="J149" i="3"/>
  <c r="F95" i="3"/>
  <c r="E83" i="4" s="1"/>
  <c r="Q117" i="3"/>
  <c r="N105" i="4" s="1"/>
  <c r="H110" i="3"/>
  <c r="G98" i="4" s="1"/>
  <c r="J138" i="3"/>
  <c r="J118" i="3"/>
  <c r="F118" i="3"/>
  <c r="E106" i="4" s="1"/>
  <c r="J128" i="3"/>
  <c r="F130" i="3"/>
  <c r="E118" i="4" s="1"/>
  <c r="C118" i="4"/>
  <c r="H130" i="3"/>
  <c r="G118" i="4" s="1"/>
  <c r="H104" i="3"/>
  <c r="G92" i="4" s="1"/>
  <c r="C92" i="4"/>
  <c r="F104" i="3"/>
  <c r="E92" i="4" s="1"/>
  <c r="J104" i="3"/>
  <c r="J96" i="3"/>
  <c r="J24" i="7" s="1"/>
  <c r="F99" i="3"/>
  <c r="E87" i="4" s="1"/>
  <c r="C86" i="4"/>
  <c r="F98" i="3"/>
  <c r="E86" i="4" s="1"/>
  <c r="H98" i="3"/>
  <c r="G86" i="4" s="1"/>
  <c r="J98" i="3"/>
  <c r="C96" i="4"/>
  <c r="F108" i="3"/>
  <c r="E96" i="4" s="1"/>
  <c r="J108" i="3"/>
  <c r="H108" i="3"/>
  <c r="G96" i="4" s="1"/>
  <c r="Q80" i="3"/>
  <c r="N68" i="4" s="1"/>
  <c r="J124" i="3"/>
  <c r="O137" i="3"/>
  <c r="J114" i="3"/>
  <c r="S110" i="3"/>
  <c r="P98" i="4" s="1"/>
  <c r="L68" i="4"/>
  <c r="J113" i="3"/>
  <c r="F110" i="3"/>
  <c r="E98" i="4" s="1"/>
  <c r="H111" i="3"/>
  <c r="G99" i="4" s="1"/>
  <c r="S113" i="3"/>
  <c r="P101" i="4" s="1"/>
  <c r="Q116" i="3"/>
  <c r="N104" i="4" s="1"/>
  <c r="J125" i="3"/>
  <c r="H118" i="3"/>
  <c r="G106" i="4" s="1"/>
  <c r="J127" i="3"/>
  <c r="J11" i="7" s="1"/>
  <c r="F107" i="3"/>
  <c r="E95" i="4" s="1"/>
  <c r="F106" i="3"/>
  <c r="E94" i="4" s="1"/>
  <c r="J106" i="3"/>
  <c r="C94" i="4"/>
  <c r="H106" i="3"/>
  <c r="G94" i="4" s="1"/>
  <c r="J101" i="3"/>
  <c r="F141" i="3"/>
  <c r="E129" i="4" s="1"/>
  <c r="C128" i="4"/>
  <c r="J151" i="3"/>
  <c r="J140" i="3"/>
  <c r="H142" i="3"/>
  <c r="G130" i="4" s="1"/>
  <c r="F140" i="3"/>
  <c r="E128" i="4" s="1"/>
  <c r="H140" i="3"/>
  <c r="G128" i="4" s="1"/>
  <c r="J150" i="3"/>
  <c r="Q304" i="8"/>
  <c r="N444" i="2" s="1"/>
  <c r="Q303" i="8"/>
  <c r="N443" i="2" s="1"/>
  <c r="Q298" i="8"/>
  <c r="N438" i="2" s="1"/>
  <c r="Q300" i="8"/>
  <c r="N440" i="2" s="1"/>
  <c r="Q291" i="8"/>
  <c r="N431" i="2" s="1"/>
  <c r="Q257" i="8"/>
  <c r="N397" i="2" s="1"/>
  <c r="O94" i="3" s="1"/>
  <c r="L82" i="4" s="1"/>
  <c r="Q296" i="8"/>
  <c r="N436" i="2" s="1"/>
  <c r="O103" i="3" s="1"/>
  <c r="L91" i="4" s="1"/>
  <c r="Q281" i="8"/>
  <c r="N421" i="2" s="1"/>
  <c r="Q259" i="8"/>
  <c r="N399" i="2" s="1"/>
  <c r="Q301" i="8"/>
  <c r="N441" i="2" s="1"/>
  <c r="Q290" i="8"/>
  <c r="N430" i="2" s="1"/>
  <c r="Q292" i="8"/>
  <c r="N432" i="2" s="1"/>
  <c r="Q288" i="8"/>
  <c r="N428" i="2" s="1"/>
  <c r="O101" i="3" s="1"/>
  <c r="L89" i="4" s="1"/>
  <c r="Q264" i="8"/>
  <c r="N404" i="2" s="1"/>
  <c r="Q258" i="8"/>
  <c r="N398" i="2" s="1"/>
  <c r="Q263" i="8"/>
  <c r="N403" i="2" s="1"/>
  <c r="Q260" i="8"/>
  <c r="N400" i="2" s="1"/>
  <c r="Q306" i="8"/>
  <c r="N446" i="2" s="1"/>
  <c r="Q308" i="8"/>
  <c r="N448" i="2" s="1"/>
  <c r="Q299" i="8"/>
  <c r="N439" i="2" s="1"/>
  <c r="Q277" i="8"/>
  <c r="N417" i="2" s="1"/>
  <c r="Q270" i="8"/>
  <c r="N410" i="2" s="1"/>
  <c r="Q289" i="8"/>
  <c r="N429" i="2" s="1"/>
  <c r="Q266" i="8"/>
  <c r="N406" i="2" s="1"/>
  <c r="Q271" i="8"/>
  <c r="N411" i="2" s="1"/>
  <c r="Q268" i="8"/>
  <c r="N408" i="2" s="1"/>
  <c r="Q262" i="8"/>
  <c r="N402" i="2" s="1"/>
  <c r="Q307" i="8"/>
  <c r="N447" i="2" s="1"/>
  <c r="Q261" i="8"/>
  <c r="N401" i="2" s="1"/>
  <c r="Q302" i="8"/>
  <c r="N442" i="2" s="1"/>
  <c r="Q282" i="8"/>
  <c r="N422" i="2" s="1"/>
  <c r="Q284" i="8"/>
  <c r="N424" i="2" s="1"/>
  <c r="Q278" i="8"/>
  <c r="N418" i="2" s="1"/>
  <c r="Q275" i="8"/>
  <c r="N415" i="2" s="1"/>
  <c r="Q265" i="8"/>
  <c r="N405" i="2" s="1"/>
  <c r="Q293" i="8"/>
  <c r="N433" i="2" s="1"/>
  <c r="Q280" i="8"/>
  <c r="N420" i="2" s="1"/>
  <c r="Q274" i="8"/>
  <c r="N414" i="2" s="1"/>
  <c r="Q279" i="8"/>
  <c r="N419" i="2" s="1"/>
  <c r="Q276" i="8"/>
  <c r="N416" i="2" s="1"/>
  <c r="Q269" i="8"/>
  <c r="N409" i="2" s="1"/>
  <c r="Q267" i="8"/>
  <c r="N407" i="2" s="1"/>
  <c r="Q294" i="8"/>
  <c r="N434" i="2" s="1"/>
  <c r="Q305" i="8"/>
  <c r="N445" i="2" s="1"/>
  <c r="Q273" i="8"/>
  <c r="N413" i="2" s="1"/>
  <c r="Q272" i="8"/>
  <c r="N412" i="2" s="1"/>
  <c r="Q287" i="8"/>
  <c r="N427" i="2" s="1"/>
  <c r="Q297" i="8"/>
  <c r="N437" i="2" s="1"/>
  <c r="Q295" i="8"/>
  <c r="N435" i="2" s="1"/>
  <c r="Q286" i="8"/>
  <c r="N426" i="2" s="1"/>
  <c r="Q283" i="8"/>
  <c r="N423" i="2" s="1"/>
  <c r="Q285" i="8"/>
  <c r="N425" i="2" s="1"/>
  <c r="C95" i="4"/>
  <c r="J107" i="3"/>
  <c r="H107" i="3"/>
  <c r="G95" i="4" s="1"/>
  <c r="O78" i="3"/>
  <c r="O74" i="3"/>
  <c r="O77" i="3"/>
  <c r="U87" i="3" s="1"/>
  <c r="O71" i="3"/>
  <c r="F131" i="3"/>
  <c r="E119" i="4" s="1"/>
  <c r="Q233" i="3"/>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Q150" i="3"/>
  <c r="N138" i="4" s="1"/>
  <c r="S213" i="3"/>
  <c r="P201" i="4" s="1"/>
  <c r="U158" i="3"/>
  <c r="U213" i="3"/>
  <c r="Q83" i="3"/>
  <c r="N71" i="4" s="1"/>
  <c r="S83" i="3"/>
  <c r="P71"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Q219" i="3"/>
  <c r="N207" i="4" s="1"/>
  <c r="L207" i="4"/>
  <c r="S219" i="3"/>
  <c r="P207" i="4" s="1"/>
  <c r="Q220" i="3"/>
  <c r="N208" i="4" s="1"/>
  <c r="U219" i="3"/>
  <c r="L139" i="4"/>
  <c r="Q151" i="3"/>
  <c r="N139" i="4" s="1"/>
  <c r="L141" i="4"/>
  <c r="Q153" i="3"/>
  <c r="N141" i="4" s="1"/>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62" i="3"/>
  <c r="U89" i="3"/>
  <c r="Q85" i="3"/>
  <c r="N73" i="4" s="1"/>
  <c r="O141" i="3"/>
  <c r="S70" i="3"/>
  <c r="P58" i="4" s="1"/>
  <c r="O130" i="3"/>
  <c r="U74" i="3"/>
  <c r="Q64" i="3"/>
  <c r="N52" i="4" s="1"/>
  <c r="L52" i="4"/>
  <c r="U64" i="3"/>
  <c r="S64" i="3"/>
  <c r="P52" i="4" s="1"/>
  <c r="S62" i="3"/>
  <c r="P50" i="4" s="1"/>
  <c r="O133" i="3"/>
  <c r="S134" i="3" s="1"/>
  <c r="P122" i="4" s="1"/>
  <c r="O139" i="3"/>
  <c r="U67" i="3"/>
  <c r="L47" i="4"/>
  <c r="Q59" i="3"/>
  <c r="N47" i="4" s="1"/>
  <c r="S59" i="3"/>
  <c r="P47" i="4" s="1"/>
  <c r="U59" i="3"/>
  <c r="L54" i="4"/>
  <c r="S66" i="3"/>
  <c r="P54" i="4" s="1"/>
  <c r="U66" i="3"/>
  <c r="Q66" i="3"/>
  <c r="N54" i="4" s="1"/>
  <c r="S85" i="3"/>
  <c r="P73" i="4" s="1"/>
  <c r="S92" i="3"/>
  <c r="P80" i="4" s="1"/>
  <c r="L80" i="4"/>
  <c r="U92" i="3"/>
  <c r="Q92" i="3"/>
  <c r="N80" i="4" s="1"/>
  <c r="S91" i="3"/>
  <c r="P79" i="4" s="1"/>
  <c r="L79" i="4"/>
  <c r="Q91" i="3"/>
  <c r="N79" i="4" s="1"/>
  <c r="U91" i="3"/>
  <c r="S65" i="3"/>
  <c r="P53" i="4" s="1"/>
  <c r="Q65" i="3"/>
  <c r="N53" i="4" s="1"/>
  <c r="U65" i="3"/>
  <c r="J10" i="7" s="1"/>
  <c r="L53" i="4"/>
  <c r="Q68" i="3"/>
  <c r="N56" i="4" s="1"/>
  <c r="L56" i="4"/>
  <c r="S68" i="3"/>
  <c r="P56" i="4" s="1"/>
  <c r="U68" i="3"/>
  <c r="U78" i="3"/>
  <c r="L125" i="4"/>
  <c r="L81" i="4"/>
  <c r="U93" i="3"/>
  <c r="Q93" i="3"/>
  <c r="N81" i="4" s="1"/>
  <c r="S93" i="3"/>
  <c r="P81" i="4" s="1"/>
  <c r="U69" i="3"/>
  <c r="J54" i="7" s="1"/>
  <c r="L57" i="4"/>
  <c r="Q69" i="3"/>
  <c r="N57" i="4" s="1"/>
  <c r="S69" i="3"/>
  <c r="P57" i="4" s="1"/>
  <c r="L120" i="4"/>
  <c r="J33" i="7"/>
  <c r="J5" i="7"/>
  <c r="U61" i="3"/>
  <c r="L49" i="4"/>
  <c r="Q61" i="3"/>
  <c r="N49" i="4" s="1"/>
  <c r="S61" i="3"/>
  <c r="P49" i="4" s="1"/>
  <c r="U72" i="3"/>
  <c r="S86" i="3"/>
  <c r="P74" i="4" s="1"/>
  <c r="L74" i="4"/>
  <c r="Q86" i="3"/>
  <c r="N74" i="4" s="1"/>
  <c r="S63" i="3"/>
  <c r="P51" i="4" s="1"/>
  <c r="U77" i="3"/>
  <c r="L75" i="4"/>
  <c r="S87" i="3"/>
  <c r="P75" i="4" s="1"/>
  <c r="Q87" i="3"/>
  <c r="N75" i="4" s="1"/>
  <c r="U73" i="3"/>
  <c r="Q94" i="3"/>
  <c r="N82" i="4" s="1"/>
  <c r="O138" i="3"/>
  <c r="O136" i="3"/>
  <c r="L78" i="4"/>
  <c r="Q90" i="3"/>
  <c r="N78" i="4" s="1"/>
  <c r="U90" i="3"/>
  <c r="S90" i="3"/>
  <c r="P78" i="4" s="1"/>
  <c r="U63" i="3"/>
  <c r="J51" i="7" s="1"/>
  <c r="Q84" i="3"/>
  <c r="N72" i="4" s="1"/>
  <c r="S84" i="3"/>
  <c r="P72" i="4" s="1"/>
  <c r="L72" i="4"/>
  <c r="L122" i="4"/>
  <c r="S60" i="3"/>
  <c r="P48" i="4" s="1"/>
  <c r="L48" i="4"/>
  <c r="U60" i="3"/>
  <c r="Q60" i="3"/>
  <c r="N48" i="4" s="1"/>
  <c r="L128" i="4"/>
  <c r="O135" i="3"/>
  <c r="O131" i="3"/>
  <c r="Q132" i="3" s="1"/>
  <c r="N120" i="4" s="1"/>
  <c r="Q88" i="3"/>
  <c r="N76" i="4" s="1"/>
  <c r="L76" i="4"/>
  <c r="S88" i="3"/>
  <c r="P76" i="4" s="1"/>
  <c r="J44" i="7"/>
  <c r="L116" i="4" l="1"/>
  <c r="L106" i="4"/>
  <c r="U118" i="3"/>
  <c r="J16" i="7" s="1"/>
  <c r="Q118" i="3"/>
  <c r="N106" i="4" s="1"/>
  <c r="S118" i="3"/>
  <c r="P106" i="4" s="1"/>
  <c r="U79" i="3"/>
  <c r="O96" i="3"/>
  <c r="O102" i="3"/>
  <c r="Q125" i="3"/>
  <c r="N113" i="4" s="1"/>
  <c r="L112" i="4"/>
  <c r="U88" i="3"/>
  <c r="U71" i="3"/>
  <c r="U94" i="3"/>
  <c r="S71" i="3"/>
  <c r="P59" i="4" s="1"/>
  <c r="U153" i="3"/>
  <c r="L59" i="4"/>
  <c r="U82" i="3"/>
  <c r="J3" i="7" s="1"/>
  <c r="Q71" i="3"/>
  <c r="N59" i="4" s="1"/>
  <c r="O95" i="3"/>
  <c r="Q70" i="3"/>
  <c r="N58" i="4" s="1"/>
  <c r="Q76" i="3"/>
  <c r="N64" i="4" s="1"/>
  <c r="S76" i="3"/>
  <c r="P64" i="4" s="1"/>
  <c r="L64" i="4"/>
  <c r="O127" i="3"/>
  <c r="U138" i="3" s="1"/>
  <c r="L60" i="4"/>
  <c r="Q72" i="3"/>
  <c r="N60" i="4" s="1"/>
  <c r="S72" i="3"/>
  <c r="P60" i="4" s="1"/>
  <c r="Q75" i="3"/>
  <c r="N63" i="4" s="1"/>
  <c r="S75" i="3"/>
  <c r="P63" i="4" s="1"/>
  <c r="L63" i="4"/>
  <c r="U86" i="3"/>
  <c r="Q77" i="3"/>
  <c r="N65" i="4" s="1"/>
  <c r="S77" i="3"/>
  <c r="P65" i="4" s="1"/>
  <c r="L65" i="4"/>
  <c r="Q115" i="3"/>
  <c r="N103" i="4" s="1"/>
  <c r="S115" i="3"/>
  <c r="P103" i="4" s="1"/>
  <c r="S117" i="3"/>
  <c r="P105" i="4" s="1"/>
  <c r="L103" i="4"/>
  <c r="O121" i="3"/>
  <c r="O123" i="3"/>
  <c r="Q124" i="3" s="1"/>
  <c r="N112" i="4" s="1"/>
  <c r="U70" i="3"/>
  <c r="J7" i="7"/>
  <c r="J14" i="7"/>
  <c r="L62" i="4"/>
  <c r="Q74" i="3"/>
  <c r="N62" i="4" s="1"/>
  <c r="S74" i="3"/>
  <c r="P62" i="4" s="1"/>
  <c r="O100" i="3"/>
  <c r="O99" i="3"/>
  <c r="O126" i="3"/>
  <c r="O129" i="3"/>
  <c r="U81" i="3"/>
  <c r="O97" i="3"/>
  <c r="O104" i="3"/>
  <c r="U114" i="3" s="1"/>
  <c r="J53" i="7" s="1"/>
  <c r="O125" i="3"/>
  <c r="S94" i="3"/>
  <c r="P82" i="4" s="1"/>
  <c r="U76" i="3"/>
  <c r="U151" i="3"/>
  <c r="U84" i="3"/>
  <c r="U80" i="3"/>
  <c r="L66" i="4"/>
  <c r="S78" i="3"/>
  <c r="P66" i="4" s="1"/>
  <c r="Q78" i="3"/>
  <c r="N66" i="4" s="1"/>
  <c r="O105" i="3"/>
  <c r="O98" i="3"/>
  <c r="Q73" i="3"/>
  <c r="N61" i="4" s="1"/>
  <c r="L61" i="4"/>
  <c r="S73" i="3"/>
  <c r="P61" i="4" s="1"/>
  <c r="O120" i="3"/>
  <c r="U131" i="3" s="1"/>
  <c r="O119" i="3"/>
  <c r="U128" i="3" s="1"/>
  <c r="O122" i="3"/>
  <c r="S124" i="3" s="1"/>
  <c r="P112" i="4" s="1"/>
  <c r="L67" i="4"/>
  <c r="S79" i="3"/>
  <c r="P67" i="4" s="1"/>
  <c r="S81" i="3"/>
  <c r="P69" i="4" s="1"/>
  <c r="Q79" i="3"/>
  <c r="N67" i="4" s="1"/>
  <c r="F34" i="1"/>
  <c r="F36" i="1" s="1"/>
  <c r="F38" i="1" s="1"/>
  <c r="F42" i="1" s="1"/>
  <c r="F43" i="1" s="1"/>
  <c r="F45" i="1" s="1"/>
  <c r="U148" i="3"/>
  <c r="U143" i="3"/>
  <c r="Q134" i="3"/>
  <c r="N122" i="4" s="1"/>
  <c r="Q137" i="3"/>
  <c r="N125" i="4" s="1"/>
  <c r="S137" i="3"/>
  <c r="P125" i="4" s="1"/>
  <c r="S140" i="3"/>
  <c r="P128" i="4" s="1"/>
  <c r="U140" i="3"/>
  <c r="J9" i="7"/>
  <c r="J8" i="7"/>
  <c r="U145" i="3"/>
  <c r="Q131" i="3"/>
  <c r="N119" i="4" s="1"/>
  <c r="L119" i="4"/>
  <c r="U142" i="3"/>
  <c r="U136" i="3"/>
  <c r="J68"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S138" i="3"/>
  <c r="P126" i="4" s="1"/>
  <c r="U134" i="3"/>
  <c r="L127" i="4"/>
  <c r="Q139" i="3"/>
  <c r="N127" i="4" s="1"/>
  <c r="S139" i="3"/>
  <c r="P127" i="4" s="1"/>
  <c r="U150" i="3"/>
  <c r="U132" i="3"/>
  <c r="Q133" i="3"/>
  <c r="N121" i="4" s="1"/>
  <c r="S133" i="3"/>
  <c r="P121" i="4" s="1"/>
  <c r="L121" i="4"/>
  <c r="U144" i="3"/>
  <c r="U130" i="3"/>
  <c r="L118" i="4"/>
  <c r="S130" i="3"/>
  <c r="P118" i="4" s="1"/>
  <c r="Q130" i="3"/>
  <c r="N118" i="4" s="1"/>
  <c r="L123" i="4"/>
  <c r="Q135" i="3"/>
  <c r="N123" i="4" s="1"/>
  <c r="U135" i="3"/>
  <c r="S135" i="3"/>
  <c r="P123" i="4" s="1"/>
  <c r="U146" i="3"/>
  <c r="Q140" i="3"/>
  <c r="N128" i="4" s="1"/>
  <c r="J38" i="7"/>
  <c r="S132" i="3"/>
  <c r="P120" i="4" s="1"/>
  <c r="U137" i="3"/>
  <c r="Q103" i="3" l="1"/>
  <c r="N91" i="4" s="1"/>
  <c r="Q102" i="3"/>
  <c r="N90" i="4" s="1"/>
  <c r="S102" i="3"/>
  <c r="P90" i="4" s="1"/>
  <c r="U113" i="3"/>
  <c r="U102" i="3"/>
  <c r="J63" i="7" s="1"/>
  <c r="L90" i="4"/>
  <c r="Q129" i="3"/>
  <c r="N117" i="4" s="1"/>
  <c r="L117" i="4"/>
  <c r="S129" i="3"/>
  <c r="P117" i="4" s="1"/>
  <c r="U129" i="3"/>
  <c r="Q121" i="3"/>
  <c r="N109" i="4" s="1"/>
  <c r="L109" i="4"/>
  <c r="S121" i="3"/>
  <c r="P109" i="4" s="1"/>
  <c r="U121" i="3"/>
  <c r="L84" i="4"/>
  <c r="U107" i="3"/>
  <c r="S96" i="3"/>
  <c r="P84" i="4" s="1"/>
  <c r="U96" i="3"/>
  <c r="J13" i="7" s="1"/>
  <c r="Q96" i="3"/>
  <c r="N84" i="4" s="1"/>
  <c r="U133" i="3"/>
  <c r="U139" i="3"/>
  <c r="L113" i="4"/>
  <c r="S125" i="3"/>
  <c r="P113" i="4" s="1"/>
  <c r="U125" i="3"/>
  <c r="L114" i="4"/>
  <c r="Q126" i="3"/>
  <c r="N114" i="4" s="1"/>
  <c r="S126" i="3"/>
  <c r="P114" i="4" s="1"/>
  <c r="U126" i="3"/>
  <c r="J20" i="7" s="1"/>
  <c r="L111" i="4"/>
  <c r="Q123" i="3"/>
  <c r="N111" i="4" s="1"/>
  <c r="S123" i="3"/>
  <c r="P111" i="4" s="1"/>
  <c r="U123" i="3"/>
  <c r="U110" i="3"/>
  <c r="L87" i="4"/>
  <c r="U99" i="3"/>
  <c r="S99" i="3"/>
  <c r="P87" i="4" s="1"/>
  <c r="Q99" i="3"/>
  <c r="N87" i="4" s="1"/>
  <c r="U112" i="3"/>
  <c r="S103" i="3"/>
  <c r="P91" i="4" s="1"/>
  <c r="S131" i="3"/>
  <c r="P119" i="4" s="1"/>
  <c r="Q119" i="3"/>
  <c r="N107" i="4" s="1"/>
  <c r="L107" i="4"/>
  <c r="U119" i="3"/>
  <c r="S119" i="3"/>
  <c r="P107" i="4" s="1"/>
  <c r="U124" i="3"/>
  <c r="J17" i="7" s="1"/>
  <c r="U105" i="3"/>
  <c r="J72" i="7" s="1"/>
  <c r="U116" i="3"/>
  <c r="L93" i="4"/>
  <c r="Q106" i="3"/>
  <c r="N94" i="4" s="1"/>
  <c r="Q105" i="3"/>
  <c r="N93" i="4" s="1"/>
  <c r="S107" i="3"/>
  <c r="P95" i="4" s="1"/>
  <c r="S105" i="3"/>
  <c r="P93" i="4" s="1"/>
  <c r="Q97" i="3"/>
  <c r="N85" i="4" s="1"/>
  <c r="L85" i="4"/>
  <c r="S97" i="3"/>
  <c r="P85" i="4" s="1"/>
  <c r="U108" i="3"/>
  <c r="U97" i="3"/>
  <c r="Q101" i="3"/>
  <c r="N89" i="4" s="1"/>
  <c r="L88" i="4"/>
  <c r="S100" i="3"/>
  <c r="P88" i="4" s="1"/>
  <c r="Q100" i="3"/>
  <c r="N88" i="4" s="1"/>
  <c r="U111" i="3"/>
  <c r="U100" i="3"/>
  <c r="U103" i="3"/>
  <c r="L83" i="4"/>
  <c r="U95" i="3"/>
  <c r="Q95" i="3"/>
  <c r="N83" i="4" s="1"/>
  <c r="S95" i="3"/>
  <c r="P83" i="4" s="1"/>
  <c r="U106" i="3"/>
  <c r="S128" i="3"/>
  <c r="P116" i="4" s="1"/>
  <c r="L110" i="4"/>
  <c r="Q122" i="3"/>
  <c r="N110" i="4" s="1"/>
  <c r="S122" i="3"/>
  <c r="P110" i="4" s="1"/>
  <c r="U122" i="3"/>
  <c r="J71" i="7" s="1"/>
  <c r="U109" i="3"/>
  <c r="L86" i="4"/>
  <c r="Q98" i="3"/>
  <c r="N86" i="4" s="1"/>
  <c r="S98" i="3"/>
  <c r="P86" i="4" s="1"/>
  <c r="U98" i="3"/>
  <c r="U101" i="3"/>
  <c r="Q104" i="3"/>
  <c r="N92" i="4" s="1"/>
  <c r="L92" i="4"/>
  <c r="S104" i="3"/>
  <c r="P92" i="4" s="1"/>
  <c r="S106" i="3"/>
  <c r="P94" i="4" s="1"/>
  <c r="U115" i="3"/>
  <c r="U104" i="3"/>
  <c r="L108" i="4"/>
  <c r="S120" i="3"/>
  <c r="P108" i="4" s="1"/>
  <c r="Q120" i="3"/>
  <c r="N108" i="4" s="1"/>
  <c r="U120" i="3"/>
  <c r="S101" i="3"/>
  <c r="P89" i="4" s="1"/>
  <c r="L115" i="4"/>
  <c r="Q127" i="3"/>
  <c r="N115" i="4" s="1"/>
  <c r="S127" i="3"/>
  <c r="P115" i="4" s="1"/>
  <c r="U127" i="3"/>
  <c r="J31" i="7" s="1"/>
  <c r="Q128" i="3"/>
  <c r="N116" i="4" s="1"/>
  <c r="D8" i="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<sst xmlns="http://schemas.openxmlformats.org/spreadsheetml/2006/main" count="575" uniqueCount="274">
  <si>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</si>
  <si>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</si>
  <si>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</si>
  <si>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</si>
  <si>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</si>
  <si>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</si>
  <si>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</si>
  <si>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</si>
  <si>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</si>
  <si>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</si>
  <si>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</si>
  <si>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</si>
  <si>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</si>
  <si>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</si>
  <si>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</si>
  <si>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</si>
  <si>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</si>
  <si>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</si>
  <si>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</si>
  <si>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</si>
  <si>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</si>
  <si>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</si>
  <si>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</si>
  <si>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</si>
  <si>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</si>
  <si>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</si>
  <si>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</si>
  <si>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</si>
  <si>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</si>
  <si>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</si>
  <si>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</si>
  <si>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</si>
  <si>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</si>
  <si>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</si>
  <si>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</si>
  <si>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</si>
  <si>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</si>
  <si>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</si>
  <si>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</si>
  <si>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</si>
  <si>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</si>
  <si>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</si>
  <si>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</si>
  <si>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</si>
  <si>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</si>
  <si>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</si>
  <si>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</si>
  <si>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</si>
  <si>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</si>
  <si>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</si>
  <si>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</si>
  <si>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</si>
  <si>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</si>
  <si>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</si>
  <si>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</si>
  <si>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</si>
  <si>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</si>
  <si>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</si>
  <si>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</si>
  <si>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</si>
  <si>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</si>
  <si>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</si>
  <si>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</si>
  <si>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</si>
  <si>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</si>
  <si>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</si>
  <si>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</si>
  <si>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</si>
  <si>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</si>
  <si>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</si>
  <si>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</si>
  <si>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</si>
  <si>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</si>
  <si>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</si>
  <si>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</si>
  <si>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</si>
  <si>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</si>
  <si>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</si>
  <si>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</si>
  <si>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</si>
  <si>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</si>
  <si>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</si>
  <si>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</si>
  <si>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</si>
  <si>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</si>
  <si>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</si>
  <si>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</si>
  <si>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</si>
  <si>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</si>
  <si>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</si>
  <si>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</si>
  <si>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</si>
  <si>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</si>
  <si>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</si>
  <si>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</si>
  <si>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</si>
  <si>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</si>
  <si>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</si>
  <si>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</si>
  <si>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</si>
  <si>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</si>
  <si>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</si>
  <si>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</si>
  <si>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</si>
  <si>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</si>
  <si>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</si>
  <si>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</si>
  <si>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</si>
  <si>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</si>
  <si>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</si>
  <si>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</si>
  <si>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</si>
  <si>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</si>
  <si>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</si>
  <si>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</si>
  <si>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</si>
  <si>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</si>
  <si>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</si>
  <si>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</si>
  <si>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</si>
  <si>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</si>
  <si>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</si>
  <si>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</si>
  <si>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</si>
  <si>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</si>
  <si>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</si>
  <si>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</si>
  <si>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</si>
  <si>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</si>
  <si>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</si>
  <si>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</si>
  <si>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</si>
  <si>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</si>
  <si>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</si>
  <si>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</si>
  <si>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</si>
  <si>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</si>
  <si>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</si>
  <si>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</si>
  <si>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</si>
  <si>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</si>
  <si>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</si>
  <si>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</si>
  <si>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</si>
  <si>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</si>
  <si>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</si>
  <si>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</si>
  <si>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</si>
  <si>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</si>
  <si>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</si>
  <si>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</si>
  <si>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</si>
  <si>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</si>
  <si>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</si>
  <si>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</si>
  <si>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</si>
  <si>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</si>
  <si>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</si>
  <si>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</si>
  <si>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</si>
  <si>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</si>
  <si>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</si>
  <si>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</si>
  <si>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</si>
  <si>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</si>
  <si>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</si>
  <si>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</si>
  <si>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</si>
  <si>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</si>
  <si>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</si>
  <si>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</si>
  <si>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</si>
  <si>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</si>
  <si>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</si>
  <si>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</si>
  <si>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</si>
  <si>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</si>
  <si>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</si>
  <si>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</si>
  <si>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</si>
  <si>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</si>
  <si>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</si>
  <si>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</si>
  <si>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</si>
  <si>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</si>
  <si>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</si>
  <si>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</si>
  <si>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</si>
  <si>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</si>
  <si>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</si>
  <si>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</si>
  <si>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</si>
  <si>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</si>
  <si>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</si>
  <si>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</si>
  <si>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</si>
  <si>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</si>
  <si>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</si>
  <si>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</si>
  <si>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</si>
  <si>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</si>
  <si>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</si>
  <si>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</si>
  <si>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</si>
  <si>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</si>
  <si>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</si>
  <si>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</si>
  <si>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</si>
  <si>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</si>
  <si>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</si>
  <si>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</si>
  <si>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</si>
  <si>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</si>
  <si>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</si>
  <si>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</si>
  <si>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</si>
  <si>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</si>
  <si>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</si>
  <si>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</si>
  <si>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</si>
  <si>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</si>
  <si>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</si>
  <si>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</si>
  <si>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</si>
  <si>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</si>
  <si>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</si>
  <si>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</si>
  <si>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</si>
  <si>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</si>
  <si>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</si>
  <si>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</si>
  <si>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</si>
  <si>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</si>
  <si>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</si>
  <si>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</si>
  <si>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</si>
  <si>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</si>
  <si>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</si>
  <si>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</si>
  <si>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</si>
  <si>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</si>
  <si>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</si>
  <si>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</si>
  <si>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</si>
  <si>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</si>
  <si>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</si>
  <si>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</si>
  <si>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</si>
  <si>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</si>
  <si>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</si>
  <si>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</si>
  <si>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</si>
  <si>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</si>
  <si>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</si>
  <si>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</si>
  <si>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Researching</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</si>
  <si>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</si>
  <si>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</si>
  <si>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</si>
  <si>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</si>
  <si>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</si>
  <si>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</si>
  <si>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</si>
  <si>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</si>
  <si>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r>
      <t>Increases_decreases in revenue</t>
    </r>
    <r>
      <rPr>
        <sz val="12"/>
        <color theme="1"/>
        <rFont val="Arial"/>
        <family val="2"/>
      </rPr>
      <t xml:space="preserve"> </t>
    </r>
  </si>
  <si>
    <t>GRC: TG-210562</t>
  </si>
  <si>
    <t>GRC: TG-180155/180156</t>
  </si>
  <si>
    <t>GRC: TG-111970; TG-210060; NOT ELIGIBLE</t>
  </si>
  <si>
    <t>No GRC; NOT ELIGIBLE</t>
  </si>
  <si>
    <t>GRC: TG-180153: DFI: TG-190936</t>
  </si>
  <si>
    <t>GRC: TG-140070; DFI: TG-180180;</t>
  </si>
  <si>
    <t>GRC: TG-220040</t>
  </si>
  <si>
    <t>GRC: TG-180782</t>
  </si>
  <si>
    <t>GRC: TG-180221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</si>
</sst>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 numFmtId="180" formatCode="&quot;$&quot;#,##0.00"/>
  </numFmts>
  <fonts count="31"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rgb="FFFF0000"/>
      <name val="Arial"/>
      <family val="2"/>
    </font>
    <font>
      <b/>
      <sz val="12"/>
      <color theme="1"/>
      <name val="Arial"/>
      <family val="2"/>
    </font>
    <font>
      <b/>
      <sz val="12"/>
      <color rgb="FF7030A0"/>
      <name val="Arial"/>
      <family val="2"/>
    </font>
    <font>
      <sz val="12"/>
      <color rgb="FF0000FF"/>
      <name val="Arial"/>
      <family val="2"/>
    </font>
    <font>
      <b/>
      <sz val="12"/>
      <color rgb="FF000000"/>
      <name val="Arial"/>
      <family val="2"/>
    </font>
    <font>
      <b/>
      <sz val="12"/>
      <color rgb="FF0000FF"/>
      <name val="Arial"/>
      <family val="2"/>
    </font>
    <font>
      <sz val="12"/>
      <color rgb="FFFF0000"/>
      <name val="Arial"/>
      <family val="2"/>
    </font>
    <font>
      <b/>
      <sz val="12"/>
      <color rgb="FFC00000"/>
      <name val="Arial"/>
      <family val="2"/>
    </font>
    <font>
      <sz val="12"/>
      <color rgb="FF0070C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4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1" xfId="1" applyNumberFormat="1" applyFont="1" applyBorder="1" applyAlignment="1" applyProtection="1">
      <alignment horizontal="center" vertical="center"/>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64" fontId="22" fillId="0"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center"/>
      <protection hidden="1"/>
    </xf>
    <xf numFmtId="164" fontId="22" fillId="3" borderId="4" xfId="5" applyNumberFormat="1" applyFont="1" applyFill="1" applyBorder="1" applyAlignment="1" applyProtection="1">
      <alignment horizontal="right"/>
      <protection hidden="1"/>
    </xf>
    <xf numFmtId="164" fontId="22" fillId="3" borderId="4" xfId="5" applyNumberFormat="1" applyFont="1" applyFill="1" applyBorder="1" applyAlignment="1" applyProtection="1">
      <alignment horizontal="center" wrapText="1"/>
      <protection hidden="1"/>
    </xf>
    <xf numFmtId="164" fontId="13" fillId="0" borderId="4" xfId="5" applyNumberFormat="1" applyFont="1" applyBorder="1" applyAlignment="1" applyProtection="1">
      <alignment horizontal="center"/>
      <protection hidden="1"/>
    </xf>
    <xf numFmtId="0" fontId="23" fillId="0" borderId="4" xfId="5" applyFont="1" applyBorder="1" applyAlignment="1" applyProtection="1">
      <alignment horizontal="center"/>
      <protection hidden="1"/>
    </xf>
    <xf numFmtId="170" fontId="23" fillId="12" borderId="0" xfId="2" applyNumberFormat="1" applyFont="1" applyFill="1" applyBorder="1" applyAlignment="1" applyProtection="1">
      <alignment horizontal="center" wrapText="1"/>
      <protection hidden="1"/>
    </xf>
    <xf numFmtId="0" fontId="23" fillId="7" borderId="0" xfId="4" applyFont="1" applyFill="1" applyBorder="1" applyAlignment="1" applyProtection="1">
      <alignment horizontal="center"/>
      <protection hidden="1"/>
    </xf>
    <xf numFmtId="0" fontId="24"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72" fontId="12" fillId="0" borderId="1" xfId="5" applyNumberFormat="1" applyFont="1" applyBorder="1" applyAlignment="1" applyProtection="1">
      <alignment horizontal="center" vertical="center"/>
      <protection hidden="1"/>
    </xf>
    <xf numFmtId="164" fontId="12" fillId="0" borderId="1" xfId="5" applyNumberFormat="1" applyFont="1" applyBorder="1" applyAlignment="1" applyProtection="1">
      <alignment horizontal="right"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170" fontId="19" fillId="12" borderId="1" xfId="2" applyNumberFormat="1" applyFont="1" applyFill="1" applyBorder="1" applyAlignment="1" applyProtection="1">
      <alignment horizontal="center" vertical="center"/>
      <protection hidden="1"/>
    </xf>
    <xf numFmtId="0" fontId="19" fillId="7" borderId="1" xfId="4" applyFont="1" applyFill="1" applyBorder="1" applyAlignment="1" applyProtection="1">
      <alignment horizontal="center" vertical="center"/>
      <protection hidden="1"/>
    </xf>
    <xf numFmtId="0" fontId="23" fillId="12" borderId="0" xfId="4" applyFont="1" applyFill="1" applyBorder="1" applyAlignment="1" applyProtection="1">
      <alignment vertical="center" wrapText="1"/>
      <protection hidden="1"/>
    </xf>
    <xf numFmtId="0" fontId="12" fillId="11" borderId="0" xfId="5" applyFont="1" applyFill="1" applyAlignment="1" applyProtection="1">
      <alignment vertical="center" wrapText="1"/>
      <protection hidden="1"/>
    </xf>
    <xf numFmtId="37" fontId="12" fillId="11" borderId="0" xfId="1" applyNumberFormat="1" applyFont="1" applyFill="1" applyAlignment="1" applyProtection="1">
      <alignment horizontal="center" vertical="center"/>
      <protection hidden="1"/>
    </xf>
    <xf numFmtId="172" fontId="12" fillId="11" borderId="0" xfId="5" applyNumberFormat="1" applyFont="1" applyFill="1" applyAlignment="1" applyProtection="1">
      <alignment horizontal="center" vertical="center"/>
      <protection hidden="1"/>
    </xf>
    <xf numFmtId="172" fontId="25"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right" vertical="center"/>
      <protection hidden="1"/>
    </xf>
    <xf numFmtId="172" fontId="22" fillId="11" borderId="0" xfId="5" applyNumberFormat="1" applyFont="1" applyFill="1" applyAlignment="1" applyProtection="1">
      <alignment horizontal="center" vertical="center"/>
      <protection hidden="1"/>
    </xf>
    <xf numFmtId="164" fontId="25" fillId="11" borderId="0" xfId="5" applyNumberFormat="1" applyFont="1" applyFill="1" applyAlignment="1" applyProtection="1">
      <alignment horizontal="center" vertical="center"/>
      <protection hidden="1"/>
    </xf>
    <xf numFmtId="44" fontId="12" fillId="11" borderId="0" xfId="2" applyNumberFormat="1" applyFont="1" applyFill="1" applyAlignment="1" applyProtection="1">
      <alignment vertical="center"/>
      <protection hidden="1"/>
    </xf>
    <xf numFmtId="170" fontId="25" fillId="12" borderId="0" xfId="2" applyNumberFormat="1" applyFont="1" applyFill="1" applyBorder="1" applyAlignment="1" applyProtection="1">
      <alignment horizontal="center" vertical="center"/>
      <protection hidden="1"/>
    </xf>
    <xf numFmtId="172" fontId="19" fillId="7" borderId="0" xfId="4" applyNumberFormat="1" applyFont="1" applyFill="1" applyBorder="1" applyAlignment="1" applyProtection="1">
      <alignment horizontal="center" vertical="center"/>
      <protection hidden="1"/>
    </xf>
    <xf numFmtId="0" fontId="26" fillId="11" borderId="0" xfId="0" applyFont="1" applyFill="1" applyBorder="1" applyAlignment="1">
      <alignment vertical="center" wrapText="1"/>
    </xf>
    <xf numFmtId="0" fontId="12" fillId="0" borderId="0" xfId="0" applyFont="1" applyBorder="1" applyAlignment="1"/>
    <xf numFmtId="0" fontId="12" fillId="0" borderId="0" xfId="5" applyFont="1" applyAlignment="1" applyProtection="1">
      <alignment vertical="center" wrapText="1"/>
      <protection hidden="1"/>
    </xf>
    <xf numFmtId="37" fontId="12" fillId="0" borderId="0" xfId="1" applyNumberFormat="1" applyFont="1" applyAlignment="1" applyProtection="1">
      <alignment horizontal="center" vertical="center"/>
      <protection hidden="1"/>
    </xf>
    <xf numFmtId="172" fontId="12" fillId="0" borderId="0" xfId="5" applyNumberFormat="1" applyFont="1" applyFill="1" applyAlignment="1" applyProtection="1">
      <alignment horizontal="center" vertical="center"/>
      <protection hidden="1"/>
    </xf>
    <xf numFmtId="172" fontId="25" fillId="17" borderId="0" xfId="5" applyNumberFormat="1" applyFont="1" applyFill="1" applyAlignment="1" applyProtection="1">
      <alignment horizontal="center" vertical="center"/>
      <protection hidden="1"/>
    </xf>
    <xf numFmtId="164" fontId="25" fillId="17" borderId="0" xfId="5" applyNumberFormat="1" applyFont="1" applyFill="1" applyAlignment="1" applyProtection="1">
      <alignment horizontal="right" vertical="center"/>
      <protection hidden="1"/>
    </xf>
    <xf numFmtId="172" fontId="22"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164" fontId="25" fillId="0" borderId="0" xfId="5" applyNumberFormat="1" applyFont="1" applyAlignment="1" applyProtection="1">
      <alignment horizontal="center" vertical="center"/>
      <protection hidden="1"/>
    </xf>
    <xf numFmtId="44" fontId="12" fillId="0" borderId="0" xfId="2" applyNumberFormat="1" applyFont="1" applyAlignment="1" applyProtection="1">
      <alignment vertical="center"/>
      <protection hidden="1"/>
    </xf>
    <xf numFmtId="0" fontId="19" fillId="12" borderId="0" xfId="4" applyFont="1" applyFill="1" applyBorder="1" applyAlignment="1" applyProtection="1">
      <alignment horizontal="center"/>
      <protection hidden="1"/>
    </xf>
    <xf numFmtId="170" fontId="25" fillId="12" borderId="0" xfId="2" applyNumberFormat="1" applyFont="1" applyFill="1" applyAlignment="1" applyProtection="1">
      <alignment horizontal="center" vertic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172" fontId="12" fillId="16" borderId="0" xfId="5" applyNumberFormat="1" applyFont="1" applyFill="1" applyAlignment="1" applyProtection="1">
      <alignment horizontal="center" vertical="center"/>
      <protection hidden="1"/>
    </xf>
    <xf numFmtId="172" fontId="25" fillId="16" borderId="0" xfId="5" applyNumberFormat="1" applyFont="1" applyFill="1" applyAlignment="1" applyProtection="1">
      <alignment horizontal="center" vertical="center"/>
      <protection hidden="1"/>
    </xf>
    <xf numFmtId="164" fontId="27" fillId="16" borderId="0" xfId="5" applyNumberFormat="1" applyFont="1" applyFill="1" applyAlignment="1" applyProtection="1">
      <alignment horizontal="right" vertical="center"/>
      <protection hidden="1"/>
    </xf>
    <xf numFmtId="172" fontId="22" fillId="16" borderId="0" xfId="5" applyNumberFormat="1" applyFont="1" applyFill="1" applyAlignment="1" applyProtection="1">
      <alignment horizontal="center" vertical="center"/>
      <protection hidden="1"/>
    </xf>
    <xf numFmtId="164" fontId="25" fillId="16" borderId="0" xfId="5" applyNumberFormat="1" applyFont="1" applyFill="1" applyAlignment="1" applyProtection="1">
      <alignment horizontal="center" vertical="center"/>
      <protection hidden="1"/>
    </xf>
    <xf numFmtId="44" fontId="12" fillId="16" borderId="0" xfId="2" applyNumberFormat="1" applyFont="1" applyFill="1" applyAlignment="1" applyProtection="1">
      <alignment vertical="center"/>
      <protection hidden="1"/>
    </xf>
    <xf numFmtId="164" fontId="27" fillId="11" borderId="0" xfId="5" applyNumberFormat="1" applyFont="1" applyFill="1" applyAlignment="1" applyProtection="1">
      <alignment horizontal="right" vertical="center"/>
      <protection hidden="1"/>
    </xf>
    <xf numFmtId="0" fontId="19" fillId="0" borderId="0" xfId="4" applyFont="1" applyAlignment="1" applyProtection="1">
      <alignment horizontal="center"/>
      <protection hidden="1"/>
    </xf>
    <xf numFmtId="0" fontId="12" fillId="3" borderId="0" xfId="5" applyFont="1" applyFill="1" applyAlignment="1" applyProtection="1">
      <alignment vertical="center" wrapText="1"/>
      <protection hidden="1"/>
    </xf>
    <xf numFmtId="37" fontId="12" fillId="3" borderId="0" xfId="1" applyNumberFormat="1" applyFont="1" applyFill="1" applyAlignment="1" applyProtection="1">
      <alignment horizontal="center" vertical="center"/>
      <protection hidden="1"/>
    </xf>
    <xf numFmtId="172" fontId="12" fillId="3" borderId="0" xfId="5" applyNumberFormat="1" applyFont="1" applyFill="1" applyAlignment="1" applyProtection="1">
      <alignment horizontal="center" vertical="center"/>
      <protection hidden="1"/>
    </xf>
    <xf numFmtId="172" fontId="25"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right" vertical="center"/>
      <protection hidden="1"/>
    </xf>
    <xf numFmtId="164" fontId="27" fillId="3" borderId="0" xfId="5" applyNumberFormat="1" applyFont="1" applyFill="1" applyAlignment="1" applyProtection="1">
      <alignment horizontal="right" vertical="center"/>
      <protection hidden="1"/>
    </xf>
    <xf numFmtId="172" fontId="22" fillId="3" borderId="0" xfId="5" applyNumberFormat="1" applyFont="1" applyFill="1" applyAlignment="1" applyProtection="1">
      <alignment horizontal="center" vertical="center"/>
      <protection hidden="1"/>
    </xf>
    <xf numFmtId="164" fontId="25" fillId="3" borderId="0" xfId="5" applyNumberFormat="1" applyFont="1" applyFill="1" applyAlignment="1" applyProtection="1">
      <alignment horizontal="center" vertical="center"/>
      <protection hidden="1"/>
    </xf>
    <xf numFmtId="44" fontId="12" fillId="3" borderId="0" xfId="2" applyNumberFormat="1" applyFont="1" applyFill="1" applyAlignment="1" applyProtection="1">
      <alignment vertical="center"/>
      <protection hidden="1"/>
    </xf>
    <xf numFmtId="0" fontId="23" fillId="3" borderId="0" xfId="6" applyFont="1" applyFill="1" applyBorder="1" applyAlignment="1" applyProtection="1">
      <alignment vertical="center" wrapText="1"/>
      <protection hidden="1"/>
    </xf>
    <xf numFmtId="0" fontId="13" fillId="0" borderId="0" xfId="0" applyFont="1" applyBorder="1" applyAlignment="1">
      <alignment horizontal="center"/>
    </xf>
    <xf numFmtId="0" fontId="12" fillId="0" borderId="0" xfId="0" applyFont="1" applyBorder="1" applyAlignment="1">
      <alignment horizontal="center"/>
    </xf>
    <xf numFmtId="164" fontId="27" fillId="17" borderId="0" xfId="5" applyNumberFormat="1" applyFont="1" applyFill="1" applyAlignment="1" applyProtection="1">
      <alignment horizontal="right" vertical="center"/>
      <protection hidden="1"/>
    </xf>
    <xf numFmtId="164" fontId="25" fillId="0" borderId="0" xfId="5" applyNumberFormat="1" applyFont="1" applyFill="1" applyAlignment="1" applyProtection="1">
      <alignment horizontal="center" vertical="center"/>
      <protection hidden="1"/>
    </xf>
    <xf numFmtId="0" fontId="26" fillId="12" borderId="0" xfId="8" applyFont="1" applyFill="1" applyBorder="1" applyAlignment="1">
      <alignment vertical="center" wrapText="1"/>
    </xf>
    <xf numFmtId="172" fontId="27" fillId="0" borderId="0" xfId="5" applyNumberFormat="1" applyFont="1" applyFill="1" applyAlignment="1" applyProtection="1">
      <alignment horizontal="center" vertical="center"/>
      <protection hidden="1"/>
    </xf>
    <xf numFmtId="0" fontId="23" fillId="12" borderId="0" xfId="6" applyFont="1" applyFill="1" applyBorder="1" applyAlignment="1" applyProtection="1">
      <alignment vertical="center" wrapText="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170" fontId="25" fillId="12" borderId="0" xfId="2" applyNumberFormat="1" applyFont="1" applyFill="1" applyAlignment="1" applyProtection="1">
      <alignment horizontal="center" vertical="center" wrapText="1"/>
      <protection hidden="1"/>
    </xf>
    <xf numFmtId="164" fontId="28" fillId="17" borderId="0" xfId="5" applyNumberFormat="1" applyFont="1" applyFill="1" applyAlignment="1" applyProtection="1">
      <alignment horizontal="right" vertical="center"/>
      <protection hidden="1"/>
    </xf>
    <xf numFmtId="164" fontId="25" fillId="16" borderId="0" xfId="5" applyNumberFormat="1" applyFont="1" applyFill="1" applyAlignment="1" applyProtection="1">
      <alignment horizontal="right" vertical="center"/>
      <protection hidden="1"/>
    </xf>
    <xf numFmtId="0" fontId="19" fillId="0" borderId="0" xfId="4" applyFont="1" applyBorder="1" applyProtection="1">
      <protection hidden="1"/>
    </xf>
    <xf numFmtId="0" fontId="19" fillId="0" borderId="0" xfId="4" applyFont="1" applyProtection="1">
      <protection hidden="1"/>
    </xf>
    <xf numFmtId="164" fontId="12" fillId="11" borderId="0" xfId="5" applyNumberFormat="1" applyFont="1" applyFill="1" applyAlignment="1" applyProtection="1">
      <alignment horizontal="right" vertical="center"/>
      <protection hidden="1"/>
    </xf>
    <xf numFmtId="164" fontId="13" fillId="11" borderId="0" xfId="5" applyNumberFormat="1" applyFont="1" applyFill="1" applyAlignment="1" applyProtection="1">
      <alignment horizontal="right" vertical="center"/>
      <protection hidden="1"/>
    </xf>
    <xf numFmtId="164" fontId="12" fillId="11" borderId="0" xfId="5" applyNumberFormat="1" applyFont="1" applyFill="1" applyAlignment="1" applyProtection="1">
      <alignment horizontal="center" vertical="center"/>
      <protection hidden="1"/>
    </xf>
    <xf numFmtId="37" fontId="13" fillId="11" borderId="0" xfId="1" applyNumberFormat="1" applyFont="1" applyFill="1" applyAlignment="1" applyProtection="1">
      <alignment horizontal="center" vertical="center"/>
      <protection hidden="1"/>
    </xf>
    <xf numFmtId="172" fontId="27" fillId="11" borderId="0" xfId="5" applyNumberFormat="1" applyFont="1" applyFill="1" applyAlignment="1" applyProtection="1">
      <alignment horizontal="center" vertical="center"/>
      <protection hidden="1"/>
    </xf>
    <xf numFmtId="164" fontId="27" fillId="11" borderId="0" xfId="5" applyNumberFormat="1" applyFont="1" applyFill="1" applyAlignment="1" applyProtection="1">
      <alignment horizontal="center" vertical="center"/>
      <protection hidden="1"/>
    </xf>
    <xf numFmtId="44" fontId="13" fillId="11" borderId="0" xfId="2" applyNumberFormat="1" applyFont="1" applyFill="1" applyAlignment="1" applyProtection="1">
      <alignment vertical="center"/>
      <protection hidden="1"/>
    </xf>
    <xf numFmtId="170" fontId="27" fillId="12" borderId="0" xfId="2" applyNumberFormat="1" applyFont="1" applyFill="1" applyAlignment="1" applyProtection="1">
      <alignment horizontal="center" vertical="center"/>
      <protection hidden="1"/>
    </xf>
    <xf numFmtId="0" fontId="23" fillId="0" borderId="0" xfId="4" applyFont="1" applyFill="1" applyBorder="1" applyAlignment="1" applyProtection="1">
      <alignment horizontal="center"/>
      <protection hidden="1"/>
    </xf>
    <xf numFmtId="0" fontId="23" fillId="0" borderId="0" xfId="4" applyFont="1" applyFill="1" applyBorder="1" applyProtection="1">
      <protection hidden="1"/>
    </xf>
    <xf numFmtId="0" fontId="23" fillId="0" borderId="0" xfId="4" applyFont="1" applyFill="1" applyProtection="1">
      <protection hidden="1"/>
    </xf>
    <xf numFmtId="0" fontId="19" fillId="12" borderId="0" xfId="4" applyFont="1" applyFill="1" applyBorder="1" applyAlignment="1" applyProtection="1">
      <alignment vertical="center" wrapText="1"/>
      <protection hidden="1"/>
    </xf>
    <xf numFmtId="164" fontId="29" fillId="17" borderId="0" xfId="5" applyNumberFormat="1" applyFont="1" applyFill="1" applyAlignment="1" applyProtection="1">
      <alignment horizontal="right" vertical="center"/>
      <protection hidden="1"/>
    </xf>
    <xf numFmtId="0" fontId="23" fillId="0" borderId="0" xfId="4" quotePrefix="1" applyFont="1" applyFill="1" applyBorder="1" applyAlignment="1" applyProtection="1">
      <alignment horizontal="center" vertical="center" wrapText="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2" fontId="28" fillId="0" borderId="0" xfId="5" applyNumberFormat="1" applyFont="1" applyFill="1" applyAlignment="1" applyProtection="1">
      <alignment horizontal="center" vertical="center"/>
      <protection hidden="1"/>
    </xf>
    <xf numFmtId="0" fontId="23" fillId="12" borderId="0" xfId="4" quotePrefix="1" applyFont="1" applyFill="1" applyBorder="1" applyAlignment="1" applyProtection="1">
      <alignment vertical="center" wrapText="1"/>
      <protection hidden="1"/>
    </xf>
    <xf numFmtId="6" fontId="22" fillId="0" borderId="0" xfId="0" applyNumberFormat="1" applyFont="1" applyAlignment="1">
      <alignment horizontal="center" vertical="center"/>
    </xf>
    <xf numFmtId="170" fontId="19" fillId="0" borderId="0" xfId="2" applyNumberFormat="1" applyFont="1" applyProtection="1">
      <protection hidden="1"/>
    </xf>
    <xf numFmtId="170" fontId="25" fillId="12" borderId="0" xfId="2" applyNumberFormat="1" applyFont="1" applyFill="1" applyAlignment="1" applyProtection="1">
      <alignment vertical="center"/>
      <protection hidden="1"/>
    </xf>
    <xf numFmtId="0" fontId="23" fillId="12" borderId="0" xfId="4" applyFont="1" applyFill="1" applyAlignment="1" applyProtection="1">
      <alignment vertical="center" wrapText="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8"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0" fontId="26" fillId="12" borderId="0" xfId="0" applyFont="1" applyFill="1" applyBorder="1" applyAlignment="1">
      <alignment vertical="center" wrapText="1"/>
    </xf>
    <xf numFmtId="0" fontId="26" fillId="3" borderId="0" xfId="8" applyFont="1" applyFill="1" applyBorder="1" applyAlignment="1">
      <alignment vertical="center" wrapText="1"/>
    </xf>
    <xf numFmtId="170" fontId="25" fillId="3" borderId="0" xfId="2" applyNumberFormat="1" applyFont="1" applyFill="1" applyAlignment="1" applyProtection="1">
      <alignment horizontal="center" vertical="center"/>
      <protection hidden="1"/>
    </xf>
    <xf numFmtId="172" fontId="19" fillId="3" borderId="0" xfId="4" applyNumberFormat="1" applyFont="1" applyFill="1" applyBorder="1" applyAlignment="1" applyProtection="1">
      <alignment horizontal="center" vertical="center"/>
      <protection hidden="1"/>
    </xf>
    <xf numFmtId="170" fontId="25" fillId="11" borderId="0" xfId="2" applyNumberFormat="1" applyFont="1" applyFill="1" applyAlignment="1" applyProtection="1">
      <alignment horizontal="center" vertical="center"/>
      <protection hidden="1"/>
    </xf>
    <xf numFmtId="172" fontId="19" fillId="11" borderId="0" xfId="4" applyNumberFormat="1" applyFont="1" applyFill="1" applyBorder="1" applyAlignment="1" applyProtection="1">
      <alignment horizontal="center" vertical="center"/>
      <protection hidden="1"/>
    </xf>
    <xf numFmtId="0" fontId="23" fillId="3" borderId="0" xfId="4" applyFont="1" applyFill="1" applyBorder="1" applyAlignment="1" applyProtection="1">
      <alignment vertical="center" wrapText="1"/>
      <protection hidden="1"/>
    </xf>
    <xf numFmtId="172" fontId="27" fillId="3" borderId="0" xfId="5" applyNumberFormat="1" applyFont="1" applyFill="1" applyAlignment="1" applyProtection="1">
      <alignment horizontal="center" vertical="center"/>
      <protection hidden="1"/>
    </xf>
    <xf numFmtId="180" fontId="1" fillId="0" borderId="0" xfId="0" applyNumberFormat="1" applyFont="1" applyProtection="1"/>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30" fillId="0" borderId="12" xfId="5" applyNumberFormat="1" applyFont="1" applyBorder="1" applyAlignment="1" applyProtection="1">
      <alignment horizontal="right" vertical="center"/>
      <protection hidden="1"/>
    </xf>
    <xf numFmtId="172" fontId="30"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8" fillId="0" borderId="16" xfId="5" applyNumberFormat="1" applyFont="1" applyFill="1" applyBorder="1" applyAlignment="1" applyProtection="1">
      <alignment horizontal="right" vertical="center"/>
      <protection hidden="1"/>
    </xf>
    <xf numFmtId="172" fontId="28"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Normal="100" zoomScaleSheetLayoutView="90" zoomScalePageLayoutView="80" workbookViewId="0">
      <selection sqref="A1:F1"/>
    </sheetView>
  </sheetViews>
  <sheetFormatPr defaultColWidth="9.44140625" defaultRowHeight="13.2" x14ac:dyDescent="0.25"/>
  <cols>
    <col min="1" max="1" width="4.5546875" style="67" bestFit="1" customWidth="1"/>
    <col min="2" max="2" width="5" style="67" customWidth="1"/>
    <col min="3" max="3" width="49.44140625" style="67" customWidth="1"/>
    <col min="4" max="4" width="40" style="67" customWidth="1"/>
    <col min="5" max="5" width="2.44140625" style="77" bestFit="1" customWidth="1"/>
    <col min="6" max="6" width="19.5546875" style="67" customWidth="1"/>
    <col min="7" max="7" width="9.44140625" style="67"/>
    <col min="8" max="8" width="10.109375" style="67" bestFit="1" customWidth="1"/>
    <col min="9" max="16384" width="9.44140625" style="67"/>
  </cols>
  <sheetData>
    <row r="1" spans="1:6" ht="17.399999999999999" x14ac:dyDescent="0.3">
      <c r="A1" s="309" t="s">
        <v>0</v>
      </c>
      <c r="B1" s="309"/>
      <c r="C1" s="309"/>
      <c r="D1" s="309"/>
      <c r="E1" s="309"/>
      <c r="F1" s="309"/>
    </row>
    <row r="2" spans="1:6" ht="26.25" customHeight="1" x14ac:dyDescent="0.25">
      <c r="A2" s="299" t="s">
        <v>1</v>
      </c>
      <c r="B2" s="300"/>
      <c r="C2" s="68" t="s">
        <v>2</v>
      </c>
      <c r="D2" s="319" t="s">
        <v>92</v>
      </c>
      <c r="E2" s="319"/>
      <c r="F2" s="319"/>
    </row>
    <row r="3" spans="1:6" ht="5.25" customHeight="1" x14ac:dyDescent="0.25">
      <c r="A3" s="301"/>
      <c r="B3" s="302"/>
      <c r="C3" s="69"/>
      <c r="D3" s="69"/>
      <c r="E3" s="69"/>
      <c r="F3" s="69"/>
    </row>
    <row r="4" spans="1:6" x14ac:dyDescent="0.25">
      <c r="A4" s="301"/>
      <c r="B4" s="302"/>
      <c r="C4" s="70" t="s">
        <v>4</v>
      </c>
      <c r="D4" s="321">
        <v>44713</v>
      </c>
      <c r="E4" s="321"/>
      <c r="F4" s="321"/>
    </row>
    <row r="5" spans="1:6" ht="5.25" customHeight="1" x14ac:dyDescent="0.25">
      <c r="A5" s="301"/>
      <c r="B5" s="302"/>
      <c r="C5" s="69"/>
      <c r="D5" s="69"/>
      <c r="E5" s="69"/>
      <c r="F5" s="69"/>
    </row>
    <row r="6" spans="1:6" x14ac:dyDescent="0.25">
      <c r="A6" s="301"/>
      <c r="B6" s="302"/>
      <c r="C6" s="70" t="s">
        <v>5</v>
      </c>
      <c r="D6" s="306">
        <v>3791157</v>
      </c>
      <c r="E6" s="306"/>
      <c r="F6" s="306"/>
    </row>
    <row r="7" spans="1:6" x14ac:dyDescent="0.25">
      <c r="A7" s="322"/>
      <c r="B7" s="322"/>
      <c r="C7" s="322"/>
      <c r="D7" s="322"/>
      <c r="E7" s="322"/>
      <c r="F7" s="322"/>
    </row>
    <row r="8" spans="1:6" ht="28.5" customHeight="1" x14ac:dyDescent="0.25">
      <c r="A8" s="299" t="s">
        <v>6</v>
      </c>
      <c r="B8" s="300"/>
      <c r="C8" s="71" t="s">
        <v>7</v>
      </c>
      <c r="D8" s="308">
        <f>IF(AND(D2&gt;"", D4&gt;0, D6&gt;0), F45, 0)</f>
        <v>4.1884979999999995E-2</v>
      </c>
      <c r="E8" s="308"/>
      <c r="F8" s="308"/>
    </row>
    <row r="9" spans="1:6" ht="5.25" customHeight="1" x14ac:dyDescent="0.25">
      <c r="A9" s="301"/>
      <c r="B9" s="302"/>
      <c r="C9" s="72"/>
      <c r="D9" s="72"/>
      <c r="E9" s="72"/>
      <c r="F9" s="72"/>
    </row>
    <row r="10" spans="1:6" ht="29.25" customHeight="1" x14ac:dyDescent="0.25">
      <c r="A10" s="301"/>
      <c r="B10" s="302"/>
      <c r="C10" s="71" t="s">
        <v>8</v>
      </c>
      <c r="D10" s="320">
        <f>IF(AND(D2&gt;"", D4&gt;0, D6&gt;0), IF(F45&lt;F61, F45,F61), 0)</f>
        <v>2.7434387382574761E-2</v>
      </c>
      <c r="E10" s="320"/>
      <c r="F10" s="320"/>
    </row>
    <row r="11" spans="1:6" ht="5.25" customHeight="1" x14ac:dyDescent="0.25">
      <c r="A11" s="301"/>
      <c r="B11" s="302"/>
      <c r="C11" s="72"/>
      <c r="D11" s="72"/>
      <c r="E11" s="72"/>
      <c r="F11" s="72"/>
    </row>
    <row r="12" spans="1:6" ht="39" customHeight="1" x14ac:dyDescent="0.25">
      <c r="A12" s="301"/>
      <c r="B12" s="302"/>
      <c r="C12" s="307"/>
      <c r="D12" s="307"/>
      <c r="E12" s="307"/>
      <c r="F12" s="307"/>
    </row>
    <row r="13" spans="1:6" x14ac:dyDescent="0.25">
      <c r="A13" s="73"/>
      <c r="B13" s="74"/>
      <c r="C13" s="74"/>
      <c r="D13" s="75"/>
      <c r="E13" s="73"/>
      <c r="F13" s="73"/>
    </row>
    <row r="14" spans="1:6" ht="26.4" x14ac:dyDescent="0.25">
      <c r="A14" s="76" t="s">
        <v>9</v>
      </c>
      <c r="B14" s="77"/>
      <c r="C14" s="78"/>
      <c r="D14" s="77"/>
      <c r="F14" s="77"/>
    </row>
    <row r="15" spans="1:6" x14ac:dyDescent="0.25">
      <c r="A15" s="77">
        <v>1</v>
      </c>
      <c r="B15" s="310" t="s">
        <v>10</v>
      </c>
      <c r="C15" s="311"/>
      <c r="D15" s="311"/>
      <c r="E15" s="311"/>
      <c r="F15" s="312"/>
    </row>
    <row r="16" spans="1:6" x14ac:dyDescent="0.25">
      <c r="A16" s="77">
        <v>2</v>
      </c>
      <c r="C16" s="67" t="s">
        <v>11</v>
      </c>
      <c r="F16" s="79">
        <f>IF(D2="","",VLOOKUP(D2,CompanyInfo,3, FALSE))</f>
        <v>3187692</v>
      </c>
    </row>
    <row r="17" spans="1:6" x14ac:dyDescent="0.25">
      <c r="A17" s="77">
        <v>3</v>
      </c>
      <c r="C17" s="67" t="s">
        <v>12</v>
      </c>
      <c r="F17" s="79">
        <f>IF(D2="","",VLOOKUP(D2,CompanyInfo,4, FALSE))</f>
        <v>155121</v>
      </c>
    </row>
    <row r="18" spans="1:6" x14ac:dyDescent="0.25">
      <c r="A18" s="77">
        <v>4</v>
      </c>
      <c r="C18" s="67" t="s">
        <v>13</v>
      </c>
      <c r="F18" s="80">
        <f>IF(D4="","",VLOOKUP(D2,CompanyInfo,5, FALSE))</f>
        <v>42735</v>
      </c>
    </row>
    <row r="19" spans="1:6" x14ac:dyDescent="0.25">
      <c r="A19" s="77">
        <v>5</v>
      </c>
      <c r="C19" s="67" t="s">
        <v>14</v>
      </c>
      <c r="F19" s="80">
        <f>IF(D4="","",VLOOKUP(D2,CompanyInfo,6,FALSE ))</f>
        <v>42767</v>
      </c>
    </row>
    <row r="20" spans="1:6" x14ac:dyDescent="0.25">
      <c r="A20" s="77">
        <v>6</v>
      </c>
      <c r="C20" s="78" t="s">
        <v>15</v>
      </c>
      <c r="F20" s="81">
        <f>IF(D2="","",VLOOKUP(D2,CompanyInfo,2, FALSE))</f>
        <v>3</v>
      </c>
    </row>
    <row r="21" spans="1:6" x14ac:dyDescent="0.25">
      <c r="A21" s="77">
        <v>7</v>
      </c>
      <c r="B21" s="77"/>
      <c r="C21" s="78" t="s">
        <v>16</v>
      </c>
      <c r="D21" s="77"/>
      <c r="F21" s="124" t="str">
        <f>IF(D2="","",VLOOKUP(D2,CompanyInfo,9,FALSE ))</f>
        <v>West</v>
      </c>
    </row>
    <row r="22" spans="1:6" x14ac:dyDescent="0.25">
      <c r="A22" s="77">
        <v>8</v>
      </c>
      <c r="B22" s="77"/>
      <c r="C22" s="78" t="s">
        <v>17</v>
      </c>
      <c r="D22" s="77"/>
      <c r="F22" s="79">
        <f>IF(D2="","",VLOOKUP(D2,CompanyInfo,7,FALSE ))</f>
        <v>3791157</v>
      </c>
    </row>
    <row r="23" spans="1:6" x14ac:dyDescent="0.25">
      <c r="A23" s="77">
        <v>9</v>
      </c>
      <c r="B23" s="77"/>
      <c r="C23" s="78"/>
      <c r="D23" s="77"/>
      <c r="F23" s="77"/>
    </row>
    <row r="24" spans="1:6" x14ac:dyDescent="0.25">
      <c r="A24" s="77">
        <v>10</v>
      </c>
      <c r="B24" s="313" t="s">
        <v>18</v>
      </c>
      <c r="C24" s="314"/>
      <c r="D24" s="314"/>
      <c r="E24" s="314"/>
      <c r="F24" s="315"/>
    </row>
    <row r="25" spans="1:6" x14ac:dyDescent="0.25">
      <c r="A25" s="77">
        <v>11</v>
      </c>
      <c r="C25" s="78" t="s">
        <v>19</v>
      </c>
      <c r="F25" s="79">
        <f>+F17</f>
        <v>155121</v>
      </c>
    </row>
    <row r="26" spans="1:6" x14ac:dyDescent="0.25">
      <c r="A26" s="77">
        <v>12</v>
      </c>
      <c r="C26" s="82" t="s">
        <v>20</v>
      </c>
      <c r="E26" s="77" t="s">
        <v>21</v>
      </c>
      <c r="F26" s="83">
        <f>+F16</f>
        <v>3187692</v>
      </c>
    </row>
    <row r="27" spans="1:6" x14ac:dyDescent="0.25">
      <c r="A27" s="77">
        <v>13</v>
      </c>
      <c r="C27" s="67" t="s">
        <v>22</v>
      </c>
      <c r="E27" s="77" t="s">
        <v>23</v>
      </c>
      <c r="F27" s="84">
        <f>F17/F16</f>
        <v>4.8662480565876499E-2</v>
      </c>
    </row>
    <row r="28" spans="1:6" x14ac:dyDescent="0.25">
      <c r="A28" s="77">
        <v>14</v>
      </c>
      <c r="C28" s="67" t="s">
        <v>24</v>
      </c>
      <c r="E28" s="77" t="s">
        <v>25</v>
      </c>
      <c r="F28" s="85">
        <v>100</v>
      </c>
    </row>
    <row r="29" spans="1:6" x14ac:dyDescent="0.25">
      <c r="A29" s="77">
        <v>15</v>
      </c>
      <c r="C29" s="67" t="s">
        <v>26</v>
      </c>
      <c r="E29" s="77" t="s">
        <v>23</v>
      </c>
      <c r="F29" s="86">
        <f>ROUND(F27,4)</f>
        <v>4.87E-2</v>
      </c>
    </row>
    <row r="30" spans="1:6" x14ac:dyDescent="0.25">
      <c r="A30" s="77">
        <v>16</v>
      </c>
    </row>
    <row r="31" spans="1:6" x14ac:dyDescent="0.25">
      <c r="A31" s="77">
        <v>17</v>
      </c>
      <c r="B31" s="313" t="s">
        <v>27</v>
      </c>
      <c r="C31" s="314"/>
      <c r="D31" s="314"/>
      <c r="E31" s="314"/>
      <c r="F31" s="315"/>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5.0406666666666666</v>
      </c>
    </row>
    <row r="33" spans="1:6" x14ac:dyDescent="0.25">
      <c r="A33" s="77">
        <v>19</v>
      </c>
      <c r="C33" s="82" t="s">
        <v>30</v>
      </c>
      <c r="E33" s="77" t="s">
        <v>31</v>
      </c>
      <c r="F33" s="88">
        <f>+IF(F21="West",(+VLOOKUP(F18,'Weekly OPIS Averages'!B15:J323,9,FALSE)),(+VLOOKUP(F18,'Weekly OPIS Averages'!M15:U323,9,FALSE)))</f>
        <v>2.4405833333333331</v>
      </c>
    </row>
    <row r="34" spans="1:6" x14ac:dyDescent="0.25">
      <c r="A34" s="77">
        <v>20</v>
      </c>
      <c r="C34" s="67" t="s">
        <v>32</v>
      </c>
      <c r="E34" s="77" t="s">
        <v>23</v>
      </c>
      <c r="F34" s="89">
        <f>+F32-F33</f>
        <v>2.6000833333333335</v>
      </c>
    </row>
    <row r="35" spans="1:6" x14ac:dyDescent="0.25">
      <c r="A35" s="77">
        <v>21</v>
      </c>
      <c r="C35" s="82" t="s">
        <v>33</v>
      </c>
      <c r="E35" s="77" t="s">
        <v>21</v>
      </c>
      <c r="F35" s="90">
        <f>+F33</f>
        <v>2.4405833333333331</v>
      </c>
    </row>
    <row r="36" spans="1:6" x14ac:dyDescent="0.25">
      <c r="A36" s="77">
        <v>22</v>
      </c>
      <c r="C36" s="67" t="s">
        <v>34</v>
      </c>
      <c r="E36" s="77" t="s">
        <v>23</v>
      </c>
      <c r="F36" s="84">
        <f>F34/F35</f>
        <v>1.065353228394851</v>
      </c>
    </row>
    <row r="37" spans="1:6" x14ac:dyDescent="0.25">
      <c r="A37" s="77">
        <v>23</v>
      </c>
      <c r="C37" s="67" t="s">
        <v>24</v>
      </c>
      <c r="E37" s="77" t="s">
        <v>25</v>
      </c>
      <c r="F37" s="85">
        <v>100</v>
      </c>
    </row>
    <row r="38" spans="1:6" x14ac:dyDescent="0.25">
      <c r="A38" s="77">
        <v>24</v>
      </c>
      <c r="C38" s="67" t="s">
        <v>35</v>
      </c>
      <c r="D38" s="91"/>
      <c r="E38" s="77" t="s">
        <v>23</v>
      </c>
      <c r="F38" s="86">
        <f>ROUND(F36,4)</f>
        <v>1.0653999999999999</v>
      </c>
    </row>
    <row r="39" spans="1:6" x14ac:dyDescent="0.25">
      <c r="A39" s="77">
        <v>25</v>
      </c>
    </row>
    <row r="40" spans="1:6" ht="56.25" customHeight="1" x14ac:dyDescent="0.25">
      <c r="A40" s="92">
        <v>26</v>
      </c>
      <c r="B40" s="316" t="s">
        <v>36</v>
      </c>
      <c r="C40" s="317"/>
      <c r="D40" s="317"/>
      <c r="E40" s="317"/>
      <c r="F40" s="318"/>
    </row>
    <row r="41" spans="1:6" x14ac:dyDescent="0.25">
      <c r="A41" s="77">
        <v>27</v>
      </c>
      <c r="C41" s="82" t="s">
        <v>37</v>
      </c>
      <c r="F41" s="93">
        <f>F29</f>
        <v>4.87E-2</v>
      </c>
    </row>
    <row r="42" spans="1:6" x14ac:dyDescent="0.25">
      <c r="A42" s="77">
        <v>28</v>
      </c>
      <c r="C42" s="82" t="s">
        <v>38</v>
      </c>
      <c r="E42" s="77" t="s">
        <v>25</v>
      </c>
      <c r="F42" s="94">
        <f>F38</f>
        <v>1.0653999999999999</v>
      </c>
    </row>
    <row r="43" spans="1:6" x14ac:dyDescent="0.25">
      <c r="A43" s="77">
        <v>29</v>
      </c>
      <c r="B43" s="67" t="s">
        <v>39</v>
      </c>
      <c r="C43" s="67" t="s">
        <v>40</v>
      </c>
      <c r="E43" s="77" t="s">
        <v>23</v>
      </c>
      <c r="F43" s="93">
        <f>F42*F41</f>
        <v>5.1884979999999997E-2</v>
      </c>
    </row>
    <row r="44" spans="1:6" x14ac:dyDescent="0.25">
      <c r="A44" s="77">
        <v>30</v>
      </c>
      <c r="C44" s="82" t="s">
        <v>41</v>
      </c>
      <c r="E44" s="77" t="s">
        <v>31</v>
      </c>
      <c r="F44" s="95">
        <v>0.01</v>
      </c>
    </row>
    <row r="45" spans="1:6" ht="13.8" thickBot="1" x14ac:dyDescent="0.3">
      <c r="A45" s="77">
        <v>31</v>
      </c>
      <c r="C45" s="82" t="s">
        <v>42</v>
      </c>
      <c r="E45" s="77" t="s">
        <v>23</v>
      </c>
      <c r="F45" s="96">
        <f>IF(AND(D2&gt;"", D4&gt;0, D6&gt;0), (IF($F$43-$F$44&gt;=0,$F$43-$F$44,(+IF(0&gt;$F$44+$F$43,$F$44+$F$43,0)))), 0)</f>
        <v>4.1884979999999995E-2</v>
      </c>
    </row>
    <row r="46" spans="1:6" ht="13.8" thickTop="1" x14ac:dyDescent="0.25">
      <c r="A46" s="77">
        <v>32</v>
      </c>
      <c r="C46" s="82"/>
      <c r="F46" s="97"/>
    </row>
    <row r="47" spans="1:6" ht="64.5" customHeight="1" x14ac:dyDescent="0.25">
      <c r="A47" s="92">
        <v>33</v>
      </c>
      <c r="B47" s="303" t="s">
        <v>43</v>
      </c>
      <c r="C47" s="304"/>
      <c r="D47" s="304"/>
      <c r="E47" s="304"/>
      <c r="F47" s="305"/>
    </row>
    <row r="48" spans="1:6" x14ac:dyDescent="0.25">
      <c r="A48" s="77">
        <v>34</v>
      </c>
      <c r="C48" s="67" t="s">
        <v>44</v>
      </c>
      <c r="F48" s="98">
        <f>F45</f>
        <v>4.1884979999999995E-2</v>
      </c>
    </row>
    <row r="49" spans="1:8" x14ac:dyDescent="0.25">
      <c r="A49" s="77">
        <v>35</v>
      </c>
      <c r="C49" s="67" t="s">
        <v>45</v>
      </c>
      <c r="E49" s="77" t="s">
        <v>25</v>
      </c>
      <c r="F49" s="83">
        <f>F16</f>
        <v>3187692</v>
      </c>
    </row>
    <row r="50" spans="1:8" x14ac:dyDescent="0.25">
      <c r="A50" s="77">
        <v>36</v>
      </c>
      <c r="C50" s="67" t="s">
        <v>46</v>
      </c>
      <c r="E50" s="77" t="s">
        <v>23</v>
      </c>
      <c r="F50" s="79">
        <f>F49*F48</f>
        <v>133516.41566616</v>
      </c>
    </row>
    <row r="51" spans="1:8" x14ac:dyDescent="0.25">
      <c r="A51" s="77">
        <v>37</v>
      </c>
    </row>
    <row r="52" spans="1:8" x14ac:dyDescent="0.25">
      <c r="A52" s="77">
        <v>38</v>
      </c>
      <c r="C52" s="67" t="s">
        <v>47</v>
      </c>
      <c r="F52" s="98">
        <f>F29</f>
        <v>4.87E-2</v>
      </c>
    </row>
    <row r="53" spans="1:8" x14ac:dyDescent="0.25">
      <c r="A53" s="77">
        <v>39</v>
      </c>
      <c r="C53" s="67" t="s">
        <v>48</v>
      </c>
      <c r="E53" s="77" t="s">
        <v>25</v>
      </c>
      <c r="F53" s="83">
        <f>IF(D6&gt;F22, D6, F22)</f>
        <v>3791157</v>
      </c>
    </row>
    <row r="54" spans="1:8" x14ac:dyDescent="0.25">
      <c r="A54" s="77">
        <v>40</v>
      </c>
      <c r="C54" s="67" t="s">
        <v>49</v>
      </c>
      <c r="E54" s="77" t="s">
        <v>23</v>
      </c>
      <c r="F54" s="79">
        <f>F53*F52</f>
        <v>184629.34590000001</v>
      </c>
    </row>
    <row r="55" spans="1:8" x14ac:dyDescent="0.25">
      <c r="A55" s="77">
        <v>41</v>
      </c>
      <c r="F55" s="79"/>
    </row>
    <row r="56" spans="1:8" x14ac:dyDescent="0.25">
      <c r="A56" s="77">
        <v>42</v>
      </c>
      <c r="C56" s="67" t="s">
        <v>50</v>
      </c>
      <c r="F56" s="79">
        <f>F17</f>
        <v>155121</v>
      </c>
    </row>
    <row r="57" spans="1:8" x14ac:dyDescent="0.25">
      <c r="A57" s="77">
        <v>43</v>
      </c>
      <c r="C57" s="67" t="s">
        <v>51</v>
      </c>
      <c r="E57" s="77" t="s">
        <v>52</v>
      </c>
      <c r="F57" s="79">
        <f>F50</f>
        <v>133516.41566616</v>
      </c>
    </row>
    <row r="58" spans="1:8" x14ac:dyDescent="0.25">
      <c r="A58" s="77">
        <v>44</v>
      </c>
      <c r="C58" s="67" t="s">
        <v>53</v>
      </c>
      <c r="E58" s="77" t="s">
        <v>31</v>
      </c>
      <c r="F58" s="83">
        <f>F54</f>
        <v>184629.34590000001</v>
      </c>
    </row>
    <row r="59" spans="1:8" x14ac:dyDescent="0.25">
      <c r="A59" s="77">
        <v>45</v>
      </c>
      <c r="C59" s="67" t="s">
        <v>54</v>
      </c>
      <c r="E59" s="77" t="s">
        <v>23</v>
      </c>
      <c r="F59" s="79">
        <f>F56+F57-F58</f>
        <v>104008.06976615998</v>
      </c>
    </row>
    <row r="60" spans="1:8" x14ac:dyDescent="0.25">
      <c r="A60" s="77">
        <v>46</v>
      </c>
      <c r="C60" s="67" t="s">
        <v>55</v>
      </c>
      <c r="E60" s="77" t="s">
        <v>21</v>
      </c>
      <c r="F60" s="99">
        <f>F53</f>
        <v>3791157</v>
      </c>
      <c r="H60" s="296"/>
    </row>
    <row r="61" spans="1:8" ht="13.8" thickBot="1" x14ac:dyDescent="0.3">
      <c r="A61" s="77">
        <v>47</v>
      </c>
      <c r="C61" s="100" t="s">
        <v>56</v>
      </c>
      <c r="E61" s="77" t="s">
        <v>23</v>
      </c>
      <c r="F61" s="96">
        <f>IF(AND(D2&gt;"", D4&gt;0, D6&gt;0), IF(F60=0, 0, F59/F60), 0)</f>
        <v>2.7434387382574761E-2</v>
      </c>
    </row>
    <row r="62" spans="1:8" ht="13.8" thickTop="1" x14ac:dyDescent="0.25"/>
    <row r="63" spans="1:8" x14ac:dyDescent="0.25">
      <c r="A63" s="297">
        <f ca="1">NOW()</f>
        <v>44699.697798611109</v>
      </c>
      <c r="B63" s="297"/>
      <c r="C63" s="297"/>
      <c r="D63" s="298" t="s">
        <v>57</v>
      </c>
      <c r="E63" s="298"/>
      <c r="F63" s="298"/>
      <c r="G63" s="124"/>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I14" sqref="I14"/>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55"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323" t="s">
        <v>59</v>
      </c>
      <c r="D4" s="323"/>
      <c r="E4" s="323"/>
      <c r="F4" s="323"/>
      <c r="G4" s="323"/>
      <c r="H4" s="46"/>
      <c r="I4" s="47"/>
      <c r="J4" s="45" t="s">
        <v>58</v>
      </c>
      <c r="K4" s="46"/>
      <c r="L4" s="323" t="s">
        <v>60</v>
      </c>
      <c r="M4" s="323"/>
      <c r="N4" s="323"/>
      <c r="O4" s="323"/>
      <c r="P4" s="323"/>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5">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5">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H223" sqref="H223"/>
    </sheetView>
  </sheetViews>
  <sheetFormatPr defaultColWidth="9.44140625" defaultRowHeight="13.2" x14ac:dyDescent="0.25"/>
  <cols>
    <col min="1" max="1" width="2.5546875" style="56" customWidth="1"/>
    <col min="2" max="2" width="18.44140625" style="56" customWidth="1"/>
    <col min="3" max="3" width="2.5546875" style="56" customWidth="1"/>
    <col min="4" max="4" width="12.5546875" style="1" customWidth="1"/>
    <col min="5" max="5" width="2.5546875" style="56" customWidth="1"/>
    <col min="6" max="6" width="12.5546875" style="56" customWidth="1"/>
    <col min="7" max="7" width="2.5546875" style="56" customWidth="1"/>
    <col min="8" max="8" width="12.5546875" style="56" customWidth="1"/>
    <col min="9" max="9" width="2.5546875" style="56" customWidth="1"/>
    <col min="10" max="10" width="12.5546875" style="56" customWidth="1"/>
    <col min="11" max="11" width="2.5546875" style="56" customWidth="1"/>
    <col min="12" max="12" width="4.44140625" style="58" customWidth="1"/>
    <col min="13" max="13" width="18.44140625" style="56" customWidth="1"/>
    <col min="14" max="14" width="2.5546875" style="56" customWidth="1"/>
    <col min="15" max="15" width="12.5546875" style="1" customWidth="1"/>
    <col min="16" max="16" width="2.5546875" style="56" customWidth="1"/>
    <col min="17" max="17" width="12.5546875" style="56" customWidth="1"/>
    <col min="18" max="18" width="2.5546875" style="56" customWidth="1"/>
    <col min="19" max="19" width="12.5546875" style="56" customWidth="1"/>
    <col min="20" max="20" width="2.5546875" style="56" customWidth="1"/>
    <col min="21" max="21" width="12.5546875" style="56" customWidth="1"/>
    <col min="22" max="16384" width="9.441406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5">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5">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5">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5">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5">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5">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5">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5">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5">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5">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5">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5">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5">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5">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5">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5">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5">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5">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5">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5">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5">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5">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5">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5">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5">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5">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5">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5">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5">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5">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5">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5">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5">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5">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5">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5">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5">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5">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5">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5">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5">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5">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5">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5">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5">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5">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5">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5">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5">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5">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5">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5">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5">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5">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5">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5">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5">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5">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5">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5">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5">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5">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5">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5">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5">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5">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5">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5">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5">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5">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5">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5">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5">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5">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5">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5">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5">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5">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5">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5">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5">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5">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5">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5">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5">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5">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5">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5">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5">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5">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5">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5">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5">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5">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5">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5">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5">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5">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5">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5">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5">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5">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5">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5">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5">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5">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5">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5">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5">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5">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5">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5">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5">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5">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5">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5">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5">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5">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5">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5">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5">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5">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5">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5">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5">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5">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5">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5">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5">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5">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5">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5">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5">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5">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5">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5">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5">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5">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5">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5">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5">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5">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5">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5">
      <c r="O324" s="134"/>
    </row>
    <row r="325" spans="2:22" x14ac:dyDescent="0.25">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34"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323" t="s">
        <v>70</v>
      </c>
      <c r="D3" s="323"/>
      <c r="E3" s="323"/>
      <c r="F3" s="323"/>
      <c r="G3" s="133"/>
      <c r="H3" s="133"/>
      <c r="I3" s="133"/>
      <c r="J3" s="133"/>
      <c r="K3" s="133"/>
      <c r="L3" s="133"/>
      <c r="N3" s="323" t="s">
        <v>71</v>
      </c>
      <c r="O3" s="323"/>
      <c r="P3" s="323"/>
      <c r="Q3" s="323"/>
    </row>
    <row r="4" spans="1:17" x14ac:dyDescent="0.25">
      <c r="F4" s="2"/>
      <c r="G4" s="135"/>
      <c r="H4" s="135"/>
      <c r="I4" s="135"/>
      <c r="J4" s="135"/>
      <c r="K4" s="135"/>
      <c r="L4" s="135"/>
      <c r="Q4" s="2"/>
    </row>
    <row r="5" spans="1:17" x14ac:dyDescent="0.25">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5">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5">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5">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5">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5">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8">
        <f>D632</f>
        <v>2.3029999999999999</v>
      </c>
      <c r="D632" s="138">
        <f>+'Weekly OPIS Data'!D492</f>
        <v>2.3029999999999999</v>
      </c>
      <c r="N632" s="138">
        <f>O632</f>
        <v>2.3029999999999999</v>
      </c>
      <c r="O632" s="39">
        <f>+'Weekly OPIS Data'!F492</f>
        <v>2.3029999999999999</v>
      </c>
    </row>
    <row r="633" spans="1:15" x14ac:dyDescent="0.25">
      <c r="A633" s="39"/>
      <c r="B633" s="43">
        <v>42381</v>
      </c>
      <c r="C633" s="138">
        <f t="shared" ref="C633:C696" si="11">D633</f>
        <v>2.258</v>
      </c>
      <c r="D633" s="138">
        <f>+'Weekly OPIS Data'!D493</f>
        <v>2.258</v>
      </c>
      <c r="N633" s="138">
        <f t="shared" ref="N633:N696" si="12">O633</f>
        <v>2.258</v>
      </c>
      <c r="O633" s="39">
        <f>+'Weekly OPIS Data'!F493</f>
        <v>2.258</v>
      </c>
    </row>
    <row r="634" spans="1:15" x14ac:dyDescent="0.25">
      <c r="A634" s="39"/>
      <c r="B634" s="43">
        <v>42388</v>
      </c>
      <c r="C634" s="138">
        <f t="shared" si="11"/>
        <v>2.198</v>
      </c>
      <c r="D634" s="138">
        <f>+'Weekly OPIS Data'!D494</f>
        <v>2.198</v>
      </c>
      <c r="N634" s="138">
        <f t="shared" si="12"/>
        <v>2.198</v>
      </c>
      <c r="O634" s="39">
        <f>+'Weekly OPIS Data'!F494</f>
        <v>2.198</v>
      </c>
    </row>
    <row r="635" spans="1:15" x14ac:dyDescent="0.25">
      <c r="A635" s="39"/>
      <c r="B635" s="43">
        <v>42395</v>
      </c>
      <c r="C635" s="138">
        <f t="shared" si="11"/>
        <v>2.16</v>
      </c>
      <c r="D635" s="138">
        <f>+'Weekly OPIS Data'!D495</f>
        <v>2.16</v>
      </c>
      <c r="N635" s="138">
        <f t="shared" si="12"/>
        <v>2.16</v>
      </c>
      <c r="O635" s="39">
        <f>+'Weekly OPIS Data'!F495</f>
        <v>2.16</v>
      </c>
    </row>
    <row r="636" spans="1:15" x14ac:dyDescent="0.25">
      <c r="A636" s="39"/>
      <c r="B636" s="43">
        <v>42402</v>
      </c>
      <c r="C636" s="138">
        <f t="shared" si="11"/>
        <v>2.117</v>
      </c>
      <c r="D636" s="138">
        <f>+'Weekly OPIS Data'!D496</f>
        <v>2.117</v>
      </c>
      <c r="N636" s="138">
        <f t="shared" si="12"/>
        <v>2.117</v>
      </c>
      <c r="O636" s="39">
        <f>+'Weekly OPIS Data'!F496</f>
        <v>2.117</v>
      </c>
    </row>
    <row r="637" spans="1:15" x14ac:dyDescent="0.25">
      <c r="A637" s="39"/>
      <c r="B637" s="43">
        <v>42409</v>
      </c>
      <c r="C637" s="138">
        <f t="shared" si="11"/>
        <v>2.073</v>
      </c>
      <c r="D637" s="138">
        <f>+'Weekly OPIS Data'!D497</f>
        <v>2.073</v>
      </c>
      <c r="N637" s="138">
        <f t="shared" si="12"/>
        <v>2.073</v>
      </c>
      <c r="O637" s="39">
        <f>+'Weekly OPIS Data'!F497</f>
        <v>2.073</v>
      </c>
    </row>
    <row r="638" spans="1:15" x14ac:dyDescent="0.25">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5">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5">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5">
      <c r="A641" s="39"/>
      <c r="B641" s="43">
        <v>42437</v>
      </c>
      <c r="C641" s="138">
        <f t="shared" si="11"/>
        <v>2.097</v>
      </c>
      <c r="D641" s="138">
        <f>+'Weekly OPIS Data'!D501</f>
        <v>2.097</v>
      </c>
      <c r="N641" s="138">
        <f t="shared" si="12"/>
        <v>2.097</v>
      </c>
      <c r="O641" s="39">
        <f>+'Weekly OPIS Data'!F501</f>
        <v>2.097</v>
      </c>
    </row>
    <row r="642" spans="1:15" x14ac:dyDescent="0.25">
      <c r="A642" s="39"/>
      <c r="B642" s="43">
        <v>42444</v>
      </c>
      <c r="C642" s="138">
        <f t="shared" si="11"/>
        <v>2.153</v>
      </c>
      <c r="D642" s="138">
        <f>+'Weekly OPIS Data'!D502</f>
        <v>2.153</v>
      </c>
      <c r="N642" s="138">
        <f t="shared" si="12"/>
        <v>2.153</v>
      </c>
      <c r="O642" s="39">
        <f>+'Weekly OPIS Data'!F502</f>
        <v>2.153</v>
      </c>
    </row>
    <row r="643" spans="1:15" x14ac:dyDescent="0.25">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5">
      <c r="A644" s="39"/>
      <c r="B644" s="43">
        <v>42458</v>
      </c>
      <c r="C644" s="138">
        <f t="shared" si="11"/>
        <v>2.177</v>
      </c>
      <c r="D644" s="138">
        <f>+'Weekly OPIS Data'!D504</f>
        <v>2.177</v>
      </c>
      <c r="N644" s="138">
        <f t="shared" si="12"/>
        <v>2.177</v>
      </c>
      <c r="O644" s="39">
        <f>+'Weekly OPIS Data'!F504</f>
        <v>2.177</v>
      </c>
    </row>
    <row r="645" spans="1:15" x14ac:dyDescent="0.25">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5">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5">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5">
      <c r="A648" s="39"/>
      <c r="B648" s="43">
        <v>42486</v>
      </c>
      <c r="C648" s="138">
        <f t="shared" si="11"/>
        <v>2.282</v>
      </c>
      <c r="D648" s="138">
        <f>+'Weekly OPIS Data'!D508</f>
        <v>2.282</v>
      </c>
      <c r="N648" s="138">
        <f t="shared" si="12"/>
        <v>2.282</v>
      </c>
      <c r="O648" s="39">
        <f>+'Weekly OPIS Data'!F508</f>
        <v>2.282</v>
      </c>
    </row>
    <row r="649" spans="1:15" x14ac:dyDescent="0.25">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5">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5">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5">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5">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5">
      <c r="A654" s="39"/>
      <c r="B654" s="43">
        <v>42528</v>
      </c>
      <c r="C654" s="138">
        <f t="shared" si="11"/>
        <v>2.6</v>
      </c>
      <c r="D654" s="138">
        <f>+'Weekly OPIS Data'!D514</f>
        <v>2.6</v>
      </c>
      <c r="N654" s="138">
        <f t="shared" si="12"/>
        <v>2.6</v>
      </c>
      <c r="O654" s="39">
        <f>+'Weekly OPIS Data'!F514</f>
        <v>2.6</v>
      </c>
    </row>
    <row r="655" spans="1:15" x14ac:dyDescent="0.25">
      <c r="A655" s="39"/>
      <c r="B655" s="43">
        <v>42535</v>
      </c>
      <c r="C655" s="138">
        <f t="shared" si="11"/>
        <v>2.61</v>
      </c>
      <c r="D655" s="138">
        <f>+'Weekly OPIS Data'!D515</f>
        <v>2.61</v>
      </c>
      <c r="N655" s="138">
        <f t="shared" si="12"/>
        <v>2.61</v>
      </c>
      <c r="O655" s="39">
        <f>+'Weekly OPIS Data'!F515</f>
        <v>2.61</v>
      </c>
    </row>
    <row r="656" spans="1:15" x14ac:dyDescent="0.25">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5">
      <c r="A657" s="39"/>
      <c r="B657" s="43">
        <v>42549</v>
      </c>
      <c r="C657" s="138">
        <f t="shared" si="11"/>
        <v>2.6</v>
      </c>
      <c r="D657" s="138">
        <f>+'Weekly OPIS Data'!D517</f>
        <v>2.6</v>
      </c>
      <c r="N657" s="138">
        <f t="shared" si="12"/>
        <v>2.6</v>
      </c>
      <c r="O657" s="39">
        <f>+'Weekly OPIS Data'!F517</f>
        <v>2.6</v>
      </c>
    </row>
    <row r="658" spans="1:15" x14ac:dyDescent="0.25">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5">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5">
      <c r="A660" s="39"/>
      <c r="B660" s="43">
        <v>42570</v>
      </c>
      <c r="C660" s="138">
        <f t="shared" si="11"/>
        <v>2.569</v>
      </c>
      <c r="D660" s="138">
        <f>+'Weekly OPIS Data'!D520</f>
        <v>2.569</v>
      </c>
      <c r="N660" s="138">
        <f t="shared" si="12"/>
        <v>2.569</v>
      </c>
      <c r="O660" s="39">
        <f>+'Weekly OPIS Data'!F520</f>
        <v>2.569</v>
      </c>
    </row>
    <row r="661" spans="1:15" x14ac:dyDescent="0.25">
      <c r="A661" s="39"/>
      <c r="B661" s="43">
        <v>42577</v>
      </c>
      <c r="C661" s="138">
        <f t="shared" si="11"/>
        <v>2.536</v>
      </c>
      <c r="D661" s="138">
        <f>+'Weekly OPIS Data'!D521</f>
        <v>2.536</v>
      </c>
      <c r="N661" s="138">
        <f t="shared" si="12"/>
        <v>2.536</v>
      </c>
      <c r="O661" s="39">
        <f>+'Weekly OPIS Data'!F521</f>
        <v>2.536</v>
      </c>
    </row>
    <row r="662" spans="1:15" x14ac:dyDescent="0.25">
      <c r="A662" s="39"/>
      <c r="B662" s="43">
        <v>42584</v>
      </c>
      <c r="C662" s="138">
        <f t="shared" si="11"/>
        <v>2.492</v>
      </c>
      <c r="D662" s="138">
        <f>+'Weekly OPIS Data'!D522</f>
        <v>2.492</v>
      </c>
      <c r="N662" s="138">
        <f t="shared" si="12"/>
        <v>2.492</v>
      </c>
      <c r="O662" s="39">
        <f>+'Weekly OPIS Data'!F522</f>
        <v>2.492</v>
      </c>
    </row>
    <row r="663" spans="1:15" x14ac:dyDescent="0.25">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5">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5">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5">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5">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5">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5">
      <c r="A669" s="39"/>
      <c r="B669" s="43">
        <v>42633</v>
      </c>
      <c r="C669" s="138">
        <f t="shared" si="11"/>
        <v>2.524</v>
      </c>
      <c r="D669" s="138">
        <f>+'Weekly OPIS Data'!D529</f>
        <v>2.524</v>
      </c>
      <c r="N669" s="138">
        <f t="shared" si="12"/>
        <v>2.524</v>
      </c>
      <c r="O669" s="39">
        <f>+'Weekly OPIS Data'!F529</f>
        <v>2.524</v>
      </c>
    </row>
    <row r="670" spans="1:15" x14ac:dyDescent="0.25">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5">
      <c r="A671" s="39"/>
      <c r="B671" s="43">
        <v>42647</v>
      </c>
      <c r="C671" s="138">
        <f t="shared" si="11"/>
        <v>2.524</v>
      </c>
      <c r="D671" s="138">
        <f>+'Weekly OPIS Data'!D531</f>
        <v>2.524</v>
      </c>
      <c r="N671" s="138">
        <f t="shared" si="12"/>
        <v>2.524</v>
      </c>
      <c r="O671" s="39">
        <f>+'Weekly OPIS Data'!F531</f>
        <v>2.524</v>
      </c>
    </row>
    <row r="672" spans="1:15" x14ac:dyDescent="0.25">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5">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5">
      <c r="A674" s="39"/>
      <c r="B674" s="43">
        <v>42668</v>
      </c>
      <c r="C674" s="138">
        <f t="shared" si="11"/>
        <v>2.645</v>
      </c>
      <c r="D674" s="138">
        <f>+'Weekly OPIS Data'!D534</f>
        <v>2.645</v>
      </c>
      <c r="N674" s="138">
        <f t="shared" si="12"/>
        <v>2.645</v>
      </c>
      <c r="O674" s="39">
        <f>+'Weekly OPIS Data'!F534</f>
        <v>2.645</v>
      </c>
    </row>
    <row r="675" spans="1:15" x14ac:dyDescent="0.25">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5">
      <c r="A676" s="39"/>
      <c r="B676" s="43">
        <v>42682</v>
      </c>
      <c r="C676" s="138">
        <f t="shared" si="11"/>
        <v>2.673</v>
      </c>
      <c r="D676" s="138">
        <f>+'Weekly OPIS Data'!D536</f>
        <v>2.673</v>
      </c>
      <c r="N676" s="138">
        <f t="shared" si="12"/>
        <v>2.673</v>
      </c>
      <c r="O676" s="39">
        <f>+'Weekly OPIS Data'!F536</f>
        <v>2.673</v>
      </c>
    </row>
    <row r="677" spans="1:15" x14ac:dyDescent="0.25">
      <c r="A677" s="39"/>
      <c r="B677" s="43">
        <v>42689</v>
      </c>
      <c r="C677" s="138">
        <f t="shared" si="11"/>
        <v>2.657</v>
      </c>
      <c r="D677" s="138">
        <f>+'Weekly OPIS Data'!D537</f>
        <v>2.657</v>
      </c>
      <c r="N677" s="138">
        <f t="shared" si="12"/>
        <v>2.657</v>
      </c>
      <c r="O677" s="39">
        <f>+'Weekly OPIS Data'!F537</f>
        <v>2.657</v>
      </c>
    </row>
    <row r="678" spans="1:15" x14ac:dyDescent="0.25">
      <c r="A678" s="39"/>
      <c r="B678" s="43">
        <v>42696</v>
      </c>
      <c r="C678" s="138">
        <f t="shared" si="11"/>
        <v>2.637</v>
      </c>
      <c r="D678" s="138">
        <f>+'Weekly OPIS Data'!D538</f>
        <v>2.637</v>
      </c>
      <c r="N678" s="138">
        <f t="shared" si="12"/>
        <v>2.637</v>
      </c>
      <c r="O678" s="39">
        <f>+'Weekly OPIS Data'!F538</f>
        <v>2.637</v>
      </c>
    </row>
    <row r="679" spans="1:15" x14ac:dyDescent="0.25">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5">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5">
      <c r="A681" s="39"/>
      <c r="B681" s="43">
        <v>42717</v>
      </c>
      <c r="C681" s="138">
        <f t="shared" si="11"/>
        <v>2.69</v>
      </c>
      <c r="D681" s="138">
        <f>+'Weekly OPIS Data'!D541</f>
        <v>2.69</v>
      </c>
      <c r="N681" s="138">
        <f t="shared" si="12"/>
        <v>2.69</v>
      </c>
      <c r="O681" s="39">
        <f>+'Weekly OPIS Data'!F541</f>
        <v>2.69</v>
      </c>
    </row>
    <row r="682" spans="1:15" x14ac:dyDescent="0.25">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5">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5">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5">
      <c r="A685" s="39"/>
      <c r="B685" s="43">
        <v>42745</v>
      </c>
      <c r="C685" s="138">
        <f t="shared" si="11"/>
        <v>2.774</v>
      </c>
      <c r="D685" s="138">
        <f>+'Weekly OPIS Data'!D545</f>
        <v>2.774</v>
      </c>
      <c r="N685" s="138">
        <f t="shared" si="12"/>
        <v>2.774</v>
      </c>
      <c r="O685" s="39">
        <f>+'Weekly OPIS Data'!F545</f>
        <v>2.774</v>
      </c>
    </row>
    <row r="686" spans="1:15" x14ac:dyDescent="0.25">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5">
      <c r="A687" s="39"/>
      <c r="B687" s="43">
        <v>42759</v>
      </c>
      <c r="C687" s="138">
        <f t="shared" si="11"/>
        <v>2.75</v>
      </c>
      <c r="D687" s="138">
        <f>+'Weekly OPIS Data'!D547</f>
        <v>2.75</v>
      </c>
      <c r="N687" s="138">
        <f t="shared" si="12"/>
        <v>2.75</v>
      </c>
      <c r="O687" s="39">
        <f>+'Weekly OPIS Data'!F547</f>
        <v>2.75</v>
      </c>
    </row>
    <row r="688" spans="1:15" x14ac:dyDescent="0.25">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5">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5">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5">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5">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5">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5">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5">
      <c r="A695" s="39"/>
      <c r="B695" s="43">
        <v>42815</v>
      </c>
      <c r="C695" s="138">
        <f t="shared" si="11"/>
        <v>2.702</v>
      </c>
      <c r="D695" s="138">
        <f>+'Weekly OPIS Data'!D555</f>
        <v>2.702</v>
      </c>
      <c r="N695" s="138">
        <f t="shared" si="12"/>
        <v>2.702</v>
      </c>
      <c r="O695" s="39">
        <f>+'Weekly OPIS Data'!F555</f>
        <v>2.702</v>
      </c>
    </row>
    <row r="696" spans="1:15" x14ac:dyDescent="0.25">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5">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5">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5">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5">
      <c r="A700" s="39"/>
      <c r="B700" s="43">
        <v>42850</v>
      </c>
      <c r="C700" s="138">
        <f t="shared" si="13"/>
        <v>2.786</v>
      </c>
      <c r="D700" s="138">
        <f>+'Weekly OPIS Data'!D560</f>
        <v>2.786</v>
      </c>
      <c r="N700" s="138">
        <f t="shared" si="14"/>
        <v>2.786</v>
      </c>
      <c r="O700" s="39">
        <f>+'Weekly OPIS Data'!F560</f>
        <v>2.786</v>
      </c>
    </row>
    <row r="701" spans="1:15" x14ac:dyDescent="0.25">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5">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5">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5">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5">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5">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5">
      <c r="A707" s="39"/>
      <c r="B707" s="43">
        <v>42899</v>
      </c>
      <c r="C707" s="138">
        <f t="shared" si="13"/>
        <v>2.681</v>
      </c>
      <c r="D707" s="138">
        <f>+'Weekly OPIS Data'!D567</f>
        <v>2.681</v>
      </c>
      <c r="N707" s="138">
        <f t="shared" si="14"/>
        <v>2.681</v>
      </c>
      <c r="O707" s="39">
        <f>+'Weekly OPIS Data'!F567</f>
        <v>2.681</v>
      </c>
    </row>
    <row r="708" spans="1:15" x14ac:dyDescent="0.25">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5">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5">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5">
      <c r="A711" s="39"/>
      <c r="B711" s="43">
        <v>42927</v>
      </c>
      <c r="C711" s="138">
        <f t="shared" si="13"/>
        <v>2.653</v>
      </c>
      <c r="D711" s="138">
        <f>+'Weekly OPIS Data'!D571</f>
        <v>2.653</v>
      </c>
      <c r="N711" s="138">
        <f t="shared" si="14"/>
        <v>2.653</v>
      </c>
      <c r="O711" s="39">
        <f>+'Weekly OPIS Data'!F571</f>
        <v>2.653</v>
      </c>
    </row>
    <row r="712" spans="1:15" x14ac:dyDescent="0.25">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5">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5">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5">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5">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5">
      <c r="A717" s="39"/>
      <c r="B717" s="43">
        <v>42969</v>
      </c>
      <c r="C717" s="138">
        <f t="shared" si="13"/>
        <v>2.786</v>
      </c>
      <c r="D717" s="138">
        <f>+'Weekly OPIS Data'!D577</f>
        <v>2.786</v>
      </c>
      <c r="N717" s="138">
        <f t="shared" si="14"/>
        <v>2.786</v>
      </c>
      <c r="O717" s="39">
        <f>+'Weekly OPIS Data'!F577</f>
        <v>2.786</v>
      </c>
    </row>
    <row r="718" spans="1:15" x14ac:dyDescent="0.25">
      <c r="A718" s="39"/>
      <c r="B718" s="43">
        <v>42976</v>
      </c>
      <c r="C718" s="138">
        <f t="shared" si="13"/>
        <v>2.806</v>
      </c>
      <c r="D718" s="138">
        <f>+'Weekly OPIS Data'!D578</f>
        <v>2.806</v>
      </c>
      <c r="N718" s="138">
        <f t="shared" si="14"/>
        <v>2.806</v>
      </c>
      <c r="O718" s="39">
        <f>+'Weekly OPIS Data'!F578</f>
        <v>2.806</v>
      </c>
    </row>
    <row r="719" spans="1:15" x14ac:dyDescent="0.25">
      <c r="A719" s="39"/>
      <c r="B719" s="43">
        <v>42983</v>
      </c>
      <c r="C719" s="138">
        <f t="shared" si="13"/>
        <v>2.931</v>
      </c>
      <c r="D719" s="138">
        <f>+'Weekly OPIS Data'!D579</f>
        <v>2.931</v>
      </c>
      <c r="N719" s="138">
        <f t="shared" si="14"/>
        <v>2.931</v>
      </c>
      <c r="O719" s="39">
        <f>+'Weekly OPIS Data'!F579</f>
        <v>2.931</v>
      </c>
    </row>
    <row r="720" spans="1:15" x14ac:dyDescent="0.25">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5">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5">
      <c r="A722" s="39"/>
      <c r="B722" s="43">
        <v>43004</v>
      </c>
      <c r="C722" s="138">
        <f t="shared" si="13"/>
        <v>3.008</v>
      </c>
      <c r="D722" s="138">
        <f>+'Weekly OPIS Data'!D582</f>
        <v>3.008</v>
      </c>
      <c r="N722" s="138">
        <f t="shared" si="14"/>
        <v>3.008</v>
      </c>
      <c r="O722" s="39">
        <f>+'Weekly OPIS Data'!F582</f>
        <v>3.008</v>
      </c>
    </row>
    <row r="723" spans="1:15" x14ac:dyDescent="0.25">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5">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5">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5">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5">
      <c r="A727" s="39"/>
      <c r="B727" s="43">
        <v>43039</v>
      </c>
      <c r="C727" s="138">
        <f t="shared" si="13"/>
        <v>3.02</v>
      </c>
      <c r="D727" s="138">
        <f>+'Weekly OPIS Data'!D587</f>
        <v>3.02</v>
      </c>
      <c r="N727" s="138">
        <f t="shared" si="14"/>
        <v>3.02</v>
      </c>
      <c r="O727" s="39">
        <f>+'Weekly OPIS Data'!F587</f>
        <v>3.02</v>
      </c>
    </row>
    <row r="728" spans="1:15" x14ac:dyDescent="0.25">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5">
      <c r="A729" s="39"/>
      <c r="B729" s="43">
        <v>43053</v>
      </c>
      <c r="C729" s="138">
        <f t="shared" si="13"/>
        <v>3.12</v>
      </c>
      <c r="D729" s="138">
        <f>+'Weekly OPIS Data'!D589</f>
        <v>3.12</v>
      </c>
      <c r="N729" s="138">
        <f t="shared" si="14"/>
        <v>3.12</v>
      </c>
      <c r="O729" s="39">
        <f>+'Weekly OPIS Data'!F589</f>
        <v>3.12</v>
      </c>
    </row>
    <row r="730" spans="1:15" x14ac:dyDescent="0.25">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5">
      <c r="A731" s="39"/>
      <c r="B731" s="43">
        <v>43067</v>
      </c>
      <c r="C731" s="138">
        <f t="shared" si="13"/>
        <v>3.113</v>
      </c>
      <c r="D731" s="138">
        <f>+'Weekly OPIS Data'!D591</f>
        <v>3.113</v>
      </c>
      <c r="N731" s="138">
        <f t="shared" si="14"/>
        <v>3.113</v>
      </c>
      <c r="O731" s="39">
        <f>+'Weekly OPIS Data'!F591</f>
        <v>3.113</v>
      </c>
    </row>
    <row r="732" spans="1:15" x14ac:dyDescent="0.25">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5">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5">
      <c r="A734" s="39"/>
      <c r="B734" s="43">
        <v>43088</v>
      </c>
      <c r="C734" s="138">
        <f t="shared" si="13"/>
        <v>3.044</v>
      </c>
      <c r="D734" s="138">
        <f>+'Weekly OPIS Data'!D594</f>
        <v>3.044</v>
      </c>
      <c r="N734" s="138">
        <f t="shared" si="14"/>
        <v>3.044</v>
      </c>
      <c r="O734" s="39">
        <f>+'Weekly OPIS Data'!F594</f>
        <v>3.044</v>
      </c>
    </row>
    <row r="735" spans="1:15" x14ac:dyDescent="0.25">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5">
      <c r="A736" s="39"/>
      <c r="B736" s="43">
        <v>43102</v>
      </c>
      <c r="C736" s="138">
        <f t="shared" si="13"/>
        <v>3.073</v>
      </c>
      <c r="D736" s="138">
        <f>+'Weekly OPIS Data'!D596</f>
        <v>3.073</v>
      </c>
      <c r="N736" s="138">
        <f t="shared" si="14"/>
        <v>3.073</v>
      </c>
      <c r="O736" s="39">
        <f>+'Weekly OPIS Data'!F596</f>
        <v>3.073</v>
      </c>
    </row>
    <row r="737" spans="1:15" x14ac:dyDescent="0.25">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5">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5">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5">
      <c r="A740" s="39"/>
      <c r="B740" s="43">
        <v>43130</v>
      </c>
      <c r="C740" s="138">
        <f t="shared" si="13"/>
        <v>3.12</v>
      </c>
      <c r="D740" s="138">
        <f>+'Weekly OPIS Data'!D600</f>
        <v>3.12</v>
      </c>
      <c r="N740" s="138">
        <f t="shared" si="14"/>
        <v>3.12</v>
      </c>
      <c r="O740" s="39">
        <f>+'Weekly OPIS Data'!F600</f>
        <v>3.12</v>
      </c>
    </row>
    <row r="741" spans="1:15" x14ac:dyDescent="0.25">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5">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5">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5">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5">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5">
      <c r="A746" s="39"/>
      <c r="B746" s="43">
        <v>43172</v>
      </c>
      <c r="C746" s="138">
        <f t="shared" si="13"/>
        <v>3.052</v>
      </c>
      <c r="D746" s="138">
        <f>+'Weekly OPIS Data'!D606</f>
        <v>3.052</v>
      </c>
      <c r="N746" s="138">
        <f t="shared" si="14"/>
        <v>3.052</v>
      </c>
      <c r="O746" s="39">
        <f>+'Weekly OPIS Data'!F606</f>
        <v>3.052</v>
      </c>
    </row>
    <row r="747" spans="1:15" x14ac:dyDescent="0.25">
      <c r="A747" s="39"/>
      <c r="B747" s="43">
        <v>43179</v>
      </c>
      <c r="C747" s="138">
        <f t="shared" si="13"/>
        <v>3.06</v>
      </c>
      <c r="D747" s="138">
        <f>+'Weekly OPIS Data'!D607</f>
        <v>3.06</v>
      </c>
      <c r="N747" s="138">
        <f t="shared" si="14"/>
        <v>3.06</v>
      </c>
      <c r="O747" s="39">
        <f>+'Weekly OPIS Data'!F607</f>
        <v>3.06</v>
      </c>
    </row>
    <row r="748" spans="1:15" x14ac:dyDescent="0.25">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5">
      <c r="A749" s="39"/>
      <c r="B749" s="43">
        <v>43193</v>
      </c>
      <c r="C749" s="138">
        <f t="shared" si="13"/>
        <v>3.202</v>
      </c>
      <c r="D749" s="138">
        <f>+'Weekly OPIS Data'!D609</f>
        <v>3.202</v>
      </c>
      <c r="N749" s="138">
        <f t="shared" si="14"/>
        <v>3.202</v>
      </c>
      <c r="O749" s="39">
        <f>+'Weekly OPIS Data'!F609</f>
        <v>3.202</v>
      </c>
    </row>
    <row r="750" spans="1:15" x14ac:dyDescent="0.25">
      <c r="A750" s="39"/>
      <c r="B750" s="43">
        <v>43200</v>
      </c>
      <c r="C750" s="138">
        <f t="shared" si="13"/>
        <v>3.226</v>
      </c>
      <c r="D750" s="138">
        <f>+'Weekly OPIS Data'!D610</f>
        <v>3.226</v>
      </c>
      <c r="N750" s="138">
        <f t="shared" si="14"/>
        <v>3.226</v>
      </c>
      <c r="O750" s="39">
        <f>+'Weekly OPIS Data'!F610</f>
        <v>3.226</v>
      </c>
    </row>
    <row r="751" spans="1:15" x14ac:dyDescent="0.25">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5">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5">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5">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5">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5">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5">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5">
      <c r="A758" s="39"/>
      <c r="B758" s="43">
        <v>43256</v>
      </c>
      <c r="C758" s="138">
        <f t="shared" si="13"/>
        <v>3.508</v>
      </c>
      <c r="D758" s="138">
        <f>+'Weekly OPIS Data'!D618</f>
        <v>3.508</v>
      </c>
      <c r="N758" s="138">
        <f t="shared" si="14"/>
        <v>3.508</v>
      </c>
      <c r="O758" s="138">
        <f>+'Weekly OPIS Data'!F618</f>
        <v>3.508</v>
      </c>
      <c r="P758" s="138"/>
      <c r="Q758" s="138"/>
    </row>
    <row r="759" spans="1:17" x14ac:dyDescent="0.25">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5">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5">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5">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5">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5">
      <c r="A764" s="39"/>
      <c r="B764" s="43">
        <v>43298</v>
      </c>
      <c r="C764" s="138">
        <f t="shared" si="15"/>
        <v>3.456</v>
      </c>
      <c r="D764" s="138">
        <f>+'Weekly OPIS Data'!D624</f>
        <v>3.456</v>
      </c>
      <c r="N764" s="138">
        <f t="shared" si="16"/>
        <v>3.456</v>
      </c>
      <c r="O764" s="138">
        <f>+'Weekly OPIS Data'!F624</f>
        <v>3.456</v>
      </c>
      <c r="P764" s="138"/>
      <c r="Q764" s="138"/>
    </row>
    <row r="765" spans="1:17" x14ac:dyDescent="0.25">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5">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5">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5">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5">
      <c r="A769" s="39"/>
      <c r="B769" s="43">
        <v>43333</v>
      </c>
      <c r="C769" s="138">
        <f t="shared" si="15"/>
        <v>3.423</v>
      </c>
      <c r="D769" s="138">
        <f>+'Weekly OPIS Data'!D629</f>
        <v>3.423</v>
      </c>
      <c r="N769" s="138">
        <f t="shared" si="16"/>
        <v>3.423</v>
      </c>
      <c r="O769" s="138">
        <f>+'Weekly OPIS Data'!F629</f>
        <v>3.423</v>
      </c>
      <c r="P769" s="138"/>
      <c r="Q769" s="138"/>
    </row>
    <row r="770" spans="1:17" x14ac:dyDescent="0.25">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5">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5">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5">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5">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5">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5">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5">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5">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5">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5">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5">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5">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5">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5">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5">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5">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5">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5">
      <c r="A788" s="39"/>
      <c r="B788" s="43">
        <v>43466</v>
      </c>
      <c r="C788" s="138">
        <f t="shared" si="15"/>
        <v>3.246</v>
      </c>
      <c r="D788" s="138">
        <f>+'Weekly OPIS Data'!D648</f>
        <v>3.246</v>
      </c>
      <c r="N788" s="138">
        <f t="shared" si="16"/>
        <v>3.246</v>
      </c>
      <c r="O788" s="138">
        <f>+'Weekly OPIS Data'!F648</f>
        <v>3.246</v>
      </c>
      <c r="P788" s="138"/>
      <c r="Q788" s="138"/>
    </row>
    <row r="789" spans="1:17" x14ac:dyDescent="0.25">
      <c r="A789" s="39"/>
      <c r="B789" s="43">
        <v>43473</v>
      </c>
      <c r="C789" s="138">
        <f t="shared" si="15"/>
        <v>3.18</v>
      </c>
      <c r="D789" s="138">
        <f>+'Weekly OPIS Data'!D649</f>
        <v>3.18</v>
      </c>
      <c r="N789" s="138">
        <f t="shared" si="16"/>
        <v>3.18</v>
      </c>
      <c r="O789" s="138">
        <f>+'Weekly OPIS Data'!F649</f>
        <v>3.18</v>
      </c>
      <c r="P789" s="138"/>
      <c r="Q789" s="138"/>
    </row>
    <row r="790" spans="1:17" x14ac:dyDescent="0.25">
      <c r="A790" s="39"/>
      <c r="B790" s="43">
        <v>43480</v>
      </c>
      <c r="C790" s="138">
        <f t="shared" si="15"/>
        <v>3.13</v>
      </c>
      <c r="D790" s="138">
        <f>+'Weekly OPIS Data'!D650</f>
        <v>3.13</v>
      </c>
      <c r="N790" s="138">
        <f t="shared" si="16"/>
        <v>3.13</v>
      </c>
      <c r="O790" s="138">
        <f>+'Weekly OPIS Data'!F650</f>
        <v>3.13</v>
      </c>
      <c r="P790" s="138"/>
      <c r="Q790" s="138"/>
    </row>
    <row r="791" spans="1:17" x14ac:dyDescent="0.25">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5">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5">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5">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5">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5">
      <c r="A796" s="39"/>
      <c r="B796" s="43">
        <v>43522</v>
      </c>
      <c r="C796" s="138">
        <f t="shared" si="15"/>
        <v>3.141</v>
      </c>
      <c r="D796" s="138">
        <f>+'Weekly OPIS Data'!D656</f>
        <v>3.141</v>
      </c>
      <c r="N796" s="138">
        <f t="shared" si="16"/>
        <v>3.141</v>
      </c>
      <c r="O796" s="138">
        <f>+'Weekly OPIS Data'!F656</f>
        <v>3.141</v>
      </c>
      <c r="P796" s="138"/>
      <c r="Q796" s="138"/>
    </row>
    <row r="797" spans="1:17" x14ac:dyDescent="0.25">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5">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5">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5">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5">
      <c r="A801" s="39"/>
      <c r="B801" s="43">
        <v>43557</v>
      </c>
      <c r="C801" s="138">
        <f t="shared" si="15"/>
        <v>3.153</v>
      </c>
      <c r="D801" s="138">
        <f>+'Weekly OPIS Data'!D661</f>
        <v>3.153</v>
      </c>
      <c r="N801" s="138">
        <f t="shared" si="16"/>
        <v>3.153</v>
      </c>
      <c r="O801" s="138">
        <f>+'Weekly OPIS Data'!F661</f>
        <v>3.153</v>
      </c>
      <c r="P801" s="138"/>
      <c r="Q801" s="138"/>
    </row>
    <row r="802" spans="1:17" x14ac:dyDescent="0.25">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5">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5">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5">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5">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5">
      <c r="A807" s="39"/>
      <c r="B807" s="43">
        <v>43599</v>
      </c>
      <c r="C807" s="138">
        <f t="shared" si="15"/>
        <v>3.355</v>
      </c>
      <c r="D807" s="138">
        <f>+'Weekly OPIS Data'!D667</f>
        <v>3.355</v>
      </c>
      <c r="N807" s="138">
        <f t="shared" si="16"/>
        <v>3.355</v>
      </c>
      <c r="O807" s="138">
        <f>+'Weekly OPIS Data'!F667</f>
        <v>3.355</v>
      </c>
      <c r="P807" s="138"/>
      <c r="Q807" s="138"/>
    </row>
    <row r="808" spans="1:17" x14ac:dyDescent="0.25">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5">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5">
      <c r="A810" s="39"/>
      <c r="B810" s="43">
        <v>43620</v>
      </c>
      <c r="C810" s="138">
        <f t="shared" si="15"/>
        <v>3.32</v>
      </c>
      <c r="D810" s="138">
        <f>+'Weekly OPIS Data'!D670</f>
        <v>3.32</v>
      </c>
      <c r="N810" s="138">
        <f t="shared" si="16"/>
        <v>3.32</v>
      </c>
      <c r="O810" s="138">
        <f>+'Weekly OPIS Data'!F670</f>
        <v>3.32</v>
      </c>
      <c r="P810" s="138"/>
      <c r="Q810" s="138"/>
    </row>
    <row r="811" spans="1:17" x14ac:dyDescent="0.25">
      <c r="A811" s="39"/>
      <c r="B811" s="43">
        <v>43627</v>
      </c>
      <c r="C811" s="138">
        <f t="shared" si="15"/>
        <v>3.282</v>
      </c>
      <c r="D811" s="138">
        <f>+'Weekly OPIS Data'!D671</f>
        <v>3.282</v>
      </c>
      <c r="N811" s="138">
        <f t="shared" si="16"/>
        <v>3.282</v>
      </c>
      <c r="O811" s="138">
        <f>+'Weekly OPIS Data'!F671</f>
        <v>3.282</v>
      </c>
      <c r="P811" s="138"/>
      <c r="Q811" s="138"/>
    </row>
    <row r="812" spans="1:17" x14ac:dyDescent="0.25">
      <c r="A812" s="39"/>
      <c r="B812" s="43">
        <v>43634</v>
      </c>
      <c r="C812" s="138">
        <f t="shared" si="15"/>
        <v>3.238</v>
      </c>
      <c r="D812" s="138">
        <f>+'Weekly OPIS Data'!D672</f>
        <v>3.238</v>
      </c>
      <c r="N812" s="138">
        <f t="shared" si="16"/>
        <v>3.238</v>
      </c>
      <c r="O812" s="138">
        <f>+'Weekly OPIS Data'!F672</f>
        <v>3.238</v>
      </c>
      <c r="P812" s="138"/>
      <c r="Q812" s="138"/>
    </row>
    <row r="813" spans="1:17" x14ac:dyDescent="0.25">
      <c r="A813" s="39"/>
      <c r="B813" s="43">
        <v>43641</v>
      </c>
      <c r="C813" s="138">
        <f t="shared" si="15"/>
        <v>3.206</v>
      </c>
      <c r="D813" s="138">
        <f>+'Weekly OPIS Data'!D673</f>
        <v>3.206</v>
      </c>
      <c r="N813" s="138">
        <f t="shared" si="16"/>
        <v>3.206</v>
      </c>
      <c r="O813" s="138">
        <f>+'Weekly OPIS Data'!F673</f>
        <v>3.206</v>
      </c>
      <c r="P813" s="138"/>
      <c r="Q813" s="138"/>
    </row>
    <row r="814" spans="1:17" x14ac:dyDescent="0.25">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5">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5">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5">
      <c r="A817" s="39"/>
      <c r="B817" s="43">
        <v>43669</v>
      </c>
      <c r="C817" s="138">
        <f t="shared" si="15"/>
        <v>3.198</v>
      </c>
      <c r="D817" s="138">
        <f>+'Weekly OPIS Data'!D677</f>
        <v>3.198</v>
      </c>
      <c r="N817" s="138">
        <f t="shared" si="16"/>
        <v>3.198</v>
      </c>
      <c r="O817" s="138">
        <f>+'Weekly OPIS Data'!F677</f>
        <v>3.198</v>
      </c>
      <c r="P817" s="138"/>
      <c r="Q817" s="138"/>
    </row>
    <row r="818" spans="1:17" x14ac:dyDescent="0.25">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5">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5">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5">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5">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5">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5">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5">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5">
      <c r="A826" s="39"/>
      <c r="B826" s="43">
        <v>43732</v>
      </c>
      <c r="C826" s="138">
        <f t="shared" si="17"/>
        <v>3.238</v>
      </c>
      <c r="D826" s="138">
        <f>+'Weekly OPIS Data'!D686</f>
        <v>3.238</v>
      </c>
      <c r="N826" s="138">
        <f t="shared" si="18"/>
        <v>3.238</v>
      </c>
      <c r="O826" s="138">
        <f>+'Weekly OPIS Data'!F686</f>
        <v>3.238</v>
      </c>
      <c r="P826" s="138"/>
      <c r="Q826" s="138"/>
    </row>
    <row r="827" spans="1:17" x14ac:dyDescent="0.25">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5">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5">
      <c r="A829" s="39"/>
      <c r="B829" s="43">
        <v>43753</v>
      </c>
      <c r="C829" s="138">
        <f t="shared" si="17"/>
        <v>3.24</v>
      </c>
      <c r="D829" s="138">
        <f>+'Weekly OPIS Data'!D689</f>
        <v>3.24</v>
      </c>
      <c r="N829" s="138">
        <f t="shared" si="18"/>
        <v>3.24</v>
      </c>
      <c r="O829" s="138">
        <f>+'Weekly OPIS Data'!F689</f>
        <v>3.24</v>
      </c>
      <c r="P829" s="138"/>
      <c r="Q829" s="138"/>
    </row>
    <row r="830" spans="1:17" x14ac:dyDescent="0.25">
      <c r="A830" s="39"/>
      <c r="B830" s="43">
        <v>43760</v>
      </c>
      <c r="C830" s="138">
        <f t="shared" si="17"/>
        <v>3.29</v>
      </c>
      <c r="D830" s="138">
        <f>+'Weekly OPIS Data'!D690</f>
        <v>3.29</v>
      </c>
      <c r="N830" s="138">
        <f t="shared" si="18"/>
        <v>3.29</v>
      </c>
      <c r="O830" s="138">
        <f>+'Weekly OPIS Data'!F690</f>
        <v>3.29</v>
      </c>
      <c r="P830" s="138"/>
      <c r="Q830" s="138"/>
    </row>
    <row r="831" spans="1:17" x14ac:dyDescent="0.25">
      <c r="A831" s="39"/>
      <c r="B831" s="43">
        <v>43767</v>
      </c>
      <c r="C831" s="138">
        <f t="shared" si="17"/>
        <v>3.379</v>
      </c>
      <c r="D831" s="138">
        <f>+'Weekly OPIS Data'!D691</f>
        <v>3.379</v>
      </c>
      <c r="N831" s="138">
        <f t="shared" si="18"/>
        <v>3.379</v>
      </c>
      <c r="O831" s="138">
        <f>+'Weekly OPIS Data'!F691</f>
        <v>3.379</v>
      </c>
      <c r="P831" s="138"/>
      <c r="Q831" s="138"/>
    </row>
    <row r="832" spans="1:17" x14ac:dyDescent="0.25">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5">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5">
      <c r="A834" s="39"/>
      <c r="B834" s="43">
        <v>43788</v>
      </c>
      <c r="C834" s="138">
        <f t="shared" si="17"/>
        <v>3.444</v>
      </c>
      <c r="D834" s="138">
        <f>+'Weekly OPIS Data'!D694</f>
        <v>3.444</v>
      </c>
      <c r="N834" s="138">
        <f t="shared" si="18"/>
        <v>3.444</v>
      </c>
      <c r="O834" s="138">
        <f>+'Weekly OPIS Data'!F694</f>
        <v>3.444</v>
      </c>
      <c r="P834" s="138"/>
      <c r="Q834" s="138"/>
    </row>
    <row r="835" spans="1:17" x14ac:dyDescent="0.25">
      <c r="A835" s="39"/>
      <c r="B835" s="43">
        <v>43795</v>
      </c>
      <c r="C835" s="138">
        <f t="shared" si="17"/>
        <v>3.387</v>
      </c>
      <c r="D835" s="138">
        <f>+'Weekly OPIS Data'!D695</f>
        <v>3.387</v>
      </c>
      <c r="N835" s="138">
        <f t="shared" si="18"/>
        <v>3.387</v>
      </c>
      <c r="O835" s="138">
        <f>+'Weekly OPIS Data'!F695</f>
        <v>3.387</v>
      </c>
      <c r="P835" s="138"/>
      <c r="Q835" s="138"/>
    </row>
    <row r="836" spans="1:17" x14ac:dyDescent="0.25">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5">
      <c r="A837" s="39"/>
      <c r="B837" s="43">
        <v>43809</v>
      </c>
      <c r="C837" s="138">
        <f t="shared" si="17"/>
        <v>3.323</v>
      </c>
      <c r="D837" s="138">
        <f>+'Weekly OPIS Data'!D697</f>
        <v>3.323</v>
      </c>
      <c r="N837" s="138">
        <f t="shared" si="18"/>
        <v>3.323</v>
      </c>
      <c r="O837" s="138">
        <f>+'Weekly OPIS Data'!F697</f>
        <v>3.323</v>
      </c>
      <c r="P837" s="138"/>
      <c r="Q837" s="138"/>
    </row>
    <row r="838" spans="1:17" x14ac:dyDescent="0.25">
      <c r="A838" s="39"/>
      <c r="B838" s="43">
        <v>43816</v>
      </c>
      <c r="C838" s="138">
        <f t="shared" si="17"/>
        <v>3.28</v>
      </c>
      <c r="D838" s="138">
        <f>+'Weekly OPIS Data'!D698</f>
        <v>3.28</v>
      </c>
      <c r="N838" s="138">
        <f t="shared" si="18"/>
        <v>3.28</v>
      </c>
      <c r="O838" s="138">
        <f>+'Weekly OPIS Data'!F698</f>
        <v>3.28</v>
      </c>
      <c r="P838" s="138"/>
      <c r="Q838" s="138"/>
    </row>
    <row r="839" spans="1:17" x14ac:dyDescent="0.25">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5">
      <c r="A840" s="39"/>
      <c r="B840" s="43">
        <v>43830</v>
      </c>
      <c r="C840" s="138">
        <f t="shared" si="17"/>
        <v>3.274</v>
      </c>
      <c r="D840" s="138">
        <f>+'Weekly OPIS Data'!D700</f>
        <v>3.274</v>
      </c>
      <c r="N840" s="138">
        <f t="shared" si="18"/>
        <v>3.274</v>
      </c>
      <c r="O840" s="138">
        <f>+'Weekly OPIS Data'!F700</f>
        <v>3.274</v>
      </c>
      <c r="P840" s="138"/>
      <c r="Q840" s="138"/>
    </row>
    <row r="841" spans="1:17" x14ac:dyDescent="0.25">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5">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5">
      <c r="A843" s="39"/>
      <c r="B843" s="43">
        <v>43851</v>
      </c>
      <c r="C843" s="138">
        <f t="shared" si="17"/>
        <v>3.206</v>
      </c>
      <c r="D843" s="138">
        <f>+'Weekly OPIS Data'!D703</f>
        <v>3.206</v>
      </c>
      <c r="N843" s="138">
        <f t="shared" si="18"/>
        <v>3.206</v>
      </c>
      <c r="O843" s="138">
        <f>+'Weekly OPIS Data'!F703</f>
        <v>3.206</v>
      </c>
      <c r="P843" s="138"/>
      <c r="Q843" s="138"/>
    </row>
    <row r="844" spans="1:17" x14ac:dyDescent="0.25">
      <c r="A844" s="39"/>
      <c r="B844" s="43">
        <v>43858</v>
      </c>
      <c r="C844" s="138">
        <f t="shared" si="17"/>
        <v>3.198</v>
      </c>
      <c r="D844" s="138">
        <f>+'Weekly OPIS Data'!D704</f>
        <v>3.198</v>
      </c>
      <c r="N844" s="138">
        <f t="shared" si="18"/>
        <v>3.198</v>
      </c>
      <c r="O844" s="138">
        <f>+'Weekly OPIS Data'!F704</f>
        <v>3.198</v>
      </c>
      <c r="P844" s="138"/>
      <c r="Q844" s="138"/>
    </row>
    <row r="845" spans="1:17" x14ac:dyDescent="0.25">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5">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5">
      <c r="A847" s="39"/>
      <c r="B847" s="43">
        <v>43879</v>
      </c>
      <c r="C847" s="138">
        <f t="shared" si="17"/>
        <v>3.081</v>
      </c>
      <c r="D847" s="138">
        <f>+'Weekly OPIS Data'!D707</f>
        <v>3.081</v>
      </c>
      <c r="N847" s="138">
        <f t="shared" si="18"/>
        <v>3.081</v>
      </c>
      <c r="O847" s="138">
        <f>+'Weekly OPIS Data'!F707</f>
        <v>3.081</v>
      </c>
      <c r="P847" s="138"/>
      <c r="Q847" s="138"/>
    </row>
    <row r="848" spans="1:17" x14ac:dyDescent="0.25">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5">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5">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5">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5">
      <c r="A852" s="39"/>
      <c r="B852" s="43">
        <v>43914</v>
      </c>
      <c r="C852" s="138">
        <f t="shared" si="17"/>
        <v>2.879</v>
      </c>
      <c r="D852" s="138">
        <f>+'Weekly OPIS Data'!D712</f>
        <v>2.879</v>
      </c>
      <c r="N852" s="138">
        <f t="shared" si="18"/>
        <v>2.879</v>
      </c>
      <c r="O852" s="138">
        <f>+'Weekly OPIS Data'!F712</f>
        <v>2.879</v>
      </c>
      <c r="P852" s="138"/>
      <c r="Q852" s="138"/>
    </row>
    <row r="853" spans="1:17" x14ac:dyDescent="0.25">
      <c r="A853" s="39"/>
      <c r="B853" s="43">
        <v>43921</v>
      </c>
      <c r="C853" s="138">
        <f t="shared" si="17"/>
        <v>2.798</v>
      </c>
      <c r="D853" s="138">
        <f>+'Weekly OPIS Data'!D713</f>
        <v>2.798</v>
      </c>
      <c r="N853" s="138">
        <f t="shared" si="18"/>
        <v>2.798</v>
      </c>
      <c r="O853" s="138">
        <f>+'Weekly OPIS Data'!F713</f>
        <v>2.798</v>
      </c>
      <c r="P853" s="138"/>
      <c r="Q853" s="138"/>
    </row>
    <row r="854" spans="1:17" x14ac:dyDescent="0.25">
      <c r="A854" s="39"/>
      <c r="B854" s="43">
        <v>43928</v>
      </c>
      <c r="C854" s="138">
        <f t="shared" si="17"/>
        <v>2.754</v>
      </c>
      <c r="D854" s="138">
        <f>+'Weekly OPIS Data'!D714</f>
        <v>2.754</v>
      </c>
      <c r="N854" s="138">
        <f t="shared" si="18"/>
        <v>2.754</v>
      </c>
      <c r="O854" s="138">
        <f>+'Weekly OPIS Data'!F714</f>
        <v>2.754</v>
      </c>
      <c r="P854" s="138"/>
      <c r="Q854" s="138"/>
    </row>
    <row r="855" spans="1:17" x14ac:dyDescent="0.25">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5">
      <c r="A856" s="39"/>
      <c r="B856" s="43">
        <v>43942</v>
      </c>
      <c r="C856" s="138">
        <f t="shared" si="17"/>
        <v>2.64</v>
      </c>
      <c r="D856" s="138">
        <f>+'Weekly OPIS Data'!D716</f>
        <v>2.64</v>
      </c>
      <c r="N856" s="138">
        <f t="shared" si="18"/>
        <v>2.64</v>
      </c>
      <c r="O856" s="138">
        <f>+'Weekly OPIS Data'!F716</f>
        <v>2.64</v>
      </c>
      <c r="P856" s="138"/>
      <c r="Q856" s="138"/>
    </row>
    <row r="857" spans="1:17" x14ac:dyDescent="0.25">
      <c r="A857" s="39"/>
      <c r="B857" s="43">
        <v>43949</v>
      </c>
      <c r="C857" s="138">
        <f t="shared" si="17"/>
        <v>2.593</v>
      </c>
      <c r="D857" s="138">
        <f>+'Weekly OPIS Data'!D717</f>
        <v>2.593</v>
      </c>
      <c r="N857" s="138">
        <f t="shared" si="18"/>
        <v>2.593</v>
      </c>
      <c r="O857" s="138">
        <f>+'Weekly OPIS Data'!F717</f>
        <v>2.593</v>
      </c>
      <c r="P857" s="138"/>
      <c r="Q857" s="138"/>
    </row>
    <row r="858" spans="1:17" x14ac:dyDescent="0.25">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5">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5">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5">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5">
      <c r="A862" s="39"/>
      <c r="B862" s="43">
        <v>43984</v>
      </c>
      <c r="C862" s="138">
        <f t="shared" si="17"/>
        <v>2.56</v>
      </c>
      <c r="D862" s="138">
        <f>+'Weekly OPIS Data'!D722</f>
        <v>2.56</v>
      </c>
      <c r="N862" s="138">
        <f t="shared" si="18"/>
        <v>2.56</v>
      </c>
      <c r="O862" s="138">
        <f>+'Weekly OPIS Data'!F722</f>
        <v>2.56</v>
      </c>
      <c r="P862" s="138"/>
      <c r="Q862" s="138"/>
    </row>
    <row r="863" spans="1:17" x14ac:dyDescent="0.25">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5">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5">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5">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5">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5">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5">
      <c r="A869" s="39"/>
      <c r="B869" s="43">
        <v>44033</v>
      </c>
      <c r="C869" s="138">
        <f t="shared" si="17"/>
        <v>2.597</v>
      </c>
      <c r="D869" s="138">
        <f>+'Weekly OPIS Data'!D729</f>
        <v>2.597</v>
      </c>
      <c r="N869" s="138">
        <f t="shared" si="18"/>
        <v>2.597</v>
      </c>
      <c r="O869" s="138">
        <f>+'Weekly OPIS Data'!F729</f>
        <v>2.597</v>
      </c>
      <c r="P869" s="138"/>
      <c r="Q869" s="138"/>
    </row>
    <row r="870" spans="1:17" x14ac:dyDescent="0.25">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5">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5">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5">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5">
      <c r="A874" s="39"/>
      <c r="B874" s="43">
        <v>44068</v>
      </c>
      <c r="C874" s="138">
        <f t="shared" si="17"/>
        <v>2.59</v>
      </c>
      <c r="D874" s="138">
        <f>+'Weekly OPIS Data'!D734</f>
        <v>2.59</v>
      </c>
      <c r="N874" s="138">
        <f t="shared" si="18"/>
        <v>2.59</v>
      </c>
      <c r="O874" s="138">
        <f>+'Weekly OPIS Data'!F734</f>
        <v>2.59</v>
      </c>
      <c r="P874" s="138"/>
      <c r="Q874" s="138"/>
    </row>
    <row r="875" spans="1:17" x14ac:dyDescent="0.25">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5">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5">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5">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5">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5">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5">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5">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5">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5">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5">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5">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5">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5">
      <c r="A888" s="39"/>
      <c r="B888" s="43">
        <v>44166</v>
      </c>
      <c r="C888" s="138">
        <f t="shared" si="17"/>
        <v>2.742</v>
      </c>
      <c r="D888" s="138">
        <f>+'Weekly OPIS Data'!D748</f>
        <v>2.742</v>
      </c>
      <c r="N888" s="138">
        <f t="shared" si="18"/>
        <v>2.742</v>
      </c>
      <c r="O888" s="138">
        <f>+'Weekly OPIS Data'!F748</f>
        <v>2.742</v>
      </c>
      <c r="P888" s="138"/>
      <c r="Q888" s="138"/>
    </row>
    <row r="889" spans="1:17" x14ac:dyDescent="0.25">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5">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5">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5">
      <c r="A892" s="39"/>
      <c r="B892" s="43">
        <v>44194</v>
      </c>
      <c r="C892" s="138">
        <f t="shared" si="19"/>
        <v>2.77</v>
      </c>
      <c r="D892" s="138">
        <f>+'Weekly OPIS Data'!D752</f>
        <v>2.77</v>
      </c>
      <c r="N892" s="138">
        <f t="shared" si="20"/>
        <v>2.77</v>
      </c>
      <c r="O892" s="138">
        <f>+'Weekly OPIS Data'!F752</f>
        <v>2.77</v>
      </c>
      <c r="P892" s="138"/>
      <c r="Q892" s="138"/>
    </row>
    <row r="893" spans="1:17" x14ac:dyDescent="0.25">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5">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5">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5">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5">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5">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5">
      <c r="A899" s="39"/>
      <c r="B899" s="43">
        <v>44243</v>
      </c>
      <c r="C899" s="138">
        <f t="shared" si="19"/>
        <v>2.96</v>
      </c>
      <c r="D899" s="138">
        <f>+'Weekly OPIS Data'!D759</f>
        <v>2.96</v>
      </c>
      <c r="N899" s="138">
        <f t="shared" si="20"/>
        <v>2.96</v>
      </c>
      <c r="O899" s="138">
        <f>+'Weekly OPIS Data'!F759</f>
        <v>2.96</v>
      </c>
      <c r="P899" s="138"/>
      <c r="Q899" s="138"/>
    </row>
    <row r="900" spans="1:17" x14ac:dyDescent="0.25">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5">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5">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5">
      <c r="A903" s="39"/>
      <c r="B903" s="43">
        <v>44271</v>
      </c>
      <c r="C903" s="138">
        <f t="shared" si="19"/>
        <v>3.27</v>
      </c>
      <c r="D903" s="138">
        <f>+'Weekly OPIS Data'!D763</f>
        <v>3.27</v>
      </c>
      <c r="N903" s="138">
        <f t="shared" si="20"/>
        <v>3.27</v>
      </c>
      <c r="O903" s="138">
        <f>+'Weekly OPIS Data'!F763</f>
        <v>3.27</v>
      </c>
      <c r="P903" s="138"/>
      <c r="Q903" s="138"/>
    </row>
    <row r="904" spans="1:17" x14ac:dyDescent="0.25">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5">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5">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5">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5">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5">
      <c r="A909" s="39"/>
      <c r="B909" s="43">
        <v>44313</v>
      </c>
      <c r="C909" s="138">
        <f t="shared" si="19"/>
        <v>3.25</v>
      </c>
      <c r="D909" s="138">
        <f>+'Weekly OPIS Data'!D769</f>
        <v>3.25</v>
      </c>
      <c r="N909" s="138">
        <f t="shared" si="20"/>
        <v>3.25</v>
      </c>
      <c r="O909" s="138">
        <f>+'Weekly OPIS Data'!F769</f>
        <v>3.25</v>
      </c>
      <c r="P909" s="138"/>
      <c r="Q909" s="138"/>
    </row>
    <row r="910" spans="1:17" x14ac:dyDescent="0.25">
      <c r="A910" s="39"/>
      <c r="B910" s="43">
        <v>44320</v>
      </c>
      <c r="C910" s="138">
        <f t="shared" si="19"/>
        <v>3.282</v>
      </c>
      <c r="D910" s="138">
        <f>+'Weekly OPIS Data'!D770</f>
        <v>3.282</v>
      </c>
      <c r="N910" s="138">
        <f t="shared" si="20"/>
        <v>3.282</v>
      </c>
      <c r="O910" s="138">
        <f>+'Weekly OPIS Data'!F770</f>
        <v>3.282</v>
      </c>
      <c r="P910" s="138"/>
      <c r="Q910" s="138"/>
    </row>
    <row r="911" spans="1:17" x14ac:dyDescent="0.25">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5">
      <c r="A912" s="39"/>
      <c r="B912" s="43">
        <v>44334</v>
      </c>
      <c r="C912" s="138">
        <f t="shared" si="19"/>
        <v>3.383</v>
      </c>
      <c r="D912" s="138">
        <f>+'Weekly OPIS Data'!D772</f>
        <v>3.383</v>
      </c>
      <c r="N912" s="138">
        <f t="shared" si="20"/>
        <v>3.383</v>
      </c>
      <c r="O912" s="138">
        <f>+'Weekly OPIS Data'!F772</f>
        <v>3.383</v>
      </c>
      <c r="P912" s="138"/>
      <c r="Q912" s="138"/>
    </row>
    <row r="913" spans="1:17" x14ac:dyDescent="0.25">
      <c r="A913" s="39"/>
      <c r="B913" s="43">
        <v>44341</v>
      </c>
      <c r="C913" s="138">
        <f t="shared" si="19"/>
        <v>3.395</v>
      </c>
      <c r="D913" s="138">
        <f>+'Weekly OPIS Data'!D773</f>
        <v>3.395</v>
      </c>
      <c r="N913" s="138">
        <f t="shared" si="20"/>
        <v>3.395</v>
      </c>
      <c r="O913" s="138">
        <f>+'Weekly OPIS Data'!F773</f>
        <v>3.395</v>
      </c>
      <c r="P913" s="138"/>
      <c r="Q913" s="138"/>
    </row>
    <row r="914" spans="1:17" x14ac:dyDescent="0.25">
      <c r="A914" s="39"/>
      <c r="B914" s="43">
        <v>44348</v>
      </c>
      <c r="C914" s="138">
        <f t="shared" si="19"/>
        <v>3.41</v>
      </c>
      <c r="D914" s="138">
        <f>+'Weekly OPIS Data'!D774</f>
        <v>3.41</v>
      </c>
      <c r="N914" s="138">
        <f t="shared" si="20"/>
        <v>3.41</v>
      </c>
      <c r="O914" s="138">
        <f>+'Weekly OPIS Data'!F774</f>
        <v>3.41</v>
      </c>
      <c r="P914" s="138"/>
      <c r="Q914" s="138"/>
    </row>
    <row r="915" spans="1:17" x14ac:dyDescent="0.25">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5">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5">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5">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5">
      <c r="A919" s="39"/>
      <c r="B919" s="43">
        <v>44383</v>
      </c>
      <c r="C919" s="138">
        <f t="shared" si="19"/>
        <v>3.55</v>
      </c>
      <c r="D919" s="138">
        <f>+'Weekly OPIS Data'!D779</f>
        <v>3.55</v>
      </c>
      <c r="N919" s="138">
        <f t="shared" si="20"/>
        <v>3.55</v>
      </c>
      <c r="O919" s="138">
        <f>+'Weekly OPIS Data'!F779</f>
        <v>3.55</v>
      </c>
      <c r="P919" s="138"/>
      <c r="Q919" s="138"/>
    </row>
    <row r="920" spans="1:17" x14ac:dyDescent="0.25">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5">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5">
      <c r="A922" s="39"/>
      <c r="B922" s="43">
        <v>44404</v>
      </c>
      <c r="C922" s="138">
        <f t="shared" si="19"/>
        <v>3.61</v>
      </c>
      <c r="D922" s="138">
        <f>+'Weekly OPIS Data'!D782</f>
        <v>3.61</v>
      </c>
      <c r="N922" s="138">
        <f t="shared" si="20"/>
        <v>3.61</v>
      </c>
      <c r="O922" s="138">
        <f>+'Weekly OPIS Data'!F782</f>
        <v>3.61</v>
      </c>
      <c r="P922" s="138"/>
      <c r="Q922" s="138"/>
    </row>
    <row r="923" spans="1:17" x14ac:dyDescent="0.25">
      <c r="A923" s="39"/>
      <c r="B923" s="43">
        <v>44411</v>
      </c>
      <c r="C923" s="138">
        <f t="shared" si="19"/>
        <v>3.661</v>
      </c>
      <c r="D923" s="138">
        <f>+'Weekly OPIS Data'!D783</f>
        <v>3.661</v>
      </c>
      <c r="N923" s="138">
        <f t="shared" si="20"/>
        <v>3.661</v>
      </c>
      <c r="O923" s="138">
        <f>+'Weekly OPIS Data'!F783</f>
        <v>3.661</v>
      </c>
      <c r="P923" s="138"/>
      <c r="Q923" s="138"/>
    </row>
    <row r="924" spans="1:17" x14ac:dyDescent="0.25">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5">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5">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5">
      <c r="A927" s="39"/>
      <c r="B927" s="43">
        <v>44439</v>
      </c>
      <c r="C927" s="138">
        <f t="shared" si="19"/>
        <v>3.645</v>
      </c>
      <c r="D927" s="138">
        <f>+'Weekly OPIS Data'!D787</f>
        <v>3.645</v>
      </c>
      <c r="N927" s="138">
        <f t="shared" si="20"/>
        <v>3.645</v>
      </c>
      <c r="O927" s="138">
        <f>+'Weekly OPIS Data'!F787</f>
        <v>3.645</v>
      </c>
      <c r="P927" s="138"/>
      <c r="Q927" s="138"/>
    </row>
    <row r="928" spans="1:17" x14ac:dyDescent="0.25">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5">
      <c r="A929" s="39"/>
      <c r="B929" s="43">
        <v>44453</v>
      </c>
      <c r="C929" s="138">
        <f t="shared" si="19"/>
        <v>3.661</v>
      </c>
      <c r="D929" s="138">
        <f>+'Weekly OPIS Data'!D789</f>
        <v>3.661</v>
      </c>
      <c r="N929" s="138">
        <f t="shared" si="20"/>
        <v>3.661</v>
      </c>
      <c r="O929" s="138">
        <f>+'Weekly OPIS Data'!F789</f>
        <v>3.661</v>
      </c>
      <c r="P929" s="138"/>
      <c r="Q929" s="138"/>
    </row>
    <row r="930" spans="1:17" x14ac:dyDescent="0.25">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5">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5">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5">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5">
      <c r="A934" s="39"/>
      <c r="B934" s="43">
        <v>44488</v>
      </c>
      <c r="C934" s="138">
        <f t="shared" si="19"/>
        <v>3.86</v>
      </c>
      <c r="D934" s="138">
        <f>+'Weekly OPIS Data'!D794</f>
        <v>3.86</v>
      </c>
      <c r="N934" s="138">
        <f t="shared" si="20"/>
        <v>3.86</v>
      </c>
      <c r="O934" s="138">
        <f>+'Weekly OPIS Data'!F794</f>
        <v>3.86</v>
      </c>
      <c r="P934" s="138"/>
      <c r="Q934" s="138"/>
    </row>
    <row r="935" spans="1:17" x14ac:dyDescent="0.25">
      <c r="A935" s="39"/>
      <c r="B935" s="43">
        <v>44495</v>
      </c>
      <c r="C935" s="138">
        <f t="shared" si="19"/>
        <v>3.891</v>
      </c>
      <c r="D935" s="138">
        <f>+'Weekly OPIS Data'!D795</f>
        <v>3.891</v>
      </c>
      <c r="N935" s="138">
        <f t="shared" si="20"/>
        <v>3.891</v>
      </c>
      <c r="O935" s="138">
        <f>+'Weekly OPIS Data'!F795</f>
        <v>3.891</v>
      </c>
      <c r="P935" s="138"/>
      <c r="Q935" s="138"/>
    </row>
    <row r="936" spans="1:17" x14ac:dyDescent="0.25">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5">
      <c r="A937" s="39"/>
      <c r="B937" s="43">
        <v>44509</v>
      </c>
      <c r="C937" s="138">
        <f t="shared" si="19"/>
        <v>0</v>
      </c>
      <c r="D937" s="138">
        <f>+'Weekly OPIS Data'!D797</f>
        <v>0</v>
      </c>
      <c r="N937" s="138">
        <f t="shared" si="20"/>
        <v>0</v>
      </c>
      <c r="O937" s="138">
        <f>+'Weekly OPIS Data'!F797</f>
        <v>0</v>
      </c>
      <c r="P937" s="138"/>
      <c r="Q937" s="138"/>
    </row>
    <row r="938" spans="1:17" x14ac:dyDescent="0.25">
      <c r="A938" s="39"/>
      <c r="B938" s="43">
        <v>44516</v>
      </c>
      <c r="C938" s="138">
        <f t="shared" si="19"/>
        <v>0</v>
      </c>
      <c r="D938" s="138">
        <f>+'Weekly OPIS Data'!D798</f>
        <v>0</v>
      </c>
      <c r="N938" s="138">
        <f t="shared" si="20"/>
        <v>0</v>
      </c>
      <c r="O938" s="138">
        <f>+'Weekly OPIS Data'!F798</f>
        <v>0</v>
      </c>
      <c r="P938" s="138"/>
      <c r="Q938" s="138"/>
    </row>
    <row r="939" spans="1:17" x14ac:dyDescent="0.25">
      <c r="A939" s="39"/>
      <c r="B939" s="43">
        <v>44523</v>
      </c>
      <c r="C939" s="138">
        <f t="shared" si="19"/>
        <v>0</v>
      </c>
      <c r="D939" s="138">
        <f>+'Weekly OPIS Data'!D799</f>
        <v>0</v>
      </c>
      <c r="N939" s="138">
        <f t="shared" si="20"/>
        <v>0</v>
      </c>
      <c r="O939" s="138">
        <f>+'Weekly OPIS Data'!F799</f>
        <v>0</v>
      </c>
      <c r="P939" s="138"/>
      <c r="Q939" s="138"/>
    </row>
    <row r="940" spans="1:17" x14ac:dyDescent="0.25">
      <c r="A940" s="39"/>
      <c r="B940" s="43">
        <v>44530</v>
      </c>
      <c r="C940" s="138">
        <f t="shared" si="19"/>
        <v>0</v>
      </c>
      <c r="D940" s="138">
        <f>+'Weekly OPIS Data'!D800</f>
        <v>0</v>
      </c>
      <c r="N940" s="138">
        <f t="shared" si="20"/>
        <v>0</v>
      </c>
      <c r="O940" s="138">
        <f>+'Weekly OPIS Data'!F800</f>
        <v>0</v>
      </c>
      <c r="P940" s="138"/>
      <c r="Q940" s="138"/>
    </row>
    <row r="941" spans="1:17" x14ac:dyDescent="0.25">
      <c r="A941" s="39"/>
      <c r="B941" s="43">
        <v>44537</v>
      </c>
      <c r="C941" s="138">
        <f t="shared" si="19"/>
        <v>0</v>
      </c>
      <c r="D941" s="138">
        <f>+'Weekly OPIS Data'!D801</f>
        <v>0</v>
      </c>
      <c r="N941" s="138">
        <f t="shared" si="20"/>
        <v>0</v>
      </c>
      <c r="O941" s="138">
        <f>+'Weekly OPIS Data'!F801</f>
        <v>0</v>
      </c>
      <c r="P941" s="138"/>
      <c r="Q941" s="138"/>
    </row>
    <row r="942" spans="1:17" x14ac:dyDescent="0.25">
      <c r="A942" s="39"/>
      <c r="B942" s="43">
        <v>44544</v>
      </c>
      <c r="C942" s="138">
        <f t="shared" si="19"/>
        <v>0</v>
      </c>
      <c r="D942" s="138">
        <f>+'Weekly OPIS Data'!D802</f>
        <v>0</v>
      </c>
      <c r="N942" s="138">
        <f t="shared" si="20"/>
        <v>0</v>
      </c>
      <c r="O942" s="138">
        <f>+'Weekly OPIS Data'!F802</f>
        <v>0</v>
      </c>
      <c r="P942" s="138"/>
      <c r="Q942" s="138"/>
    </row>
    <row r="943" spans="1:17" x14ac:dyDescent="0.25">
      <c r="A943" s="39"/>
      <c r="B943" s="43">
        <v>44551</v>
      </c>
      <c r="C943" s="138">
        <f t="shared" si="19"/>
        <v>0</v>
      </c>
      <c r="D943" s="138">
        <f>+'Weekly OPIS Data'!D803</f>
        <v>0</v>
      </c>
      <c r="N943" s="138">
        <f t="shared" si="20"/>
        <v>0</v>
      </c>
      <c r="O943" s="138">
        <f>+'Weekly OPIS Data'!F803</f>
        <v>0</v>
      </c>
      <c r="P943" s="138"/>
      <c r="Q943" s="138"/>
    </row>
    <row r="944" spans="1:17" x14ac:dyDescent="0.25">
      <c r="A944" s="39"/>
      <c r="B944" s="43">
        <v>44558</v>
      </c>
      <c r="C944" s="138">
        <f t="shared" si="19"/>
        <v>0</v>
      </c>
      <c r="D944" s="138">
        <f>+'Weekly OPIS Data'!D804</f>
        <v>0</v>
      </c>
      <c r="N944" s="138">
        <f t="shared" si="20"/>
        <v>0</v>
      </c>
      <c r="O944" s="138">
        <f>+'Weekly OPIS Data'!F804</f>
        <v>0</v>
      </c>
      <c r="P944" s="138"/>
      <c r="Q944" s="138"/>
    </row>
    <row r="945" spans="1:17" x14ac:dyDescent="0.25">
      <c r="A945" s="39"/>
      <c r="B945" s="43">
        <v>44565</v>
      </c>
      <c r="C945" s="138">
        <f t="shared" si="19"/>
        <v>0</v>
      </c>
      <c r="D945" s="138">
        <f>+'Weekly OPIS Data'!D805</f>
        <v>0</v>
      </c>
      <c r="N945" s="138">
        <f t="shared" si="20"/>
        <v>0</v>
      </c>
      <c r="O945" s="138">
        <f>+'Weekly OPIS Data'!F805</f>
        <v>0</v>
      </c>
      <c r="P945" s="138"/>
      <c r="Q945" s="138"/>
    </row>
    <row r="946" spans="1:17" x14ac:dyDescent="0.25">
      <c r="A946" s="39"/>
      <c r="B946" s="43">
        <v>44572</v>
      </c>
      <c r="C946" s="138">
        <f t="shared" si="19"/>
        <v>0</v>
      </c>
      <c r="D946" s="138">
        <f>+'Weekly OPIS Data'!D806</f>
        <v>0</v>
      </c>
      <c r="N946" s="138">
        <f t="shared" si="20"/>
        <v>0</v>
      </c>
      <c r="O946" s="138">
        <f>+'Weekly OPIS Data'!F806</f>
        <v>0</v>
      </c>
      <c r="P946" s="138"/>
      <c r="Q946" s="138"/>
    </row>
    <row r="947" spans="1:17" x14ac:dyDescent="0.25">
      <c r="A947" s="39"/>
      <c r="B947" s="43">
        <v>44579</v>
      </c>
      <c r="C947" s="138">
        <f t="shared" si="19"/>
        <v>0</v>
      </c>
      <c r="D947" s="138">
        <f>+'Weekly OPIS Data'!D807</f>
        <v>0</v>
      </c>
      <c r="N947" s="138">
        <f t="shared" si="20"/>
        <v>0</v>
      </c>
      <c r="O947" s="138">
        <f>+'Weekly OPIS Data'!F807</f>
        <v>0</v>
      </c>
      <c r="P947" s="138"/>
      <c r="Q947" s="138"/>
    </row>
    <row r="948" spans="1:17" x14ac:dyDescent="0.25">
      <c r="A948" s="39"/>
      <c r="B948" s="43">
        <v>44586</v>
      </c>
      <c r="C948" s="138">
        <f t="shared" si="19"/>
        <v>0</v>
      </c>
      <c r="D948" s="138">
        <f>+'Weekly OPIS Data'!D808</f>
        <v>0</v>
      </c>
      <c r="N948" s="138">
        <f t="shared" si="20"/>
        <v>0</v>
      </c>
      <c r="O948" s="138">
        <f>+'Weekly OPIS Data'!F808</f>
        <v>0</v>
      </c>
      <c r="P948" s="138"/>
      <c r="Q948" s="138"/>
    </row>
    <row r="949" spans="1:17" x14ac:dyDescent="0.25">
      <c r="A949" s="39"/>
      <c r="B949" s="43">
        <v>44593</v>
      </c>
      <c r="C949" s="138">
        <f t="shared" si="19"/>
        <v>0</v>
      </c>
      <c r="D949" s="138">
        <f>+'Weekly OPIS Data'!D809</f>
        <v>0</v>
      </c>
      <c r="N949" s="138">
        <f t="shared" si="20"/>
        <v>0</v>
      </c>
      <c r="O949" s="138">
        <f>+'Weekly OPIS Data'!F809</f>
        <v>0</v>
      </c>
      <c r="P949" s="138"/>
      <c r="Q949" s="138"/>
    </row>
    <row r="950" spans="1:17" x14ac:dyDescent="0.25">
      <c r="A950" s="39"/>
      <c r="B950" s="43">
        <v>44600</v>
      </c>
      <c r="C950" s="138">
        <f t="shared" si="19"/>
        <v>0</v>
      </c>
      <c r="D950" s="138">
        <f>+'Weekly OPIS Data'!D810</f>
        <v>0</v>
      </c>
      <c r="N950" s="138">
        <f t="shared" si="20"/>
        <v>0</v>
      </c>
      <c r="O950" s="138">
        <f>+'Weekly OPIS Data'!F810</f>
        <v>0</v>
      </c>
      <c r="P950" s="138"/>
      <c r="Q950" s="138"/>
    </row>
    <row r="951" spans="1:17" x14ac:dyDescent="0.25">
      <c r="A951" s="39"/>
      <c r="B951" s="43">
        <v>44607</v>
      </c>
      <c r="C951" s="138">
        <f t="shared" si="19"/>
        <v>0</v>
      </c>
      <c r="D951" s="138">
        <f>+'Weekly OPIS Data'!D811</f>
        <v>0</v>
      </c>
      <c r="N951" s="138">
        <f t="shared" si="20"/>
        <v>0</v>
      </c>
      <c r="O951" s="138">
        <f>+'Weekly OPIS Data'!F811</f>
        <v>0</v>
      </c>
      <c r="P951" s="138"/>
      <c r="Q951" s="138"/>
    </row>
    <row r="952" spans="1:17" x14ac:dyDescent="0.25">
      <c r="A952" s="39"/>
      <c r="B952" s="43">
        <v>44614</v>
      </c>
      <c r="C952" s="138">
        <f t="shared" si="19"/>
        <v>0</v>
      </c>
      <c r="D952" s="138">
        <f>+'Weekly OPIS Data'!D812</f>
        <v>0</v>
      </c>
      <c r="N952" s="138">
        <f t="shared" si="20"/>
        <v>0</v>
      </c>
      <c r="O952" s="138">
        <f>+'Weekly OPIS Data'!F812</f>
        <v>0</v>
      </c>
      <c r="P952" s="138"/>
      <c r="Q952" s="138"/>
    </row>
    <row r="953" spans="1:17" x14ac:dyDescent="0.25">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5">
      <c r="A954" s="39"/>
      <c r="B954" s="43">
        <v>44628</v>
      </c>
      <c r="C954" s="138">
        <f t="shared" si="21"/>
        <v>0</v>
      </c>
      <c r="D954" s="138">
        <f>+'Weekly OPIS Data'!D814</f>
        <v>0</v>
      </c>
      <c r="N954" s="138">
        <f t="shared" si="22"/>
        <v>0</v>
      </c>
      <c r="O954" s="138">
        <f>+'Weekly OPIS Data'!F814</f>
        <v>0</v>
      </c>
      <c r="P954" s="138"/>
      <c r="Q954" s="138"/>
    </row>
    <row r="955" spans="1:17" x14ac:dyDescent="0.25">
      <c r="A955" s="39"/>
      <c r="B955" s="43">
        <v>44635</v>
      </c>
      <c r="C955" s="138">
        <f t="shared" si="21"/>
        <v>0</v>
      </c>
      <c r="D955" s="138">
        <f>+'Weekly OPIS Data'!D815</f>
        <v>0</v>
      </c>
      <c r="N955" s="138">
        <f t="shared" si="22"/>
        <v>0</v>
      </c>
      <c r="O955" s="138">
        <f>+'Weekly OPIS Data'!F815</f>
        <v>0</v>
      </c>
      <c r="P955" s="138"/>
      <c r="Q955" s="138"/>
    </row>
    <row r="956" spans="1:17" x14ac:dyDescent="0.25">
      <c r="A956" s="39"/>
      <c r="B956" s="43">
        <v>44642</v>
      </c>
      <c r="C956" s="138">
        <f t="shared" si="21"/>
        <v>0</v>
      </c>
      <c r="D956" s="138">
        <f>+'Weekly OPIS Data'!D816</f>
        <v>0</v>
      </c>
      <c r="N956" s="138">
        <f t="shared" si="22"/>
        <v>0</v>
      </c>
      <c r="O956" s="138">
        <f>+'Weekly OPIS Data'!F816</f>
        <v>0</v>
      </c>
      <c r="P956" s="138"/>
      <c r="Q956" s="138"/>
    </row>
    <row r="957" spans="1:17" x14ac:dyDescent="0.25">
      <c r="A957" s="39"/>
      <c r="B957" s="43">
        <v>44649</v>
      </c>
      <c r="C957" s="138">
        <f t="shared" si="21"/>
        <v>0</v>
      </c>
      <c r="D957" s="138">
        <f>+'Weekly OPIS Data'!D817</f>
        <v>0</v>
      </c>
      <c r="N957" s="138">
        <f t="shared" si="22"/>
        <v>0</v>
      </c>
      <c r="O957" s="138">
        <f>+'Weekly OPIS Data'!F817</f>
        <v>0</v>
      </c>
      <c r="P957" s="138"/>
      <c r="Q957" s="138"/>
    </row>
    <row r="958" spans="1:17" x14ac:dyDescent="0.25">
      <c r="A958" s="39"/>
      <c r="B958" s="43">
        <v>44656</v>
      </c>
      <c r="C958" s="138">
        <f t="shared" si="21"/>
        <v>0</v>
      </c>
      <c r="D958" s="138">
        <f>+'Weekly OPIS Data'!D818</f>
        <v>0</v>
      </c>
      <c r="N958" s="138">
        <f t="shared" si="22"/>
        <v>0</v>
      </c>
      <c r="O958" s="138">
        <f>+'Weekly OPIS Data'!F818</f>
        <v>0</v>
      </c>
      <c r="P958" s="138"/>
      <c r="Q958" s="138"/>
    </row>
    <row r="959" spans="1:17" x14ac:dyDescent="0.25">
      <c r="A959" s="39"/>
      <c r="B959" s="43">
        <v>44663</v>
      </c>
      <c r="C959" s="138">
        <f t="shared" si="21"/>
        <v>0</v>
      </c>
      <c r="D959" s="138">
        <f>+'Weekly OPIS Data'!D819</f>
        <v>0</v>
      </c>
      <c r="N959" s="138">
        <f t="shared" si="22"/>
        <v>0</v>
      </c>
      <c r="O959" s="138">
        <f>+'Weekly OPIS Data'!F819</f>
        <v>0</v>
      </c>
      <c r="P959" s="138"/>
      <c r="Q959" s="138"/>
    </row>
    <row r="960" spans="1:17" x14ac:dyDescent="0.25">
      <c r="A960" s="39"/>
      <c r="B960" s="43">
        <v>44670</v>
      </c>
      <c r="C960" s="138">
        <f t="shared" si="21"/>
        <v>0</v>
      </c>
      <c r="D960" s="138">
        <f>+'Weekly OPIS Data'!D820</f>
        <v>0</v>
      </c>
      <c r="N960" s="138">
        <f t="shared" si="22"/>
        <v>0</v>
      </c>
      <c r="O960" s="138">
        <f>+'Weekly OPIS Data'!F820</f>
        <v>0</v>
      </c>
      <c r="P960" s="138"/>
      <c r="Q960" s="138"/>
    </row>
    <row r="961" spans="1:17" x14ac:dyDescent="0.25">
      <c r="A961" s="39"/>
      <c r="B961" s="43">
        <v>44677</v>
      </c>
      <c r="C961" s="138">
        <f t="shared" si="21"/>
        <v>0</v>
      </c>
      <c r="D961" s="138">
        <f>+'Weekly OPIS Data'!D821</f>
        <v>0</v>
      </c>
      <c r="N961" s="138">
        <f t="shared" si="22"/>
        <v>0</v>
      </c>
      <c r="O961" s="138">
        <f>+'Weekly OPIS Data'!F821</f>
        <v>0</v>
      </c>
      <c r="P961" s="138"/>
      <c r="Q961" s="138"/>
    </row>
    <row r="962" spans="1:17" x14ac:dyDescent="0.25">
      <c r="A962" s="39"/>
      <c r="B962" s="43">
        <v>44684</v>
      </c>
      <c r="C962" s="138">
        <f t="shared" si="21"/>
        <v>0</v>
      </c>
      <c r="D962" s="138">
        <f>+'Weekly OPIS Data'!D822</f>
        <v>0</v>
      </c>
      <c r="N962" s="138">
        <f t="shared" si="22"/>
        <v>0</v>
      </c>
      <c r="O962" s="138">
        <f>+'Weekly OPIS Data'!F822</f>
        <v>0</v>
      </c>
      <c r="P962" s="138"/>
      <c r="Q962" s="138"/>
    </row>
    <row r="963" spans="1:17" x14ac:dyDescent="0.25">
      <c r="A963" s="39"/>
      <c r="B963" s="43">
        <v>44691</v>
      </c>
      <c r="C963" s="138">
        <f t="shared" si="21"/>
        <v>0</v>
      </c>
      <c r="D963" s="138">
        <f>+'Weekly OPIS Data'!D823</f>
        <v>0</v>
      </c>
      <c r="N963" s="138">
        <f t="shared" si="22"/>
        <v>0</v>
      </c>
      <c r="O963" s="138">
        <f>+'Weekly OPIS Data'!F823</f>
        <v>0</v>
      </c>
      <c r="P963" s="138"/>
      <c r="Q963" s="138"/>
    </row>
    <row r="964" spans="1:17" x14ac:dyDescent="0.25">
      <c r="A964" s="39"/>
      <c r="B964" s="43">
        <v>44698</v>
      </c>
      <c r="C964" s="138">
        <f t="shared" si="21"/>
        <v>0</v>
      </c>
      <c r="D964" s="138">
        <f>+'Weekly OPIS Data'!D824</f>
        <v>0</v>
      </c>
      <c r="N964" s="138">
        <f t="shared" si="22"/>
        <v>0</v>
      </c>
      <c r="O964" s="138">
        <f>+'Weekly OPIS Data'!F824</f>
        <v>0</v>
      </c>
      <c r="P964" s="138"/>
      <c r="Q964" s="138"/>
    </row>
    <row r="965" spans="1:17" x14ac:dyDescent="0.25">
      <c r="A965" s="39"/>
      <c r="B965" s="43">
        <v>44705</v>
      </c>
      <c r="C965" s="138">
        <f t="shared" si="21"/>
        <v>0</v>
      </c>
      <c r="D965" s="138">
        <f>+'Weekly OPIS Data'!D825</f>
        <v>0</v>
      </c>
      <c r="N965" s="138">
        <f t="shared" si="22"/>
        <v>0</v>
      </c>
      <c r="O965" s="138">
        <f>+'Weekly OPIS Data'!F825</f>
        <v>0</v>
      </c>
      <c r="P965" s="138"/>
      <c r="Q965" s="138"/>
    </row>
    <row r="966" spans="1:17" x14ac:dyDescent="0.25">
      <c r="A966" s="39"/>
      <c r="B966" s="43">
        <v>44712</v>
      </c>
      <c r="C966" s="138">
        <f t="shared" si="21"/>
        <v>0</v>
      </c>
      <c r="D966" s="138">
        <f>+'Weekly OPIS Data'!D826</f>
        <v>0</v>
      </c>
      <c r="N966" s="138">
        <f t="shared" si="22"/>
        <v>0</v>
      </c>
      <c r="O966" s="138">
        <f>+'Weekly OPIS Data'!F826</f>
        <v>0</v>
      </c>
      <c r="P966" s="138"/>
      <c r="Q966" s="138"/>
    </row>
    <row r="967" spans="1:17" x14ac:dyDescent="0.25">
      <c r="A967" s="39"/>
      <c r="B967" s="43">
        <v>44719</v>
      </c>
      <c r="C967" s="138">
        <f t="shared" si="21"/>
        <v>0</v>
      </c>
      <c r="D967" s="138">
        <f>+'Weekly OPIS Data'!D827</f>
        <v>0</v>
      </c>
      <c r="N967" s="138">
        <f t="shared" si="22"/>
        <v>0</v>
      </c>
      <c r="O967" s="138">
        <f>+'Weekly OPIS Data'!F827</f>
        <v>0</v>
      </c>
      <c r="P967" s="138"/>
      <c r="Q967" s="138"/>
    </row>
    <row r="968" spans="1:17" x14ac:dyDescent="0.25">
      <c r="A968" s="39"/>
      <c r="B968" s="43">
        <v>44726</v>
      </c>
      <c r="C968" s="138">
        <f t="shared" si="21"/>
        <v>0</v>
      </c>
      <c r="D968" s="138">
        <f>+'Weekly OPIS Data'!D828</f>
        <v>0</v>
      </c>
      <c r="N968" s="138">
        <f t="shared" si="22"/>
        <v>0</v>
      </c>
      <c r="O968" s="138">
        <f>+'Weekly OPIS Data'!F828</f>
        <v>0</v>
      </c>
      <c r="P968" s="138"/>
      <c r="Q968" s="138"/>
    </row>
    <row r="969" spans="1:17" x14ac:dyDescent="0.25">
      <c r="A969" s="39"/>
      <c r="B969" s="43">
        <v>44733</v>
      </c>
      <c r="C969" s="138">
        <f t="shared" si="21"/>
        <v>0</v>
      </c>
      <c r="D969" s="138">
        <f>+'Weekly OPIS Data'!D829</f>
        <v>0</v>
      </c>
      <c r="N969" s="138">
        <f t="shared" si="22"/>
        <v>0</v>
      </c>
      <c r="O969" s="138">
        <f>+'Weekly OPIS Data'!F829</f>
        <v>0</v>
      </c>
      <c r="P969" s="138"/>
      <c r="Q969" s="138"/>
    </row>
    <row r="970" spans="1:17" x14ac:dyDescent="0.25">
      <c r="A970" s="39"/>
      <c r="B970" s="43">
        <v>44740</v>
      </c>
      <c r="C970" s="138">
        <f t="shared" si="21"/>
        <v>0</v>
      </c>
      <c r="D970" s="138">
        <f>+'Weekly OPIS Data'!D830</f>
        <v>0</v>
      </c>
      <c r="N970" s="138">
        <f t="shared" si="22"/>
        <v>0</v>
      </c>
      <c r="O970" s="138">
        <f>+'Weekly OPIS Data'!F830</f>
        <v>0</v>
      </c>
      <c r="P970" s="138"/>
      <c r="Q970" s="138"/>
    </row>
    <row r="971" spans="1:17" x14ac:dyDescent="0.25">
      <c r="A971" s="39"/>
      <c r="B971" s="43">
        <v>44747</v>
      </c>
      <c r="C971" s="138">
        <f t="shared" si="21"/>
        <v>0</v>
      </c>
      <c r="D971" s="138">
        <f>+'Weekly OPIS Data'!D831</f>
        <v>0</v>
      </c>
      <c r="N971" s="138">
        <f t="shared" si="22"/>
        <v>0</v>
      </c>
      <c r="O971" s="138">
        <f>+'Weekly OPIS Data'!F831</f>
        <v>0</v>
      </c>
      <c r="P971" s="138"/>
      <c r="Q971" s="138"/>
    </row>
    <row r="972" spans="1:17" x14ac:dyDescent="0.25">
      <c r="A972" s="39"/>
      <c r="B972" s="43">
        <v>44754</v>
      </c>
      <c r="C972" s="138">
        <f t="shared" si="21"/>
        <v>0</v>
      </c>
      <c r="D972" s="138">
        <f>+'Weekly OPIS Data'!D832</f>
        <v>0</v>
      </c>
      <c r="N972" s="138">
        <f t="shared" si="22"/>
        <v>0</v>
      </c>
      <c r="O972" s="138">
        <f>+'Weekly OPIS Data'!F832</f>
        <v>0</v>
      </c>
      <c r="P972" s="138"/>
      <c r="Q972" s="138"/>
    </row>
    <row r="973" spans="1:17" x14ac:dyDescent="0.25">
      <c r="A973" s="39"/>
      <c r="B973" s="43">
        <v>44761</v>
      </c>
      <c r="C973" s="138">
        <f t="shared" si="21"/>
        <v>0</v>
      </c>
      <c r="D973" s="138">
        <f>+'Weekly OPIS Data'!D833</f>
        <v>0</v>
      </c>
      <c r="N973" s="138">
        <f t="shared" si="22"/>
        <v>0</v>
      </c>
      <c r="O973" s="138">
        <f>+'Weekly OPIS Data'!F833</f>
        <v>0</v>
      </c>
      <c r="P973" s="138"/>
      <c r="Q973" s="138"/>
    </row>
    <row r="974" spans="1:17" x14ac:dyDescent="0.25">
      <c r="A974" s="39"/>
      <c r="B974" s="43">
        <v>44768</v>
      </c>
      <c r="C974" s="138">
        <f t="shared" si="21"/>
        <v>0</v>
      </c>
      <c r="D974" s="138">
        <f>+'Weekly OPIS Data'!D834</f>
        <v>0</v>
      </c>
      <c r="N974" s="138">
        <f t="shared" si="22"/>
        <v>0</v>
      </c>
      <c r="O974" s="138">
        <f>+'Weekly OPIS Data'!F834</f>
        <v>0</v>
      </c>
      <c r="P974" s="138"/>
      <c r="Q974" s="138"/>
    </row>
    <row r="975" spans="1:17" x14ac:dyDescent="0.25">
      <c r="A975" s="39"/>
      <c r="B975" s="43">
        <v>44775</v>
      </c>
      <c r="C975" s="138">
        <f t="shared" si="21"/>
        <v>0</v>
      </c>
      <c r="D975" s="138">
        <f>+'Weekly OPIS Data'!D835</f>
        <v>0</v>
      </c>
      <c r="N975" s="138">
        <f t="shared" si="22"/>
        <v>0</v>
      </c>
      <c r="O975" s="138">
        <f>+'Weekly OPIS Data'!F835</f>
        <v>0</v>
      </c>
      <c r="P975" s="138"/>
      <c r="Q975" s="138"/>
    </row>
    <row r="976" spans="1:17" x14ac:dyDescent="0.25">
      <c r="A976" s="39"/>
      <c r="B976" s="43">
        <v>44782</v>
      </c>
      <c r="C976" s="138">
        <f t="shared" si="21"/>
        <v>0</v>
      </c>
      <c r="D976" s="138">
        <f>+'Weekly OPIS Data'!D836</f>
        <v>0</v>
      </c>
      <c r="N976" s="138">
        <f t="shared" si="22"/>
        <v>0</v>
      </c>
      <c r="O976" s="138">
        <f>+'Weekly OPIS Data'!F836</f>
        <v>0</v>
      </c>
      <c r="P976" s="138"/>
      <c r="Q976" s="138"/>
    </row>
    <row r="977" spans="1:17" x14ac:dyDescent="0.25">
      <c r="A977" s="39"/>
      <c r="B977" s="43">
        <v>44789</v>
      </c>
      <c r="C977" s="138">
        <f t="shared" si="21"/>
        <v>0</v>
      </c>
      <c r="D977" s="138">
        <f>+'Weekly OPIS Data'!D837</f>
        <v>0</v>
      </c>
      <c r="N977" s="138">
        <f t="shared" si="22"/>
        <v>0</v>
      </c>
      <c r="O977" s="138">
        <f>+'Weekly OPIS Data'!F837</f>
        <v>0</v>
      </c>
      <c r="P977" s="138"/>
      <c r="Q977" s="138"/>
    </row>
    <row r="978" spans="1:17" x14ac:dyDescent="0.25">
      <c r="A978" s="39"/>
      <c r="B978" s="43">
        <v>44796</v>
      </c>
      <c r="C978" s="138">
        <f t="shared" si="21"/>
        <v>0</v>
      </c>
      <c r="D978" s="138">
        <f>+'Weekly OPIS Data'!D838</f>
        <v>0</v>
      </c>
      <c r="N978" s="138">
        <f t="shared" si="22"/>
        <v>0</v>
      </c>
      <c r="O978" s="138">
        <f>+'Weekly OPIS Data'!F838</f>
        <v>0</v>
      </c>
      <c r="P978" s="138"/>
      <c r="Q978" s="138"/>
    </row>
    <row r="979" spans="1:17" x14ac:dyDescent="0.25">
      <c r="A979" s="39"/>
      <c r="B979" s="43">
        <v>44803</v>
      </c>
      <c r="C979" s="138">
        <f t="shared" si="21"/>
        <v>0</v>
      </c>
      <c r="D979" s="138">
        <f>+'Weekly OPIS Data'!D839</f>
        <v>0</v>
      </c>
      <c r="N979" s="138">
        <f t="shared" si="22"/>
        <v>0</v>
      </c>
      <c r="O979" s="138">
        <f>+'Weekly OPIS Data'!F839</f>
        <v>0</v>
      </c>
      <c r="P979" s="138"/>
      <c r="Q979" s="138"/>
    </row>
    <row r="980" spans="1:17" x14ac:dyDescent="0.25">
      <c r="A980" s="39"/>
      <c r="B980" s="43">
        <v>44810</v>
      </c>
      <c r="C980" s="138">
        <f t="shared" si="21"/>
        <v>0</v>
      </c>
      <c r="D980" s="138">
        <f>+'Weekly OPIS Data'!D840</f>
        <v>0</v>
      </c>
      <c r="N980" s="138">
        <f t="shared" si="22"/>
        <v>0</v>
      </c>
      <c r="O980" s="138">
        <f>+'Weekly OPIS Data'!F840</f>
        <v>0</v>
      </c>
      <c r="P980" s="138"/>
      <c r="Q980" s="138"/>
    </row>
    <row r="981" spans="1:17" x14ac:dyDescent="0.25">
      <c r="A981" s="39"/>
      <c r="B981" s="43">
        <v>44817</v>
      </c>
      <c r="C981" s="138">
        <f t="shared" si="21"/>
        <v>0</v>
      </c>
      <c r="D981" s="138">
        <f>+'Weekly OPIS Data'!D841</f>
        <v>0</v>
      </c>
      <c r="N981" s="138">
        <f t="shared" si="22"/>
        <v>0</v>
      </c>
      <c r="O981" s="138">
        <f>+'Weekly OPIS Data'!F841</f>
        <v>0</v>
      </c>
      <c r="P981" s="138"/>
      <c r="Q981" s="138"/>
    </row>
    <row r="982" spans="1:17" x14ac:dyDescent="0.25">
      <c r="A982" s="39"/>
      <c r="B982" s="43">
        <v>44824</v>
      </c>
      <c r="C982" s="138">
        <f t="shared" si="21"/>
        <v>0</v>
      </c>
      <c r="D982" s="138">
        <f>+'Weekly OPIS Data'!D842</f>
        <v>0</v>
      </c>
      <c r="N982" s="138">
        <f t="shared" si="22"/>
        <v>0</v>
      </c>
      <c r="O982" s="138">
        <f>+'Weekly OPIS Data'!F842</f>
        <v>0</v>
      </c>
      <c r="P982" s="138"/>
      <c r="Q982" s="138"/>
    </row>
    <row r="983" spans="1:17" x14ac:dyDescent="0.25">
      <c r="A983" s="39"/>
      <c r="B983" s="43">
        <v>44831</v>
      </c>
      <c r="C983" s="138">
        <f t="shared" si="21"/>
        <v>0</v>
      </c>
      <c r="D983" s="138">
        <f>+'Weekly OPIS Data'!D843</f>
        <v>0</v>
      </c>
      <c r="N983" s="138">
        <f t="shared" si="22"/>
        <v>0</v>
      </c>
      <c r="O983" s="138">
        <f>+'Weekly OPIS Data'!F843</f>
        <v>0</v>
      </c>
      <c r="P983" s="138"/>
      <c r="Q983" s="138"/>
    </row>
    <row r="984" spans="1:17" x14ac:dyDescent="0.25">
      <c r="A984" s="39"/>
      <c r="B984" s="43">
        <v>44838</v>
      </c>
      <c r="C984" s="138">
        <f t="shared" si="21"/>
        <v>0</v>
      </c>
      <c r="D984" s="138">
        <f>+'Weekly OPIS Data'!D844</f>
        <v>0</v>
      </c>
      <c r="N984" s="138">
        <f t="shared" si="22"/>
        <v>0</v>
      </c>
      <c r="O984" s="138">
        <f>+'Weekly OPIS Data'!F844</f>
        <v>0</v>
      </c>
      <c r="P984" s="138"/>
      <c r="Q984" s="138"/>
    </row>
    <row r="985" spans="1:17" x14ac:dyDescent="0.25">
      <c r="A985" s="39"/>
      <c r="B985" s="43">
        <v>44845</v>
      </c>
      <c r="C985" s="138">
        <f t="shared" si="21"/>
        <v>0</v>
      </c>
      <c r="D985" s="138">
        <f>+'Weekly OPIS Data'!D845</f>
        <v>0</v>
      </c>
      <c r="N985" s="138">
        <f t="shared" si="22"/>
        <v>0</v>
      </c>
      <c r="O985" s="138">
        <f>+'Weekly OPIS Data'!F845</f>
        <v>0</v>
      </c>
      <c r="P985" s="138"/>
      <c r="Q985" s="138"/>
    </row>
    <row r="986" spans="1:17" x14ac:dyDescent="0.25">
      <c r="A986" s="39"/>
      <c r="B986" s="43">
        <v>44852</v>
      </c>
      <c r="C986" s="138">
        <f t="shared" si="21"/>
        <v>0</v>
      </c>
      <c r="D986" s="138">
        <f>+'Weekly OPIS Data'!D846</f>
        <v>0</v>
      </c>
      <c r="N986" s="138">
        <f t="shared" si="22"/>
        <v>0</v>
      </c>
      <c r="O986" s="138">
        <f>+'Weekly OPIS Data'!F846</f>
        <v>0</v>
      </c>
      <c r="P986" s="138"/>
      <c r="Q986" s="138"/>
    </row>
    <row r="987" spans="1:17" x14ac:dyDescent="0.25">
      <c r="A987" s="39"/>
      <c r="B987" s="43">
        <v>44859</v>
      </c>
      <c r="C987" s="138">
        <f t="shared" si="21"/>
        <v>0</v>
      </c>
      <c r="D987" s="138">
        <f>+'Weekly OPIS Data'!D847</f>
        <v>0</v>
      </c>
      <c r="N987" s="138">
        <f t="shared" si="22"/>
        <v>0</v>
      </c>
      <c r="O987" s="138">
        <f>+'Weekly OPIS Data'!F847</f>
        <v>0</v>
      </c>
      <c r="P987" s="138"/>
      <c r="Q987" s="138"/>
    </row>
    <row r="988" spans="1:17" x14ac:dyDescent="0.25">
      <c r="A988" s="39"/>
      <c r="B988" s="43">
        <v>44866</v>
      </c>
      <c r="C988" s="138">
        <f t="shared" si="21"/>
        <v>0</v>
      </c>
      <c r="D988" s="138">
        <f>+'Weekly OPIS Data'!D848</f>
        <v>0</v>
      </c>
      <c r="N988" s="138">
        <f t="shared" si="22"/>
        <v>0</v>
      </c>
      <c r="O988" s="138">
        <f>+'Weekly OPIS Data'!F848</f>
        <v>0</v>
      </c>
      <c r="P988" s="138"/>
      <c r="Q988" s="138"/>
    </row>
    <row r="989" spans="1:17" x14ac:dyDescent="0.25">
      <c r="A989" s="39"/>
      <c r="B989" s="43">
        <v>44873</v>
      </c>
      <c r="C989" s="138">
        <f t="shared" si="21"/>
        <v>0</v>
      </c>
      <c r="D989" s="138">
        <f>+'Weekly OPIS Data'!D849</f>
        <v>0</v>
      </c>
      <c r="N989" s="138">
        <f t="shared" si="22"/>
        <v>0</v>
      </c>
      <c r="O989" s="138">
        <f>+'Weekly OPIS Data'!F849</f>
        <v>0</v>
      </c>
      <c r="P989" s="138"/>
      <c r="Q989" s="138"/>
    </row>
    <row r="990" spans="1:17" x14ac:dyDescent="0.25">
      <c r="A990" s="39"/>
      <c r="B990" s="43">
        <v>44880</v>
      </c>
      <c r="C990" s="138">
        <f t="shared" si="21"/>
        <v>0</v>
      </c>
      <c r="D990" s="138">
        <f>+'Weekly OPIS Data'!D850</f>
        <v>0</v>
      </c>
      <c r="N990" s="138">
        <f t="shared" si="22"/>
        <v>0</v>
      </c>
      <c r="O990" s="138">
        <f>+'Weekly OPIS Data'!F850</f>
        <v>0</v>
      </c>
      <c r="P990" s="138"/>
      <c r="Q990" s="138"/>
    </row>
    <row r="991" spans="1:17" x14ac:dyDescent="0.25">
      <c r="A991" s="39"/>
      <c r="B991" s="43">
        <v>44887</v>
      </c>
      <c r="C991" s="138">
        <f t="shared" si="21"/>
        <v>0</v>
      </c>
      <c r="D991" s="138">
        <f>+'Weekly OPIS Data'!D851</f>
        <v>0</v>
      </c>
      <c r="N991" s="138">
        <f t="shared" si="22"/>
        <v>0</v>
      </c>
      <c r="O991" s="138">
        <f>+'Weekly OPIS Data'!F851</f>
        <v>0</v>
      </c>
      <c r="P991" s="138"/>
      <c r="Q991" s="138"/>
    </row>
    <row r="992" spans="1:17" x14ac:dyDescent="0.25">
      <c r="A992" s="39"/>
      <c r="B992" s="43">
        <v>44894</v>
      </c>
      <c r="C992" s="138">
        <f t="shared" si="21"/>
        <v>0</v>
      </c>
      <c r="D992" s="138">
        <f>+'Weekly OPIS Data'!D852</f>
        <v>0</v>
      </c>
      <c r="N992" s="138">
        <f t="shared" si="22"/>
        <v>0</v>
      </c>
      <c r="O992" s="138">
        <f>+'Weekly OPIS Data'!F852</f>
        <v>0</v>
      </c>
      <c r="P992" s="138"/>
      <c r="Q992" s="138"/>
    </row>
    <row r="993" spans="1:17" x14ac:dyDescent="0.25">
      <c r="A993" s="39"/>
      <c r="B993" s="43">
        <v>44901</v>
      </c>
      <c r="C993" s="138">
        <f t="shared" si="21"/>
        <v>0</v>
      </c>
      <c r="D993" s="138">
        <f>+'Weekly OPIS Data'!D853</f>
        <v>0</v>
      </c>
      <c r="N993" s="138">
        <f t="shared" si="22"/>
        <v>0</v>
      </c>
      <c r="O993" s="138">
        <f>+'Weekly OPIS Data'!F853</f>
        <v>0</v>
      </c>
      <c r="P993" s="138"/>
      <c r="Q993" s="138"/>
    </row>
    <row r="994" spans="1:17" x14ac:dyDescent="0.25">
      <c r="A994" s="39"/>
      <c r="B994" s="43">
        <v>44908</v>
      </c>
      <c r="C994" s="138">
        <f t="shared" si="21"/>
        <v>0</v>
      </c>
      <c r="D994" s="138">
        <f>+'Weekly OPIS Data'!D854</f>
        <v>0</v>
      </c>
      <c r="N994" s="138">
        <f t="shared" si="22"/>
        <v>0</v>
      </c>
      <c r="O994" s="138">
        <f>+'Weekly OPIS Data'!F854</f>
        <v>0</v>
      </c>
      <c r="P994" s="138"/>
      <c r="Q994" s="138"/>
    </row>
    <row r="995" spans="1:17" x14ac:dyDescent="0.25">
      <c r="A995" s="39"/>
      <c r="B995" s="43">
        <v>44915</v>
      </c>
      <c r="C995" s="138">
        <f t="shared" si="21"/>
        <v>0</v>
      </c>
      <c r="D995" s="138">
        <f>+'Weekly OPIS Data'!D855</f>
        <v>0</v>
      </c>
      <c r="N995" s="138">
        <f t="shared" si="22"/>
        <v>0</v>
      </c>
      <c r="O995" s="138">
        <f>+'Weekly OPIS Data'!F855</f>
        <v>0</v>
      </c>
      <c r="P995" s="138"/>
      <c r="Q995" s="138"/>
    </row>
    <row r="996" spans="1:17" x14ac:dyDescent="0.25">
      <c r="A996" s="39"/>
      <c r="B996" s="43">
        <v>44922</v>
      </c>
      <c r="C996" s="138">
        <f t="shared" si="21"/>
        <v>0</v>
      </c>
      <c r="D996" s="138">
        <f>+'Weekly OPIS Data'!D856</f>
        <v>0</v>
      </c>
      <c r="N996" s="138">
        <f t="shared" si="22"/>
        <v>0</v>
      </c>
      <c r="O996" s="138">
        <f>+'Weekly OPIS Data'!F856</f>
        <v>0</v>
      </c>
      <c r="P996" s="138"/>
      <c r="Q996" s="138"/>
    </row>
    <row r="997" spans="1:17" x14ac:dyDescent="0.25">
      <c r="A997" s="39"/>
      <c r="B997" s="43">
        <v>44929</v>
      </c>
      <c r="C997" s="138">
        <f t="shared" si="21"/>
        <v>0</v>
      </c>
      <c r="D997" s="138">
        <f>+'Weekly OPIS Data'!D857</f>
        <v>0</v>
      </c>
      <c r="N997" s="138">
        <f t="shared" si="22"/>
        <v>0</v>
      </c>
      <c r="O997" s="138">
        <f>+'Weekly OPIS Data'!F857</f>
        <v>0</v>
      </c>
      <c r="P997" s="138"/>
      <c r="Q997" s="138"/>
    </row>
    <row r="998" spans="1:17" x14ac:dyDescent="0.25">
      <c r="A998" s="39"/>
      <c r="B998" s="43">
        <v>44936</v>
      </c>
      <c r="C998" s="138">
        <f t="shared" si="21"/>
        <v>0</v>
      </c>
      <c r="D998" s="138">
        <f>+'Weekly OPIS Data'!D858</f>
        <v>0</v>
      </c>
      <c r="N998" s="138">
        <f t="shared" si="22"/>
        <v>0</v>
      </c>
      <c r="O998" s="138">
        <f>+'Weekly OPIS Data'!F858</f>
        <v>0</v>
      </c>
      <c r="P998" s="138"/>
      <c r="Q998" s="138"/>
    </row>
    <row r="999" spans="1:17" x14ac:dyDescent="0.25">
      <c r="A999" s="39"/>
      <c r="B999" s="43">
        <v>44943</v>
      </c>
      <c r="C999" s="138">
        <f t="shared" si="21"/>
        <v>0</v>
      </c>
      <c r="D999" s="138">
        <f>+'Weekly OPIS Data'!D859</f>
        <v>0</v>
      </c>
      <c r="N999" s="138">
        <f t="shared" si="22"/>
        <v>0</v>
      </c>
      <c r="O999" s="138">
        <f>+'Weekly OPIS Data'!F859</f>
        <v>0</v>
      </c>
      <c r="P999" s="138"/>
      <c r="Q999" s="138"/>
    </row>
    <row r="1000" spans="1:17" x14ac:dyDescent="0.25">
      <c r="A1000" s="39"/>
      <c r="B1000" s="43">
        <v>44950</v>
      </c>
      <c r="C1000" s="138">
        <f t="shared" si="21"/>
        <v>0</v>
      </c>
      <c r="D1000" s="138">
        <f>+'Weekly OPIS Data'!D860</f>
        <v>0</v>
      </c>
      <c r="N1000" s="138">
        <f t="shared" si="22"/>
        <v>0</v>
      </c>
      <c r="O1000" s="138">
        <f>+'Weekly OPIS Data'!F860</f>
        <v>0</v>
      </c>
      <c r="P1000" s="138"/>
      <c r="Q1000" s="138"/>
    </row>
    <row r="1001" spans="1:17" x14ac:dyDescent="0.25">
      <c r="A1001" s="39"/>
      <c r="B1001" s="43">
        <v>44957</v>
      </c>
      <c r="C1001" s="138">
        <f t="shared" si="21"/>
        <v>0</v>
      </c>
      <c r="D1001" s="138">
        <f>+'Weekly OPIS Data'!D861</f>
        <v>0</v>
      </c>
      <c r="N1001" s="138">
        <f t="shared" si="22"/>
        <v>0</v>
      </c>
      <c r="O1001" s="138">
        <f>+'Weekly OPIS Data'!F861</f>
        <v>0</v>
      </c>
      <c r="P1001" s="138"/>
      <c r="Q1001" s="138"/>
    </row>
    <row r="1002" spans="1:17" x14ac:dyDescent="0.25">
      <c r="A1002" s="39"/>
      <c r="B1002" s="43">
        <v>44964</v>
      </c>
      <c r="C1002" s="138">
        <f t="shared" si="21"/>
        <v>0</v>
      </c>
      <c r="D1002" s="138">
        <f>+'Weekly OPIS Data'!D862</f>
        <v>0</v>
      </c>
      <c r="N1002" s="138">
        <f t="shared" si="22"/>
        <v>0</v>
      </c>
      <c r="O1002" s="138">
        <f>+'Weekly OPIS Data'!F862</f>
        <v>0</v>
      </c>
      <c r="P1002" s="138"/>
      <c r="Q1002" s="138"/>
    </row>
    <row r="1003" spans="1:17" x14ac:dyDescent="0.25">
      <c r="A1003" s="39"/>
      <c r="B1003" s="43">
        <v>44971</v>
      </c>
      <c r="C1003" s="138">
        <f t="shared" si="21"/>
        <v>0</v>
      </c>
      <c r="D1003" s="138">
        <f>+'Weekly OPIS Data'!D863</f>
        <v>0</v>
      </c>
      <c r="N1003" s="138">
        <f t="shared" si="22"/>
        <v>0</v>
      </c>
      <c r="O1003" s="138">
        <f>+'Weekly OPIS Data'!F863</f>
        <v>0</v>
      </c>
      <c r="P1003" s="138"/>
      <c r="Q1003" s="138"/>
    </row>
    <row r="1004" spans="1:17" x14ac:dyDescent="0.25">
      <c r="A1004" s="39"/>
      <c r="B1004" s="43">
        <v>44978</v>
      </c>
      <c r="C1004" s="138">
        <f t="shared" si="21"/>
        <v>0</v>
      </c>
      <c r="D1004" s="138">
        <f>+'Weekly OPIS Data'!D864</f>
        <v>0</v>
      </c>
      <c r="N1004" s="138">
        <f t="shared" si="22"/>
        <v>0</v>
      </c>
      <c r="O1004" s="138">
        <f>+'Weekly OPIS Data'!F864</f>
        <v>0</v>
      </c>
      <c r="P1004" s="138"/>
      <c r="Q1004" s="138"/>
    </row>
    <row r="1005" spans="1:17" x14ac:dyDescent="0.25">
      <c r="A1005" s="39"/>
      <c r="B1005" s="43">
        <v>44985</v>
      </c>
      <c r="C1005" s="138">
        <f t="shared" si="21"/>
        <v>0</v>
      </c>
      <c r="D1005" s="138">
        <f>+'Weekly OPIS Data'!D865</f>
        <v>0</v>
      </c>
      <c r="N1005" s="138">
        <f t="shared" si="22"/>
        <v>0</v>
      </c>
      <c r="O1005" s="138">
        <f>+'Weekly OPIS Data'!F865</f>
        <v>0</v>
      </c>
      <c r="P1005" s="138"/>
      <c r="Q1005" s="138"/>
    </row>
    <row r="1006" spans="1:17" x14ac:dyDescent="0.25">
      <c r="A1006" s="39"/>
      <c r="B1006" s="43">
        <v>44992</v>
      </c>
      <c r="C1006" s="138">
        <f t="shared" si="21"/>
        <v>0</v>
      </c>
      <c r="D1006" s="138">
        <f>+'Weekly OPIS Data'!D866</f>
        <v>0</v>
      </c>
      <c r="N1006" s="138">
        <f t="shared" si="22"/>
        <v>0</v>
      </c>
      <c r="O1006" s="138">
        <f>+'Weekly OPIS Data'!F866</f>
        <v>0</v>
      </c>
      <c r="P1006" s="138"/>
      <c r="Q1006" s="138"/>
    </row>
    <row r="1007" spans="1:17" x14ac:dyDescent="0.25">
      <c r="A1007" s="39"/>
      <c r="B1007" s="43">
        <v>44999</v>
      </c>
      <c r="C1007" s="138">
        <f t="shared" si="21"/>
        <v>0</v>
      </c>
      <c r="D1007" s="138">
        <f>+'Weekly OPIS Data'!D867</f>
        <v>0</v>
      </c>
      <c r="N1007" s="138">
        <f t="shared" si="22"/>
        <v>0</v>
      </c>
      <c r="O1007" s="138">
        <f>+'Weekly OPIS Data'!F867</f>
        <v>0</v>
      </c>
      <c r="P1007" s="138"/>
      <c r="Q1007" s="138"/>
    </row>
    <row r="1008" spans="1:17" x14ac:dyDescent="0.25">
      <c r="A1008" s="39"/>
      <c r="B1008" s="43">
        <v>45006</v>
      </c>
      <c r="C1008" s="138">
        <f t="shared" si="21"/>
        <v>0</v>
      </c>
      <c r="D1008" s="138">
        <f>+'Weekly OPIS Data'!D868</f>
        <v>0</v>
      </c>
      <c r="N1008" s="138">
        <f t="shared" si="22"/>
        <v>0</v>
      </c>
      <c r="O1008" s="138">
        <f>+'Weekly OPIS Data'!F868</f>
        <v>0</v>
      </c>
      <c r="P1008" s="138"/>
      <c r="Q1008" s="138"/>
    </row>
    <row r="1009" spans="1:17" x14ac:dyDescent="0.25">
      <c r="A1009" s="39"/>
      <c r="B1009" s="43">
        <v>45013</v>
      </c>
      <c r="C1009" s="138">
        <f t="shared" si="21"/>
        <v>0</v>
      </c>
      <c r="D1009" s="138">
        <f>+'Weekly OPIS Data'!D869</f>
        <v>0</v>
      </c>
      <c r="N1009" s="138">
        <f t="shared" si="22"/>
        <v>0</v>
      </c>
      <c r="O1009" s="138">
        <f>+'Weekly OPIS Data'!F869</f>
        <v>0</v>
      </c>
      <c r="P1009" s="138"/>
      <c r="Q1009" s="138"/>
    </row>
    <row r="1010" spans="1:17" x14ac:dyDescent="0.25">
      <c r="A1010" s="39"/>
      <c r="B1010" s="43">
        <v>45020</v>
      </c>
      <c r="C1010" s="138">
        <f t="shared" si="21"/>
        <v>0</v>
      </c>
      <c r="D1010" s="138">
        <f>+'Weekly OPIS Data'!D870</f>
        <v>0</v>
      </c>
      <c r="N1010" s="138">
        <f t="shared" si="22"/>
        <v>0</v>
      </c>
      <c r="O1010" s="138">
        <f>+'Weekly OPIS Data'!F870</f>
        <v>0</v>
      </c>
      <c r="P1010" s="138"/>
      <c r="Q1010" s="138"/>
    </row>
    <row r="1011" spans="1:17" x14ac:dyDescent="0.25">
      <c r="A1011" s="39"/>
      <c r="B1011" s="43">
        <v>45027</v>
      </c>
      <c r="C1011" s="138">
        <f t="shared" si="21"/>
        <v>0</v>
      </c>
      <c r="D1011" s="138">
        <f>+'Weekly OPIS Data'!D871</f>
        <v>0</v>
      </c>
      <c r="N1011" s="138">
        <f t="shared" si="22"/>
        <v>0</v>
      </c>
      <c r="O1011" s="138">
        <f>+'Weekly OPIS Data'!F871</f>
        <v>0</v>
      </c>
      <c r="P1011" s="138"/>
      <c r="Q1011" s="138"/>
    </row>
    <row r="1012" spans="1:17" x14ac:dyDescent="0.25">
      <c r="A1012" s="39"/>
      <c r="B1012" s="43">
        <v>45034</v>
      </c>
      <c r="C1012" s="138">
        <f t="shared" si="21"/>
        <v>0</v>
      </c>
      <c r="D1012" s="138">
        <f>+'Weekly OPIS Data'!D872</f>
        <v>0</v>
      </c>
      <c r="N1012" s="138">
        <f t="shared" si="22"/>
        <v>0</v>
      </c>
      <c r="O1012" s="138">
        <f>+'Weekly OPIS Data'!F872</f>
        <v>0</v>
      </c>
      <c r="P1012" s="138"/>
      <c r="Q1012" s="138"/>
    </row>
    <row r="1013" spans="1:17" x14ac:dyDescent="0.25">
      <c r="A1013" s="39"/>
      <c r="B1013" s="43">
        <v>45041</v>
      </c>
      <c r="C1013" s="138">
        <f t="shared" si="21"/>
        <v>0</v>
      </c>
      <c r="D1013" s="138">
        <f>+'Weekly OPIS Data'!D873</f>
        <v>0</v>
      </c>
      <c r="N1013" s="138">
        <f t="shared" si="22"/>
        <v>0</v>
      </c>
      <c r="O1013" s="138">
        <f>+'Weekly OPIS Data'!F873</f>
        <v>0</v>
      </c>
      <c r="P1013" s="138"/>
      <c r="Q1013" s="138"/>
    </row>
    <row r="1014" spans="1:17" x14ac:dyDescent="0.25">
      <c r="A1014" s="39"/>
      <c r="B1014" s="43">
        <v>45048</v>
      </c>
      <c r="C1014" s="138">
        <f t="shared" si="21"/>
        <v>0</v>
      </c>
      <c r="D1014" s="138">
        <f>+'Weekly OPIS Data'!D874</f>
        <v>0</v>
      </c>
      <c r="N1014" s="138">
        <f t="shared" si="22"/>
        <v>0</v>
      </c>
      <c r="O1014" s="138">
        <f>+'Weekly OPIS Data'!F874</f>
        <v>0</v>
      </c>
      <c r="P1014" s="138"/>
      <c r="Q1014" s="138"/>
    </row>
    <row r="1015" spans="1:17" x14ac:dyDescent="0.25">
      <c r="A1015" s="39"/>
      <c r="B1015" s="43">
        <v>45055</v>
      </c>
      <c r="C1015" s="138">
        <f t="shared" si="21"/>
        <v>0</v>
      </c>
      <c r="D1015" s="138">
        <f>+'Weekly OPIS Data'!D875</f>
        <v>0</v>
      </c>
      <c r="N1015" s="138">
        <f t="shared" si="22"/>
        <v>0</v>
      </c>
      <c r="O1015" s="138">
        <f>+'Weekly OPIS Data'!F875</f>
        <v>0</v>
      </c>
      <c r="P1015" s="138"/>
      <c r="Q1015" s="138"/>
    </row>
    <row r="1016" spans="1:17" x14ac:dyDescent="0.25">
      <c r="A1016" s="39"/>
      <c r="B1016" s="43">
        <v>45062</v>
      </c>
      <c r="C1016" s="138">
        <f t="shared" si="21"/>
        <v>0</v>
      </c>
      <c r="D1016" s="138">
        <f>+'Weekly OPIS Data'!D876</f>
        <v>0</v>
      </c>
      <c r="N1016" s="138">
        <f t="shared" si="22"/>
        <v>0</v>
      </c>
      <c r="O1016" s="138">
        <f>+'Weekly OPIS Data'!F876</f>
        <v>0</v>
      </c>
      <c r="P1016" s="138"/>
      <c r="Q1016" s="138"/>
    </row>
    <row r="1017" spans="1:17" x14ac:dyDescent="0.25">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5">
      <c r="A1018" s="39"/>
      <c r="B1018" s="43">
        <v>45076</v>
      </c>
      <c r="C1018" s="138">
        <f t="shared" si="23"/>
        <v>0</v>
      </c>
      <c r="D1018" s="138">
        <f>+'Weekly OPIS Data'!D878</f>
        <v>0</v>
      </c>
      <c r="N1018" s="138">
        <f t="shared" si="24"/>
        <v>0</v>
      </c>
      <c r="O1018" s="138">
        <f>+'Weekly OPIS Data'!F878</f>
        <v>0</v>
      </c>
      <c r="P1018" s="138"/>
      <c r="Q1018" s="138"/>
    </row>
    <row r="1019" spans="1:17" x14ac:dyDescent="0.25">
      <c r="A1019" s="39"/>
      <c r="B1019" s="43">
        <v>45083</v>
      </c>
      <c r="C1019" s="138">
        <f t="shared" si="23"/>
        <v>0</v>
      </c>
      <c r="D1019" s="138">
        <f>+'Weekly OPIS Data'!D879</f>
        <v>0</v>
      </c>
      <c r="N1019" s="138">
        <f t="shared" si="24"/>
        <v>0</v>
      </c>
      <c r="O1019" s="138">
        <f>+'Weekly OPIS Data'!F879</f>
        <v>0</v>
      </c>
      <c r="P1019" s="138"/>
      <c r="Q1019" s="138"/>
    </row>
    <row r="1020" spans="1:17" x14ac:dyDescent="0.25">
      <c r="A1020" s="39"/>
      <c r="B1020" s="43">
        <v>45090</v>
      </c>
      <c r="C1020" s="138">
        <f t="shared" si="23"/>
        <v>0</v>
      </c>
      <c r="D1020" s="138">
        <f>+'Weekly OPIS Data'!D880</f>
        <v>0</v>
      </c>
      <c r="N1020" s="138">
        <f t="shared" si="24"/>
        <v>0</v>
      </c>
      <c r="O1020" s="138">
        <f>+'Weekly OPIS Data'!F880</f>
        <v>0</v>
      </c>
      <c r="P1020" s="138"/>
      <c r="Q1020" s="138"/>
    </row>
    <row r="1021" spans="1:17" x14ac:dyDescent="0.25">
      <c r="A1021" s="39"/>
      <c r="B1021" s="43">
        <v>45097</v>
      </c>
      <c r="C1021" s="138">
        <f t="shared" si="23"/>
        <v>0</v>
      </c>
      <c r="D1021" s="138">
        <f>+'Weekly OPIS Data'!D881</f>
        <v>0</v>
      </c>
      <c r="N1021" s="138">
        <f t="shared" si="24"/>
        <v>0</v>
      </c>
      <c r="O1021" s="138">
        <f>+'Weekly OPIS Data'!F881</f>
        <v>0</v>
      </c>
      <c r="P1021" s="138"/>
      <c r="Q1021" s="138"/>
    </row>
    <row r="1022" spans="1:17" x14ac:dyDescent="0.25">
      <c r="A1022" s="39"/>
      <c r="B1022" s="43">
        <v>45104</v>
      </c>
      <c r="C1022" s="138">
        <f t="shared" si="23"/>
        <v>0</v>
      </c>
      <c r="D1022" s="138">
        <f>+'Weekly OPIS Data'!D882</f>
        <v>0</v>
      </c>
      <c r="N1022" s="138">
        <f t="shared" si="24"/>
        <v>0</v>
      </c>
      <c r="O1022" s="138">
        <f>+'Weekly OPIS Data'!F882</f>
        <v>0</v>
      </c>
      <c r="P1022" s="138"/>
      <c r="Q1022" s="138"/>
    </row>
    <row r="1023" spans="1:17" x14ac:dyDescent="0.25">
      <c r="A1023" s="39"/>
      <c r="B1023" s="43">
        <v>45111</v>
      </c>
      <c r="C1023" s="138">
        <f t="shared" si="23"/>
        <v>0</v>
      </c>
      <c r="D1023" s="138">
        <f>+'Weekly OPIS Data'!D883</f>
        <v>0</v>
      </c>
      <c r="N1023" s="138">
        <f t="shared" si="24"/>
        <v>0</v>
      </c>
      <c r="O1023" s="138">
        <f>+'Weekly OPIS Data'!F883</f>
        <v>0</v>
      </c>
      <c r="P1023" s="138"/>
      <c r="Q1023" s="138"/>
    </row>
    <row r="1024" spans="1:17" x14ac:dyDescent="0.25">
      <c r="A1024" s="39"/>
      <c r="B1024" s="43">
        <v>45118</v>
      </c>
      <c r="C1024" s="138">
        <f t="shared" si="23"/>
        <v>0</v>
      </c>
      <c r="D1024" s="138">
        <f>+'Weekly OPIS Data'!D884</f>
        <v>0</v>
      </c>
      <c r="N1024" s="138">
        <f t="shared" si="24"/>
        <v>0</v>
      </c>
      <c r="O1024" s="138">
        <f>+'Weekly OPIS Data'!F884</f>
        <v>0</v>
      </c>
      <c r="P1024" s="138"/>
      <c r="Q1024" s="138"/>
    </row>
    <row r="1025" spans="1:17" x14ac:dyDescent="0.25">
      <c r="A1025" s="39"/>
      <c r="B1025" s="43">
        <v>45125</v>
      </c>
      <c r="C1025" s="138">
        <f t="shared" si="23"/>
        <v>0</v>
      </c>
      <c r="D1025" s="138">
        <f>+'Weekly OPIS Data'!D885</f>
        <v>0</v>
      </c>
      <c r="N1025" s="138">
        <f t="shared" si="24"/>
        <v>0</v>
      </c>
      <c r="O1025" s="138">
        <f>+'Weekly OPIS Data'!F885</f>
        <v>0</v>
      </c>
      <c r="P1025" s="138"/>
      <c r="Q1025" s="138"/>
    </row>
    <row r="1026" spans="1:17" x14ac:dyDescent="0.25">
      <c r="A1026" s="39"/>
      <c r="B1026" s="43">
        <v>45132</v>
      </c>
      <c r="C1026" s="138">
        <f t="shared" si="23"/>
        <v>0</v>
      </c>
      <c r="D1026" s="138">
        <f>+'Weekly OPIS Data'!D886</f>
        <v>0</v>
      </c>
      <c r="N1026" s="138">
        <f t="shared" si="24"/>
        <v>0</v>
      </c>
      <c r="O1026" s="138">
        <f>+'Weekly OPIS Data'!F886</f>
        <v>0</v>
      </c>
      <c r="P1026" s="138"/>
      <c r="Q1026" s="138"/>
    </row>
    <row r="1027" spans="1:17" x14ac:dyDescent="0.25">
      <c r="A1027" s="39"/>
      <c r="B1027" s="43">
        <v>45139</v>
      </c>
      <c r="C1027" s="138">
        <f t="shared" si="23"/>
        <v>0</v>
      </c>
      <c r="D1027" s="138">
        <f>+'Weekly OPIS Data'!D887</f>
        <v>0</v>
      </c>
      <c r="N1027" s="138">
        <f t="shared" si="24"/>
        <v>0</v>
      </c>
      <c r="O1027" s="138">
        <f>+'Weekly OPIS Data'!F887</f>
        <v>0</v>
      </c>
      <c r="P1027" s="138"/>
      <c r="Q1027" s="138"/>
    </row>
    <row r="1028" spans="1:17" x14ac:dyDescent="0.25">
      <c r="A1028" s="39"/>
      <c r="B1028" s="43">
        <v>45146</v>
      </c>
      <c r="C1028" s="138">
        <f t="shared" si="23"/>
        <v>0</v>
      </c>
      <c r="D1028" s="138">
        <f>+'Weekly OPIS Data'!D888</f>
        <v>0</v>
      </c>
      <c r="N1028" s="138">
        <f t="shared" si="24"/>
        <v>0</v>
      </c>
      <c r="O1028" s="138">
        <f>+'Weekly OPIS Data'!F888</f>
        <v>0</v>
      </c>
      <c r="P1028" s="138"/>
      <c r="Q1028" s="138"/>
    </row>
    <row r="1029" spans="1:17" x14ac:dyDescent="0.25">
      <c r="A1029" s="39"/>
      <c r="B1029" s="43">
        <v>45153</v>
      </c>
      <c r="C1029" s="138">
        <f t="shared" si="23"/>
        <v>0</v>
      </c>
      <c r="D1029" s="138">
        <f>+'Weekly OPIS Data'!D889</f>
        <v>0</v>
      </c>
      <c r="N1029" s="138">
        <f t="shared" si="24"/>
        <v>0</v>
      </c>
      <c r="O1029" s="138">
        <f>+'Weekly OPIS Data'!F889</f>
        <v>0</v>
      </c>
      <c r="P1029" s="138"/>
      <c r="Q1029" s="138"/>
    </row>
    <row r="1030" spans="1:17" x14ac:dyDescent="0.25">
      <c r="A1030" s="39"/>
      <c r="B1030" s="43">
        <v>45160</v>
      </c>
      <c r="C1030" s="138">
        <f t="shared" si="23"/>
        <v>0</v>
      </c>
      <c r="D1030" s="138">
        <f>+'Weekly OPIS Data'!D890</f>
        <v>0</v>
      </c>
      <c r="N1030" s="138">
        <f t="shared" si="24"/>
        <v>0</v>
      </c>
      <c r="O1030" s="138">
        <f>+'Weekly OPIS Data'!F890</f>
        <v>0</v>
      </c>
      <c r="P1030" s="138"/>
      <c r="Q1030" s="138"/>
    </row>
    <row r="1031" spans="1:17" x14ac:dyDescent="0.25">
      <c r="A1031" s="39"/>
      <c r="B1031" s="43">
        <v>45167</v>
      </c>
      <c r="C1031" s="138">
        <f t="shared" si="23"/>
        <v>0</v>
      </c>
      <c r="D1031" s="138">
        <f>+'Weekly OPIS Data'!D891</f>
        <v>0</v>
      </c>
      <c r="N1031" s="138">
        <f t="shared" si="24"/>
        <v>0</v>
      </c>
      <c r="O1031" s="138">
        <f>+'Weekly OPIS Data'!F891</f>
        <v>0</v>
      </c>
      <c r="P1031" s="138"/>
      <c r="Q1031" s="138"/>
    </row>
    <row r="1032" spans="1:17" x14ac:dyDescent="0.25">
      <c r="A1032" s="39"/>
      <c r="B1032" s="43">
        <v>45174</v>
      </c>
      <c r="C1032" s="138">
        <f t="shared" si="23"/>
        <v>0</v>
      </c>
      <c r="D1032" s="138">
        <f>+'Weekly OPIS Data'!D892</f>
        <v>0</v>
      </c>
      <c r="N1032" s="138">
        <f t="shared" si="24"/>
        <v>0</v>
      </c>
      <c r="O1032" s="138">
        <f>+'Weekly OPIS Data'!F892</f>
        <v>0</v>
      </c>
      <c r="P1032" s="138"/>
      <c r="Q1032" s="138"/>
    </row>
    <row r="1033" spans="1:17" x14ac:dyDescent="0.25">
      <c r="A1033" s="39"/>
      <c r="B1033" s="43">
        <v>45181</v>
      </c>
      <c r="C1033" s="138">
        <f t="shared" si="23"/>
        <v>0</v>
      </c>
      <c r="D1033" s="138">
        <f>+'Weekly OPIS Data'!D893</f>
        <v>0</v>
      </c>
      <c r="N1033" s="138">
        <f t="shared" si="24"/>
        <v>0</v>
      </c>
      <c r="O1033" s="138">
        <f>+'Weekly OPIS Data'!F893</f>
        <v>0</v>
      </c>
      <c r="P1033" s="138"/>
      <c r="Q1033" s="138"/>
    </row>
    <row r="1034" spans="1:17" x14ac:dyDescent="0.25">
      <c r="A1034" s="39"/>
      <c r="B1034" s="43">
        <v>45188</v>
      </c>
      <c r="C1034" s="138">
        <f t="shared" si="23"/>
        <v>0</v>
      </c>
      <c r="D1034" s="138">
        <f>+'Weekly OPIS Data'!D894</f>
        <v>0</v>
      </c>
      <c r="N1034" s="138">
        <f t="shared" si="24"/>
        <v>0</v>
      </c>
      <c r="O1034" s="138">
        <f>+'Weekly OPIS Data'!F894</f>
        <v>0</v>
      </c>
      <c r="P1034" s="138"/>
      <c r="Q1034" s="138"/>
    </row>
    <row r="1035" spans="1:17" x14ac:dyDescent="0.25">
      <c r="A1035" s="39"/>
      <c r="B1035" s="43">
        <v>45195</v>
      </c>
      <c r="C1035" s="138">
        <f t="shared" si="23"/>
        <v>0</v>
      </c>
      <c r="D1035" s="138">
        <f>+'Weekly OPIS Data'!D895</f>
        <v>0</v>
      </c>
      <c r="N1035" s="138">
        <f t="shared" si="24"/>
        <v>0</v>
      </c>
      <c r="O1035" s="138">
        <f>+'Weekly OPIS Data'!F895</f>
        <v>0</v>
      </c>
      <c r="P1035" s="138"/>
      <c r="Q1035" s="138"/>
    </row>
    <row r="1036" spans="1:17" x14ac:dyDescent="0.25">
      <c r="A1036" s="39"/>
      <c r="B1036" s="43">
        <v>45202</v>
      </c>
      <c r="C1036" s="138">
        <f t="shared" si="23"/>
        <v>0</v>
      </c>
      <c r="D1036" s="138">
        <f>+'Weekly OPIS Data'!D896</f>
        <v>0</v>
      </c>
      <c r="N1036" s="138">
        <f t="shared" si="24"/>
        <v>0</v>
      </c>
      <c r="O1036" s="138">
        <f>+'Weekly OPIS Data'!F896</f>
        <v>0</v>
      </c>
      <c r="P1036" s="138"/>
      <c r="Q1036" s="138"/>
    </row>
    <row r="1037" spans="1:17" x14ac:dyDescent="0.25">
      <c r="A1037" s="39"/>
      <c r="B1037" s="43">
        <v>45209</v>
      </c>
      <c r="C1037" s="138">
        <f t="shared" si="23"/>
        <v>0</v>
      </c>
      <c r="D1037" s="138">
        <f>+'Weekly OPIS Data'!D897</f>
        <v>0</v>
      </c>
      <c r="N1037" s="138">
        <f t="shared" si="24"/>
        <v>0</v>
      </c>
      <c r="O1037" s="138">
        <f>+'Weekly OPIS Data'!F897</f>
        <v>0</v>
      </c>
      <c r="P1037" s="138"/>
      <c r="Q1037" s="138"/>
    </row>
    <row r="1038" spans="1:17" x14ac:dyDescent="0.25">
      <c r="A1038" s="39"/>
      <c r="B1038" s="43">
        <v>45216</v>
      </c>
      <c r="C1038" s="138">
        <f t="shared" si="23"/>
        <v>0</v>
      </c>
      <c r="D1038" s="138">
        <f>+'Weekly OPIS Data'!D898</f>
        <v>0</v>
      </c>
      <c r="N1038" s="138">
        <f t="shared" si="24"/>
        <v>0</v>
      </c>
      <c r="O1038" s="138">
        <f>+'Weekly OPIS Data'!F898</f>
        <v>0</v>
      </c>
      <c r="P1038" s="138"/>
      <c r="Q1038" s="138"/>
    </row>
    <row r="1039" spans="1:17" x14ac:dyDescent="0.25">
      <c r="A1039" s="39"/>
      <c r="B1039" s="43">
        <v>45223</v>
      </c>
      <c r="C1039" s="138">
        <f t="shared" si="23"/>
        <v>0</v>
      </c>
      <c r="D1039" s="138">
        <f>+'Weekly OPIS Data'!D899</f>
        <v>0</v>
      </c>
      <c r="N1039" s="138">
        <f t="shared" si="24"/>
        <v>0</v>
      </c>
      <c r="O1039" s="138">
        <f>+'Weekly OPIS Data'!F899</f>
        <v>0</v>
      </c>
      <c r="P1039" s="138"/>
      <c r="Q1039" s="138"/>
    </row>
    <row r="1040" spans="1:17" x14ac:dyDescent="0.25">
      <c r="A1040" s="39"/>
      <c r="B1040" s="43">
        <v>45230</v>
      </c>
      <c r="C1040" s="138">
        <f t="shared" si="23"/>
        <v>0</v>
      </c>
      <c r="D1040" s="138">
        <f>+'Weekly OPIS Data'!D900</f>
        <v>0</v>
      </c>
      <c r="N1040" s="138">
        <f t="shared" si="24"/>
        <v>0</v>
      </c>
      <c r="O1040" s="138">
        <f>+'Weekly OPIS Data'!F900</f>
        <v>0</v>
      </c>
      <c r="P1040" s="138"/>
      <c r="Q1040" s="138"/>
    </row>
    <row r="1041" spans="1:17" x14ac:dyDescent="0.25">
      <c r="A1041" s="39"/>
      <c r="B1041" s="43">
        <v>45237</v>
      </c>
      <c r="C1041" s="138">
        <f t="shared" si="23"/>
        <v>0</v>
      </c>
      <c r="D1041" s="138">
        <f>+'Weekly OPIS Data'!D901</f>
        <v>0</v>
      </c>
      <c r="N1041" s="138">
        <f t="shared" si="24"/>
        <v>0</v>
      </c>
      <c r="O1041" s="138">
        <f>+'Weekly OPIS Data'!F901</f>
        <v>0</v>
      </c>
      <c r="P1041" s="138"/>
      <c r="Q1041" s="138"/>
    </row>
    <row r="1042" spans="1:17" x14ac:dyDescent="0.25">
      <c r="A1042" s="39"/>
      <c r="B1042" s="43">
        <v>45244</v>
      </c>
      <c r="C1042" s="138">
        <f t="shared" si="23"/>
        <v>0</v>
      </c>
      <c r="D1042" s="138">
        <f>+'Weekly OPIS Data'!D902</f>
        <v>0</v>
      </c>
      <c r="N1042" s="138">
        <f t="shared" si="24"/>
        <v>0</v>
      </c>
      <c r="O1042" s="138">
        <f>+'Weekly OPIS Data'!F902</f>
        <v>0</v>
      </c>
      <c r="P1042" s="138"/>
      <c r="Q1042" s="138"/>
    </row>
    <row r="1043" spans="1:17" x14ac:dyDescent="0.25">
      <c r="A1043" s="39"/>
      <c r="B1043" s="43">
        <v>45251</v>
      </c>
      <c r="C1043" s="138">
        <f t="shared" si="23"/>
        <v>0</v>
      </c>
      <c r="D1043" s="138">
        <f>+'Weekly OPIS Data'!D903</f>
        <v>0</v>
      </c>
      <c r="N1043" s="138">
        <f t="shared" si="24"/>
        <v>0</v>
      </c>
      <c r="O1043" s="138">
        <f>+'Weekly OPIS Data'!F903</f>
        <v>0</v>
      </c>
      <c r="P1043" s="138"/>
      <c r="Q1043" s="138"/>
    </row>
    <row r="1044" spans="1:17" x14ac:dyDescent="0.25">
      <c r="A1044" s="39"/>
      <c r="B1044" s="43">
        <v>45258</v>
      </c>
      <c r="C1044" s="138">
        <f t="shared" si="23"/>
        <v>0</v>
      </c>
      <c r="D1044" s="138">
        <f>+'Weekly OPIS Data'!D904</f>
        <v>0</v>
      </c>
      <c r="N1044" s="138">
        <f t="shared" si="24"/>
        <v>0</v>
      </c>
      <c r="O1044" s="138">
        <f>+'Weekly OPIS Data'!F904</f>
        <v>0</v>
      </c>
      <c r="P1044" s="138"/>
      <c r="Q1044" s="138"/>
    </row>
    <row r="1045" spans="1:17" x14ac:dyDescent="0.25">
      <c r="A1045" s="39"/>
      <c r="B1045" s="43">
        <v>45265</v>
      </c>
      <c r="C1045" s="138">
        <f t="shared" si="23"/>
        <v>0</v>
      </c>
      <c r="D1045" s="138">
        <f>+'Weekly OPIS Data'!D905</f>
        <v>0</v>
      </c>
      <c r="N1045" s="138">
        <f t="shared" si="24"/>
        <v>0</v>
      </c>
      <c r="O1045" s="138">
        <f>+'Weekly OPIS Data'!F905</f>
        <v>0</v>
      </c>
      <c r="P1045" s="138"/>
      <c r="Q1045" s="138"/>
    </row>
    <row r="1046" spans="1:17" x14ac:dyDescent="0.25">
      <c r="A1046" s="39"/>
      <c r="B1046" s="43">
        <v>45272</v>
      </c>
      <c r="C1046" s="138">
        <f t="shared" si="23"/>
        <v>0</v>
      </c>
      <c r="D1046" s="138">
        <f>+'Weekly OPIS Data'!D906</f>
        <v>0</v>
      </c>
      <c r="N1046" s="138">
        <f t="shared" si="24"/>
        <v>0</v>
      </c>
      <c r="O1046" s="138">
        <f>+'Weekly OPIS Data'!F906</f>
        <v>0</v>
      </c>
      <c r="P1046" s="138"/>
      <c r="Q1046" s="138"/>
    </row>
    <row r="1047" spans="1:17" x14ac:dyDescent="0.25">
      <c r="A1047" s="39"/>
      <c r="B1047" s="43">
        <v>45279</v>
      </c>
      <c r="C1047" s="138">
        <f t="shared" si="23"/>
        <v>0</v>
      </c>
      <c r="D1047" s="138">
        <f>+'Weekly OPIS Data'!D907</f>
        <v>0</v>
      </c>
      <c r="N1047" s="138">
        <f t="shared" si="24"/>
        <v>0</v>
      </c>
      <c r="O1047" s="138">
        <f>+'Weekly OPIS Data'!F907</f>
        <v>0</v>
      </c>
      <c r="P1047" s="138"/>
      <c r="Q1047" s="138"/>
    </row>
    <row r="1048" spans="1:17" x14ac:dyDescent="0.25">
      <c r="A1048" s="39"/>
      <c r="B1048" s="43">
        <v>45286</v>
      </c>
      <c r="C1048" s="138">
        <f t="shared" si="23"/>
        <v>0</v>
      </c>
      <c r="D1048" s="138">
        <f>+'Weekly OPIS Data'!D908</f>
        <v>0</v>
      </c>
      <c r="N1048" s="138">
        <f t="shared" si="24"/>
        <v>0</v>
      </c>
      <c r="O1048" s="138">
        <f>+'Weekly OPIS Data'!F908</f>
        <v>0</v>
      </c>
      <c r="P1048" s="138"/>
      <c r="Q1048" s="138"/>
    </row>
    <row r="1049" spans="1:17" x14ac:dyDescent="0.25">
      <c r="A1049" s="39"/>
      <c r="B1049" s="43">
        <v>45293</v>
      </c>
      <c r="C1049" s="138">
        <f t="shared" si="23"/>
        <v>0</v>
      </c>
      <c r="D1049" s="138">
        <f>+'Weekly OPIS Data'!D909</f>
        <v>0</v>
      </c>
      <c r="N1049" s="138">
        <f t="shared" si="24"/>
        <v>0</v>
      </c>
      <c r="O1049" s="138">
        <f>+'Weekly OPIS Data'!F909</f>
        <v>0</v>
      </c>
      <c r="P1049" s="138"/>
      <c r="Q1049" s="138"/>
    </row>
    <row r="1050" spans="1:17" x14ac:dyDescent="0.25">
      <c r="A1050" s="39"/>
      <c r="B1050" s="43">
        <v>45300</v>
      </c>
      <c r="C1050" s="138">
        <f t="shared" si="23"/>
        <v>0</v>
      </c>
      <c r="D1050" s="138">
        <f>+'Weekly OPIS Data'!D910</f>
        <v>0</v>
      </c>
      <c r="N1050" s="138">
        <f t="shared" si="24"/>
        <v>0</v>
      </c>
      <c r="O1050" s="138">
        <f>+'Weekly OPIS Data'!F910</f>
        <v>0</v>
      </c>
      <c r="P1050" s="138"/>
      <c r="Q1050" s="138"/>
    </row>
    <row r="1051" spans="1:17" x14ac:dyDescent="0.25">
      <c r="A1051" s="39"/>
      <c r="B1051" s="43">
        <v>45307</v>
      </c>
      <c r="C1051" s="138">
        <f t="shared" si="23"/>
        <v>0</v>
      </c>
      <c r="D1051" s="138">
        <f>+'Weekly OPIS Data'!D911</f>
        <v>0</v>
      </c>
      <c r="N1051" s="138">
        <f t="shared" si="24"/>
        <v>0</v>
      </c>
      <c r="O1051" s="138">
        <f>+'Weekly OPIS Data'!F911</f>
        <v>0</v>
      </c>
      <c r="P1051" s="138"/>
      <c r="Q1051" s="138"/>
    </row>
    <row r="1052" spans="1:17" x14ac:dyDescent="0.25">
      <c r="A1052" s="39"/>
      <c r="B1052" s="43">
        <v>45314</v>
      </c>
      <c r="C1052" s="138">
        <f t="shared" si="23"/>
        <v>0</v>
      </c>
      <c r="D1052" s="138">
        <f>+'Weekly OPIS Data'!D912</f>
        <v>0</v>
      </c>
      <c r="N1052" s="138">
        <f t="shared" si="24"/>
        <v>0</v>
      </c>
      <c r="O1052" s="138">
        <f>+'Weekly OPIS Data'!F912</f>
        <v>0</v>
      </c>
      <c r="P1052" s="138"/>
      <c r="Q1052" s="138"/>
    </row>
    <row r="1053" spans="1:17" x14ac:dyDescent="0.25">
      <c r="A1053" s="39"/>
      <c r="B1053" s="43">
        <v>45321</v>
      </c>
      <c r="C1053" s="138">
        <f t="shared" si="23"/>
        <v>0</v>
      </c>
      <c r="D1053" s="138">
        <f>+'Weekly OPIS Data'!D913</f>
        <v>0</v>
      </c>
      <c r="N1053" s="138">
        <f t="shared" si="24"/>
        <v>0</v>
      </c>
      <c r="O1053" s="138">
        <f>+'Weekly OPIS Data'!F913</f>
        <v>0</v>
      </c>
      <c r="P1053" s="138"/>
      <c r="Q1053" s="138"/>
    </row>
    <row r="1054" spans="1:17" x14ac:dyDescent="0.25">
      <c r="A1054" s="39"/>
      <c r="B1054" s="43">
        <v>45328</v>
      </c>
      <c r="C1054" s="138">
        <f t="shared" si="23"/>
        <v>0</v>
      </c>
      <c r="D1054" s="138">
        <f>+'Weekly OPIS Data'!D914</f>
        <v>0</v>
      </c>
      <c r="N1054" s="138">
        <f t="shared" si="24"/>
        <v>0</v>
      </c>
      <c r="O1054" s="138">
        <f>+'Weekly OPIS Data'!F914</f>
        <v>0</v>
      </c>
      <c r="P1054" s="138"/>
      <c r="Q1054" s="138"/>
    </row>
    <row r="1055" spans="1:17" x14ac:dyDescent="0.25">
      <c r="A1055" s="39"/>
      <c r="B1055" s="43">
        <v>45335</v>
      </c>
      <c r="C1055" s="138">
        <f t="shared" si="23"/>
        <v>0</v>
      </c>
      <c r="D1055" s="138">
        <f>+'Weekly OPIS Data'!D915</f>
        <v>0</v>
      </c>
      <c r="N1055" s="138">
        <f t="shared" si="24"/>
        <v>0</v>
      </c>
      <c r="O1055" s="138">
        <f>+'Weekly OPIS Data'!F915</f>
        <v>0</v>
      </c>
      <c r="P1055" s="138"/>
      <c r="Q1055" s="138"/>
    </row>
    <row r="1056" spans="1:17" x14ac:dyDescent="0.25">
      <c r="A1056" s="39"/>
      <c r="B1056" s="43">
        <v>45342</v>
      </c>
      <c r="C1056" s="138">
        <f t="shared" si="23"/>
        <v>0</v>
      </c>
      <c r="D1056" s="138">
        <f>+'Weekly OPIS Data'!D916</f>
        <v>0</v>
      </c>
      <c r="N1056" s="138">
        <f t="shared" si="24"/>
        <v>0</v>
      </c>
      <c r="O1056" s="138">
        <f>+'Weekly OPIS Data'!F916</f>
        <v>0</v>
      </c>
      <c r="P1056" s="138"/>
      <c r="Q1056" s="138"/>
    </row>
    <row r="1057" spans="1:17" x14ac:dyDescent="0.25">
      <c r="A1057" s="39"/>
      <c r="B1057" s="43">
        <v>45349</v>
      </c>
      <c r="C1057" s="138">
        <f t="shared" si="23"/>
        <v>0</v>
      </c>
      <c r="D1057" s="138">
        <f>+'Weekly OPIS Data'!D917</f>
        <v>0</v>
      </c>
      <c r="N1057" s="138">
        <f t="shared" si="24"/>
        <v>0</v>
      </c>
      <c r="O1057" s="138">
        <f>+'Weekly OPIS Data'!F917</f>
        <v>0</v>
      </c>
      <c r="P1057" s="138"/>
      <c r="Q1057" s="138"/>
    </row>
    <row r="1058" spans="1:17" x14ac:dyDescent="0.25">
      <c r="A1058" s="39"/>
      <c r="B1058" s="43">
        <v>45356</v>
      </c>
      <c r="C1058" s="138">
        <f t="shared" si="23"/>
        <v>0</v>
      </c>
      <c r="D1058" s="138">
        <f>+'Weekly OPIS Data'!D918</f>
        <v>0</v>
      </c>
      <c r="N1058" s="138">
        <f t="shared" si="24"/>
        <v>0</v>
      </c>
      <c r="O1058" s="138">
        <f>+'Weekly OPIS Data'!F918</f>
        <v>0</v>
      </c>
      <c r="P1058" s="138"/>
      <c r="Q1058" s="138"/>
    </row>
    <row r="1059" spans="1:17" x14ac:dyDescent="0.25">
      <c r="A1059" s="39"/>
      <c r="B1059" s="43">
        <v>45363</v>
      </c>
      <c r="C1059" s="138">
        <f t="shared" si="23"/>
        <v>0</v>
      </c>
      <c r="D1059" s="138">
        <f>+'Weekly OPIS Data'!D919</f>
        <v>0</v>
      </c>
      <c r="N1059" s="138">
        <f t="shared" si="24"/>
        <v>0</v>
      </c>
      <c r="O1059" s="138">
        <f>+'Weekly OPIS Data'!F919</f>
        <v>0</v>
      </c>
      <c r="P1059" s="138"/>
      <c r="Q1059" s="138"/>
    </row>
    <row r="1060" spans="1:17" x14ac:dyDescent="0.25">
      <c r="A1060" s="39"/>
      <c r="B1060" s="43">
        <v>45370</v>
      </c>
      <c r="C1060" s="138">
        <f t="shared" si="23"/>
        <v>0</v>
      </c>
      <c r="D1060" s="138">
        <f>+'Weekly OPIS Data'!D920</f>
        <v>0</v>
      </c>
      <c r="N1060" s="138">
        <f t="shared" si="24"/>
        <v>0</v>
      </c>
      <c r="O1060" s="138">
        <f>+'Weekly OPIS Data'!F920</f>
        <v>0</v>
      </c>
      <c r="P1060" s="138"/>
      <c r="Q1060" s="138"/>
    </row>
    <row r="1061" spans="1:17" x14ac:dyDescent="0.25">
      <c r="A1061" s="39"/>
      <c r="B1061" s="43">
        <v>45377</v>
      </c>
      <c r="C1061" s="138">
        <f t="shared" si="23"/>
        <v>0</v>
      </c>
      <c r="D1061" s="138">
        <f>+'Weekly OPIS Data'!D921</f>
        <v>0</v>
      </c>
      <c r="N1061" s="138">
        <f t="shared" si="24"/>
        <v>0</v>
      </c>
      <c r="O1061" s="138">
        <f>+'Weekly OPIS Data'!F921</f>
        <v>0</v>
      </c>
      <c r="P1061" s="138"/>
      <c r="Q1061" s="138"/>
    </row>
    <row r="1062" spans="1:17" x14ac:dyDescent="0.25">
      <c r="A1062" s="39"/>
      <c r="B1062" s="43">
        <v>45384</v>
      </c>
      <c r="C1062" s="138">
        <f t="shared" si="23"/>
        <v>0</v>
      </c>
      <c r="D1062" s="138">
        <f>+'Weekly OPIS Data'!D922</f>
        <v>0</v>
      </c>
      <c r="N1062" s="138">
        <f t="shared" si="24"/>
        <v>0</v>
      </c>
      <c r="O1062" s="138">
        <f>+'Weekly OPIS Data'!F922</f>
        <v>0</v>
      </c>
      <c r="P1062" s="138"/>
      <c r="Q1062" s="138"/>
    </row>
    <row r="1063" spans="1:17" x14ac:dyDescent="0.25">
      <c r="A1063" s="39"/>
      <c r="B1063" s="43">
        <v>45391</v>
      </c>
      <c r="C1063" s="138">
        <f t="shared" si="23"/>
        <v>0</v>
      </c>
      <c r="D1063" s="138">
        <f>+'Weekly OPIS Data'!D923</f>
        <v>0</v>
      </c>
      <c r="N1063" s="138">
        <f t="shared" si="24"/>
        <v>0</v>
      </c>
      <c r="O1063" s="138">
        <f>+'Weekly OPIS Data'!F923</f>
        <v>0</v>
      </c>
      <c r="P1063" s="138"/>
      <c r="Q1063" s="138"/>
    </row>
    <row r="1064" spans="1:17" x14ac:dyDescent="0.25">
      <c r="A1064" s="39"/>
      <c r="B1064" s="43">
        <v>45398</v>
      </c>
      <c r="C1064" s="138">
        <f t="shared" si="23"/>
        <v>0</v>
      </c>
      <c r="D1064" s="138">
        <f>+'Weekly OPIS Data'!D924</f>
        <v>0</v>
      </c>
      <c r="N1064" s="138">
        <f t="shared" si="24"/>
        <v>0</v>
      </c>
      <c r="O1064" s="138">
        <f>+'Weekly OPIS Data'!F924</f>
        <v>0</v>
      </c>
      <c r="P1064" s="138"/>
      <c r="Q1064" s="138"/>
    </row>
    <row r="1065" spans="1:17" x14ac:dyDescent="0.25">
      <c r="A1065" s="39"/>
      <c r="B1065" s="43">
        <v>45405</v>
      </c>
      <c r="C1065" s="138">
        <f t="shared" si="23"/>
        <v>0</v>
      </c>
      <c r="D1065" s="138">
        <f>+'Weekly OPIS Data'!D925</f>
        <v>0</v>
      </c>
      <c r="N1065" s="138">
        <f t="shared" si="24"/>
        <v>0</v>
      </c>
      <c r="O1065" s="138">
        <f>+'Weekly OPIS Data'!F925</f>
        <v>0</v>
      </c>
      <c r="P1065" s="138"/>
      <c r="Q1065" s="138"/>
    </row>
    <row r="1066" spans="1:17" x14ac:dyDescent="0.25">
      <c r="A1066" s="39"/>
      <c r="B1066" s="43">
        <v>45412</v>
      </c>
      <c r="C1066" s="138">
        <f t="shared" si="23"/>
        <v>0</v>
      </c>
      <c r="D1066" s="138">
        <f>+'Weekly OPIS Data'!D926</f>
        <v>0</v>
      </c>
      <c r="N1066" s="138">
        <f t="shared" si="24"/>
        <v>0</v>
      </c>
      <c r="O1066" s="138">
        <f>+'Weekly OPIS Data'!F926</f>
        <v>0</v>
      </c>
      <c r="P1066" s="138"/>
      <c r="Q1066" s="138"/>
    </row>
    <row r="1067" spans="1:17" x14ac:dyDescent="0.25">
      <c r="A1067" s="39"/>
      <c r="B1067" s="43">
        <v>45419</v>
      </c>
      <c r="C1067" s="138">
        <f t="shared" si="23"/>
        <v>0</v>
      </c>
      <c r="D1067" s="138">
        <f>+'Weekly OPIS Data'!D927</f>
        <v>0</v>
      </c>
      <c r="N1067" s="138">
        <f t="shared" si="24"/>
        <v>0</v>
      </c>
      <c r="O1067" s="138">
        <f>+'Weekly OPIS Data'!F927</f>
        <v>0</v>
      </c>
      <c r="P1067" s="138"/>
      <c r="Q1067" s="138"/>
    </row>
    <row r="1068" spans="1:17" x14ac:dyDescent="0.25">
      <c r="A1068" s="39"/>
      <c r="B1068" s="43">
        <v>45426</v>
      </c>
      <c r="C1068" s="138">
        <f t="shared" si="23"/>
        <v>0</v>
      </c>
      <c r="D1068" s="138">
        <f>+'Weekly OPIS Data'!D928</f>
        <v>0</v>
      </c>
      <c r="N1068" s="138">
        <f t="shared" si="24"/>
        <v>0</v>
      </c>
      <c r="O1068" s="138">
        <f>+'Weekly OPIS Data'!F928</f>
        <v>0</v>
      </c>
      <c r="P1068" s="138"/>
      <c r="Q1068" s="138"/>
    </row>
    <row r="1069" spans="1:17" x14ac:dyDescent="0.25">
      <c r="A1069" s="39"/>
      <c r="B1069" s="43">
        <v>45433</v>
      </c>
      <c r="C1069" s="138">
        <f t="shared" si="23"/>
        <v>0</v>
      </c>
      <c r="D1069" s="138">
        <f>+'Weekly OPIS Data'!D929</f>
        <v>0</v>
      </c>
      <c r="N1069" s="138">
        <f t="shared" si="24"/>
        <v>0</v>
      </c>
      <c r="O1069" s="138">
        <f>+'Weekly OPIS Data'!F929</f>
        <v>0</v>
      </c>
      <c r="P1069" s="138"/>
      <c r="Q1069" s="138"/>
    </row>
    <row r="1070" spans="1:17" x14ac:dyDescent="0.25">
      <c r="A1070" s="39"/>
      <c r="B1070" s="43">
        <v>45440</v>
      </c>
      <c r="C1070" s="138">
        <f t="shared" si="23"/>
        <v>0</v>
      </c>
      <c r="D1070" s="138">
        <f>+'Weekly OPIS Data'!D930</f>
        <v>0</v>
      </c>
      <c r="N1070" s="138">
        <f t="shared" si="24"/>
        <v>0</v>
      </c>
      <c r="O1070" s="138">
        <f>+'Weekly OPIS Data'!F930</f>
        <v>0</v>
      </c>
      <c r="P1070" s="138"/>
      <c r="Q1070" s="138"/>
    </row>
    <row r="1071" spans="1:17" x14ac:dyDescent="0.25">
      <c r="A1071" s="39"/>
      <c r="B1071" s="43">
        <v>45447</v>
      </c>
      <c r="C1071" s="138">
        <f t="shared" si="23"/>
        <v>0</v>
      </c>
      <c r="D1071" s="138">
        <f>+'Weekly OPIS Data'!D931</f>
        <v>0</v>
      </c>
      <c r="N1071" s="138">
        <f t="shared" si="24"/>
        <v>0</v>
      </c>
      <c r="O1071" s="138">
        <f>+'Weekly OPIS Data'!F931</f>
        <v>0</v>
      </c>
      <c r="P1071" s="138"/>
      <c r="Q1071" s="138"/>
    </row>
    <row r="1072" spans="1:17" x14ac:dyDescent="0.25">
      <c r="A1072" s="39"/>
      <c r="B1072" s="43">
        <v>45454</v>
      </c>
      <c r="C1072" s="138">
        <f t="shared" si="23"/>
        <v>0</v>
      </c>
      <c r="D1072" s="138">
        <f>+'Weekly OPIS Data'!D932</f>
        <v>0</v>
      </c>
      <c r="N1072" s="138">
        <f t="shared" si="24"/>
        <v>0</v>
      </c>
      <c r="O1072" s="138">
        <f>+'Weekly OPIS Data'!F932</f>
        <v>0</v>
      </c>
      <c r="P1072" s="138"/>
      <c r="Q1072" s="138"/>
    </row>
    <row r="1073" spans="1:17" x14ac:dyDescent="0.25">
      <c r="A1073" s="39"/>
      <c r="B1073" s="43">
        <v>45461</v>
      </c>
      <c r="C1073" s="138">
        <f t="shared" si="23"/>
        <v>0</v>
      </c>
      <c r="D1073" s="138">
        <f>+'Weekly OPIS Data'!D933</f>
        <v>0</v>
      </c>
      <c r="N1073" s="138">
        <f t="shared" si="24"/>
        <v>0</v>
      </c>
      <c r="O1073" s="138">
        <f>+'Weekly OPIS Data'!F933</f>
        <v>0</v>
      </c>
      <c r="P1073" s="138"/>
      <c r="Q1073" s="138"/>
    </row>
    <row r="1074" spans="1:17" x14ac:dyDescent="0.25">
      <c r="A1074" s="39"/>
      <c r="B1074" s="43">
        <v>45468</v>
      </c>
      <c r="C1074" s="138">
        <f t="shared" si="23"/>
        <v>0</v>
      </c>
      <c r="D1074" s="138">
        <f>+'Weekly OPIS Data'!D934</f>
        <v>0</v>
      </c>
      <c r="N1074" s="138">
        <f t="shared" si="24"/>
        <v>0</v>
      </c>
      <c r="O1074" s="138">
        <f>+'Weekly OPIS Data'!F934</f>
        <v>0</v>
      </c>
      <c r="P1074" s="138"/>
      <c r="Q1074" s="138"/>
    </row>
    <row r="1075" spans="1:17" x14ac:dyDescent="0.25">
      <c r="A1075" s="39"/>
      <c r="B1075" s="43">
        <v>45475</v>
      </c>
      <c r="C1075" s="138">
        <f t="shared" si="23"/>
        <v>0</v>
      </c>
      <c r="D1075" s="138">
        <f>+'Weekly OPIS Data'!D935</f>
        <v>0</v>
      </c>
      <c r="N1075" s="138">
        <f t="shared" si="24"/>
        <v>0</v>
      </c>
      <c r="O1075" s="138">
        <f>+'Weekly OPIS Data'!F935</f>
        <v>0</v>
      </c>
      <c r="P1075" s="138"/>
      <c r="Q1075" s="138"/>
    </row>
    <row r="1076" spans="1:17" x14ac:dyDescent="0.25">
      <c r="A1076" s="39"/>
      <c r="B1076" s="43">
        <v>45482</v>
      </c>
      <c r="C1076" s="138">
        <f t="shared" si="23"/>
        <v>0</v>
      </c>
      <c r="D1076" s="138">
        <f>+'Weekly OPIS Data'!D936</f>
        <v>0</v>
      </c>
      <c r="N1076" s="138">
        <f t="shared" si="24"/>
        <v>0</v>
      </c>
      <c r="O1076" s="138">
        <f>+'Weekly OPIS Data'!F936</f>
        <v>0</v>
      </c>
      <c r="P1076" s="138"/>
      <c r="Q1076" s="138"/>
    </row>
    <row r="1077" spans="1:17" x14ac:dyDescent="0.25">
      <c r="A1077" s="39"/>
      <c r="B1077" s="43">
        <v>45489</v>
      </c>
      <c r="C1077" s="138">
        <f t="shared" si="23"/>
        <v>0</v>
      </c>
      <c r="D1077" s="138">
        <f>+'Weekly OPIS Data'!D937</f>
        <v>0</v>
      </c>
      <c r="N1077" s="138">
        <f t="shared" si="24"/>
        <v>0</v>
      </c>
      <c r="O1077" s="138">
        <f>+'Weekly OPIS Data'!F937</f>
        <v>0</v>
      </c>
      <c r="P1077" s="138"/>
      <c r="Q1077" s="138"/>
    </row>
    <row r="1078" spans="1:17" x14ac:dyDescent="0.25">
      <c r="A1078" s="39"/>
      <c r="B1078" s="43">
        <v>45496</v>
      </c>
      <c r="C1078" s="138">
        <f t="shared" si="23"/>
        <v>0</v>
      </c>
      <c r="D1078" s="138">
        <f>+'Weekly OPIS Data'!D938</f>
        <v>0</v>
      </c>
      <c r="N1078" s="138">
        <f t="shared" si="24"/>
        <v>0</v>
      </c>
      <c r="O1078" s="138">
        <f>+'Weekly OPIS Data'!F938</f>
        <v>0</v>
      </c>
      <c r="P1078" s="138"/>
      <c r="Q1078" s="138"/>
    </row>
    <row r="1079" spans="1:17" x14ac:dyDescent="0.25">
      <c r="A1079" s="39"/>
      <c r="B1079" s="43">
        <v>45503</v>
      </c>
      <c r="C1079" s="138">
        <f t="shared" si="23"/>
        <v>0</v>
      </c>
      <c r="D1079" s="138">
        <f>+'Weekly OPIS Data'!D939</f>
        <v>0</v>
      </c>
      <c r="N1079" s="138">
        <f t="shared" si="24"/>
        <v>0</v>
      </c>
      <c r="O1079" s="138">
        <f>+'Weekly OPIS Data'!F939</f>
        <v>0</v>
      </c>
      <c r="P1079" s="138"/>
      <c r="Q1079" s="138"/>
    </row>
    <row r="1080" spans="1:17" x14ac:dyDescent="0.25">
      <c r="A1080" s="39"/>
      <c r="B1080" s="43">
        <v>45510</v>
      </c>
      <c r="C1080" s="138">
        <f t="shared" si="23"/>
        <v>0</v>
      </c>
      <c r="D1080" s="138">
        <f>+'Weekly OPIS Data'!D940</f>
        <v>0</v>
      </c>
      <c r="N1080" s="138">
        <f t="shared" si="24"/>
        <v>0</v>
      </c>
      <c r="O1080" s="138">
        <f>+'Weekly OPIS Data'!F940</f>
        <v>0</v>
      </c>
      <c r="P1080" s="138"/>
      <c r="Q1080" s="138"/>
    </row>
    <row r="1081" spans="1:17" x14ac:dyDescent="0.25">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5">
      <c r="A1082" s="39"/>
      <c r="B1082" s="43">
        <v>45524</v>
      </c>
      <c r="C1082" s="138">
        <f t="shared" si="25"/>
        <v>0</v>
      </c>
      <c r="D1082" s="138">
        <f>+'Weekly OPIS Data'!D942</f>
        <v>0</v>
      </c>
      <c r="N1082" s="138">
        <f t="shared" si="26"/>
        <v>0</v>
      </c>
      <c r="O1082" s="138">
        <f>+'Weekly OPIS Data'!F942</f>
        <v>0</v>
      </c>
      <c r="P1082" s="138"/>
      <c r="Q1082" s="138"/>
    </row>
    <row r="1083" spans="1:17" x14ac:dyDescent="0.25">
      <c r="A1083" s="39"/>
      <c r="B1083" s="43">
        <v>45531</v>
      </c>
      <c r="C1083" s="138">
        <f t="shared" si="25"/>
        <v>0</v>
      </c>
      <c r="D1083" s="138">
        <f>+'Weekly OPIS Data'!D943</f>
        <v>0</v>
      </c>
      <c r="N1083" s="138">
        <f t="shared" si="26"/>
        <v>0</v>
      </c>
      <c r="O1083" s="138">
        <f>+'Weekly OPIS Data'!F943</f>
        <v>0</v>
      </c>
      <c r="P1083" s="138"/>
      <c r="Q1083" s="138"/>
    </row>
    <row r="1084" spans="1:17" x14ac:dyDescent="0.25">
      <c r="A1084" s="39"/>
      <c r="B1084" s="43">
        <v>45538</v>
      </c>
      <c r="C1084" s="138">
        <f t="shared" si="25"/>
        <v>0</v>
      </c>
      <c r="D1084" s="138">
        <f>+'Weekly OPIS Data'!D944</f>
        <v>0</v>
      </c>
      <c r="N1084" s="138">
        <f t="shared" si="26"/>
        <v>0</v>
      </c>
      <c r="O1084" s="138">
        <f>+'Weekly OPIS Data'!F944</f>
        <v>0</v>
      </c>
      <c r="P1084" s="138"/>
      <c r="Q1084" s="138"/>
    </row>
    <row r="1085" spans="1:17" x14ac:dyDescent="0.25">
      <c r="A1085" s="39"/>
      <c r="B1085" s="43">
        <v>45545</v>
      </c>
      <c r="C1085" s="138">
        <f t="shared" si="25"/>
        <v>0</v>
      </c>
      <c r="D1085" s="138">
        <f>+'Weekly OPIS Data'!D945</f>
        <v>0</v>
      </c>
      <c r="N1085" s="138">
        <f t="shared" si="26"/>
        <v>0</v>
      </c>
      <c r="O1085" s="138">
        <f>+'Weekly OPIS Data'!F945</f>
        <v>0</v>
      </c>
      <c r="P1085" s="138"/>
      <c r="Q1085" s="138"/>
    </row>
    <row r="1086" spans="1:17" x14ac:dyDescent="0.25">
      <c r="A1086" s="39"/>
      <c r="B1086" s="43">
        <v>45552</v>
      </c>
      <c r="C1086" s="138">
        <f t="shared" si="25"/>
        <v>0</v>
      </c>
      <c r="D1086" s="138">
        <f>+'Weekly OPIS Data'!D946</f>
        <v>0</v>
      </c>
      <c r="N1086" s="138">
        <f t="shared" si="26"/>
        <v>0</v>
      </c>
      <c r="O1086" s="138">
        <f>+'Weekly OPIS Data'!F946</f>
        <v>0</v>
      </c>
      <c r="P1086" s="138"/>
      <c r="Q1086" s="138"/>
    </row>
    <row r="1087" spans="1:17" x14ac:dyDescent="0.25">
      <c r="A1087" s="39"/>
      <c r="B1087" s="43">
        <v>45559</v>
      </c>
      <c r="C1087" s="138">
        <f t="shared" si="25"/>
        <v>0</v>
      </c>
      <c r="D1087" s="138">
        <f>+'Weekly OPIS Data'!D947</f>
        <v>0</v>
      </c>
      <c r="N1087" s="138">
        <f t="shared" si="26"/>
        <v>0</v>
      </c>
      <c r="O1087" s="138">
        <f>+'Weekly OPIS Data'!F947</f>
        <v>0</v>
      </c>
      <c r="P1087" s="138"/>
      <c r="Q1087" s="138"/>
    </row>
    <row r="1088" spans="1:17" x14ac:dyDescent="0.25">
      <c r="A1088" s="39"/>
      <c r="B1088" s="43">
        <v>45566</v>
      </c>
      <c r="C1088" s="138">
        <f t="shared" si="25"/>
        <v>0</v>
      </c>
      <c r="D1088" s="138">
        <f>+'Weekly OPIS Data'!D948</f>
        <v>0</v>
      </c>
      <c r="N1088" s="138">
        <f t="shared" si="26"/>
        <v>0</v>
      </c>
      <c r="O1088" s="138">
        <f>+'Weekly OPIS Data'!F948</f>
        <v>0</v>
      </c>
      <c r="P1088" s="138"/>
      <c r="Q1088" s="138"/>
    </row>
    <row r="1089" spans="1:17" x14ac:dyDescent="0.25">
      <c r="A1089" s="39"/>
      <c r="B1089" s="43">
        <v>45573</v>
      </c>
      <c r="C1089" s="138">
        <f t="shared" si="25"/>
        <v>0</v>
      </c>
      <c r="D1089" s="138">
        <f>+'Weekly OPIS Data'!D949</f>
        <v>0</v>
      </c>
      <c r="N1089" s="138">
        <f t="shared" si="26"/>
        <v>0</v>
      </c>
      <c r="O1089" s="138">
        <f>+'Weekly OPIS Data'!F949</f>
        <v>0</v>
      </c>
      <c r="P1089" s="138"/>
      <c r="Q1089" s="138"/>
    </row>
    <row r="1090" spans="1:17" x14ac:dyDescent="0.25">
      <c r="A1090" s="39"/>
      <c r="B1090" s="43">
        <v>45580</v>
      </c>
      <c r="C1090" s="138">
        <f t="shared" si="25"/>
        <v>0</v>
      </c>
      <c r="D1090" s="138">
        <f>+'Weekly OPIS Data'!D950</f>
        <v>0</v>
      </c>
      <c r="N1090" s="138">
        <f t="shared" si="26"/>
        <v>0</v>
      </c>
      <c r="O1090" s="138">
        <f>+'Weekly OPIS Data'!F950</f>
        <v>0</v>
      </c>
      <c r="P1090" s="138"/>
      <c r="Q1090" s="138"/>
    </row>
    <row r="1091" spans="1:17" x14ac:dyDescent="0.25">
      <c r="A1091" s="39"/>
      <c r="B1091" s="43">
        <v>45587</v>
      </c>
      <c r="C1091" s="138">
        <f t="shared" si="25"/>
        <v>0</v>
      </c>
      <c r="D1091" s="138">
        <f>+'Weekly OPIS Data'!D951</f>
        <v>0</v>
      </c>
      <c r="N1091" s="138">
        <f t="shared" si="26"/>
        <v>0</v>
      </c>
      <c r="O1091" s="138">
        <f>+'Weekly OPIS Data'!F951</f>
        <v>0</v>
      </c>
      <c r="P1091" s="138"/>
      <c r="Q1091" s="138"/>
    </row>
    <row r="1092" spans="1:17" x14ac:dyDescent="0.25">
      <c r="A1092" s="39"/>
      <c r="B1092" s="43">
        <v>45594</v>
      </c>
      <c r="C1092" s="138">
        <f t="shared" si="25"/>
        <v>0</v>
      </c>
      <c r="D1092" s="138">
        <f>+'Weekly OPIS Data'!D952</f>
        <v>0</v>
      </c>
      <c r="N1092" s="138">
        <f t="shared" si="26"/>
        <v>0</v>
      </c>
      <c r="O1092" s="138">
        <f>+'Weekly OPIS Data'!F952</f>
        <v>0</v>
      </c>
      <c r="P1092" s="138"/>
      <c r="Q1092" s="138"/>
    </row>
    <row r="1093" spans="1:17" x14ac:dyDescent="0.25">
      <c r="A1093" s="39"/>
      <c r="B1093" s="43">
        <v>45601</v>
      </c>
      <c r="C1093" s="138">
        <f t="shared" si="25"/>
        <v>0</v>
      </c>
      <c r="D1093" s="138">
        <f>+'Weekly OPIS Data'!D953</f>
        <v>0</v>
      </c>
      <c r="N1093" s="138">
        <f t="shared" si="26"/>
        <v>0</v>
      </c>
      <c r="O1093" s="138">
        <f>+'Weekly OPIS Data'!F953</f>
        <v>0</v>
      </c>
      <c r="P1093" s="138"/>
      <c r="Q1093" s="138"/>
    </row>
    <row r="1094" spans="1:17" x14ac:dyDescent="0.25">
      <c r="A1094" s="39"/>
      <c r="B1094" s="43">
        <v>45608</v>
      </c>
      <c r="C1094" s="138">
        <f t="shared" si="25"/>
        <v>0</v>
      </c>
      <c r="D1094" s="138">
        <f>+'Weekly OPIS Data'!D954</f>
        <v>0</v>
      </c>
      <c r="N1094" s="138">
        <f t="shared" si="26"/>
        <v>0</v>
      </c>
      <c r="O1094" s="138">
        <f>+'Weekly OPIS Data'!F954</f>
        <v>0</v>
      </c>
      <c r="P1094" s="138"/>
      <c r="Q1094" s="138"/>
    </row>
    <row r="1095" spans="1:17" x14ac:dyDescent="0.25">
      <c r="A1095" s="39"/>
      <c r="B1095" s="43">
        <v>45615</v>
      </c>
      <c r="C1095" s="138">
        <f t="shared" si="25"/>
        <v>0</v>
      </c>
      <c r="D1095" s="138">
        <f>+'Weekly OPIS Data'!D955</f>
        <v>0</v>
      </c>
      <c r="N1095" s="138">
        <f t="shared" si="26"/>
        <v>0</v>
      </c>
      <c r="O1095" s="138">
        <f>+'Weekly OPIS Data'!F955</f>
        <v>0</v>
      </c>
      <c r="P1095" s="138"/>
      <c r="Q1095" s="138"/>
    </row>
    <row r="1096" spans="1:17" x14ac:dyDescent="0.25">
      <c r="A1096" s="39"/>
      <c r="B1096" s="43">
        <v>45622</v>
      </c>
      <c r="C1096" s="138">
        <f t="shared" si="25"/>
        <v>0</v>
      </c>
      <c r="D1096" s="138">
        <f>+'Weekly OPIS Data'!D956</f>
        <v>0</v>
      </c>
      <c r="N1096" s="138">
        <f t="shared" si="26"/>
        <v>0</v>
      </c>
      <c r="O1096" s="138">
        <f>+'Weekly OPIS Data'!F956</f>
        <v>0</v>
      </c>
      <c r="P1096" s="138"/>
      <c r="Q1096" s="138"/>
    </row>
    <row r="1097" spans="1:17" x14ac:dyDescent="0.25">
      <c r="A1097" s="39"/>
      <c r="B1097" s="43">
        <v>45629</v>
      </c>
      <c r="C1097" s="138">
        <f t="shared" si="25"/>
        <v>0</v>
      </c>
      <c r="D1097" s="138">
        <f>+'Weekly OPIS Data'!D957</f>
        <v>0</v>
      </c>
      <c r="N1097" s="138">
        <f t="shared" si="26"/>
        <v>0</v>
      </c>
      <c r="O1097" s="138">
        <f>+'Weekly OPIS Data'!F957</f>
        <v>0</v>
      </c>
      <c r="P1097" s="138"/>
      <c r="Q1097" s="138"/>
    </row>
    <row r="1098" spans="1:17" x14ac:dyDescent="0.25">
      <c r="A1098" s="39"/>
      <c r="B1098" s="43">
        <v>45636</v>
      </c>
      <c r="C1098" s="138">
        <f t="shared" si="25"/>
        <v>0</v>
      </c>
      <c r="D1098" s="138">
        <f>+'Weekly OPIS Data'!D958</f>
        <v>0</v>
      </c>
      <c r="N1098" s="138">
        <f t="shared" si="26"/>
        <v>0</v>
      </c>
      <c r="O1098" s="138">
        <f>+'Weekly OPIS Data'!F958</f>
        <v>0</v>
      </c>
      <c r="P1098" s="138"/>
      <c r="Q1098" s="138"/>
    </row>
    <row r="1099" spans="1:17" x14ac:dyDescent="0.25">
      <c r="A1099" s="39"/>
      <c r="B1099" s="43">
        <v>45643</v>
      </c>
      <c r="C1099" s="138">
        <f t="shared" si="25"/>
        <v>0</v>
      </c>
      <c r="D1099" s="138">
        <f>+'Weekly OPIS Data'!D959</f>
        <v>0</v>
      </c>
      <c r="N1099" s="138">
        <f t="shared" si="26"/>
        <v>0</v>
      </c>
      <c r="O1099" s="138">
        <f>+'Weekly OPIS Data'!F959</f>
        <v>0</v>
      </c>
      <c r="P1099" s="138"/>
      <c r="Q1099" s="138"/>
    </row>
    <row r="1100" spans="1:17" x14ac:dyDescent="0.25">
      <c r="A1100" s="39"/>
      <c r="B1100" s="43">
        <v>45650</v>
      </c>
      <c r="C1100" s="138">
        <f t="shared" si="25"/>
        <v>0</v>
      </c>
      <c r="D1100" s="138">
        <f>+'Weekly OPIS Data'!D960</f>
        <v>0</v>
      </c>
      <c r="N1100" s="138">
        <f t="shared" si="26"/>
        <v>0</v>
      </c>
      <c r="O1100" s="138">
        <f>+'Weekly OPIS Data'!F960</f>
        <v>0</v>
      </c>
      <c r="P1100" s="138"/>
      <c r="Q1100" s="138"/>
    </row>
    <row r="1101" spans="1:17" x14ac:dyDescent="0.25">
      <c r="A1101" s="39"/>
      <c r="B1101" s="43">
        <v>45657</v>
      </c>
      <c r="C1101" s="138">
        <f t="shared" si="25"/>
        <v>0</v>
      </c>
      <c r="D1101" s="138">
        <f>+'Weekly OPIS Data'!D961</f>
        <v>0</v>
      </c>
      <c r="N1101" s="138">
        <f t="shared" si="26"/>
        <v>0</v>
      </c>
      <c r="O1101" s="138">
        <f>+'Weekly OPIS Data'!F961</f>
        <v>0</v>
      </c>
      <c r="P1101" s="138"/>
      <c r="Q1101" s="138"/>
    </row>
    <row r="1102" spans="1:17" x14ac:dyDescent="0.25">
      <c r="A1102" s="39"/>
      <c r="B1102" s="43">
        <v>45664</v>
      </c>
      <c r="C1102" s="138">
        <f t="shared" si="25"/>
        <v>0</v>
      </c>
      <c r="D1102" s="138">
        <f>+'Weekly OPIS Data'!D962</f>
        <v>0</v>
      </c>
      <c r="N1102" s="138">
        <f t="shared" si="26"/>
        <v>0</v>
      </c>
      <c r="O1102" s="138">
        <f>+'Weekly OPIS Data'!F962</f>
        <v>0</v>
      </c>
      <c r="P1102" s="138"/>
      <c r="Q1102" s="138"/>
    </row>
    <row r="1103" spans="1:17" x14ac:dyDescent="0.25">
      <c r="A1103" s="39"/>
      <c r="B1103" s="43">
        <v>45671</v>
      </c>
      <c r="C1103" s="138">
        <f t="shared" si="25"/>
        <v>0</v>
      </c>
      <c r="D1103" s="138">
        <f>+'Weekly OPIS Data'!D963</f>
        <v>0</v>
      </c>
      <c r="N1103" s="138">
        <f t="shared" si="26"/>
        <v>0</v>
      </c>
      <c r="O1103" s="138">
        <f>+'Weekly OPIS Data'!F963</f>
        <v>0</v>
      </c>
      <c r="P1103" s="138"/>
      <c r="Q1103" s="138"/>
    </row>
    <row r="1104" spans="1:17" x14ac:dyDescent="0.25">
      <c r="A1104" s="39"/>
      <c r="B1104" s="43">
        <v>45678</v>
      </c>
      <c r="C1104" s="138">
        <f t="shared" si="25"/>
        <v>0</v>
      </c>
      <c r="D1104" s="138">
        <f>+'Weekly OPIS Data'!D964</f>
        <v>0</v>
      </c>
      <c r="N1104" s="138">
        <f t="shared" si="26"/>
        <v>0</v>
      </c>
      <c r="O1104" s="138">
        <f>+'Weekly OPIS Data'!F964</f>
        <v>0</v>
      </c>
      <c r="P1104" s="138"/>
      <c r="Q1104" s="138"/>
    </row>
    <row r="1105" spans="1:17" x14ac:dyDescent="0.25">
      <c r="A1105" s="39"/>
      <c r="B1105" s="43">
        <v>45685</v>
      </c>
      <c r="C1105" s="138">
        <f t="shared" si="25"/>
        <v>0</v>
      </c>
      <c r="D1105" s="138">
        <f>+'Weekly OPIS Data'!D965</f>
        <v>0</v>
      </c>
      <c r="N1105" s="138">
        <f t="shared" si="26"/>
        <v>0</v>
      </c>
      <c r="O1105" s="138">
        <f>+'Weekly OPIS Data'!F965</f>
        <v>0</v>
      </c>
      <c r="P1105" s="138"/>
      <c r="Q1105" s="138"/>
    </row>
    <row r="1106" spans="1:17" x14ac:dyDescent="0.25">
      <c r="A1106" s="39"/>
      <c r="B1106" s="43">
        <v>45692</v>
      </c>
      <c r="C1106" s="138">
        <f t="shared" si="25"/>
        <v>0</v>
      </c>
      <c r="D1106" s="138">
        <f>+'Weekly OPIS Data'!D966</f>
        <v>0</v>
      </c>
      <c r="N1106" s="138">
        <f t="shared" si="26"/>
        <v>0</v>
      </c>
      <c r="O1106" s="138">
        <f>+'Weekly OPIS Data'!F966</f>
        <v>0</v>
      </c>
      <c r="P1106" s="138"/>
      <c r="Q1106" s="138"/>
    </row>
    <row r="1107" spans="1:17" x14ac:dyDescent="0.25">
      <c r="A1107" s="39"/>
      <c r="B1107" s="43">
        <v>45699</v>
      </c>
      <c r="C1107" s="138">
        <f t="shared" si="25"/>
        <v>0</v>
      </c>
      <c r="D1107" s="138">
        <f>+'Weekly OPIS Data'!D967</f>
        <v>0</v>
      </c>
      <c r="N1107" s="138">
        <f t="shared" si="26"/>
        <v>0</v>
      </c>
      <c r="O1107" s="138">
        <f>+'Weekly OPIS Data'!F967</f>
        <v>0</v>
      </c>
      <c r="P1107" s="138"/>
      <c r="Q1107" s="138"/>
    </row>
    <row r="1108" spans="1:17" x14ac:dyDescent="0.25">
      <c r="A1108" s="39"/>
      <c r="B1108" s="43">
        <v>45706</v>
      </c>
      <c r="C1108" s="138">
        <f t="shared" si="25"/>
        <v>0</v>
      </c>
      <c r="D1108" s="138">
        <f>+'Weekly OPIS Data'!D968</f>
        <v>0</v>
      </c>
      <c r="N1108" s="138">
        <f t="shared" si="26"/>
        <v>0</v>
      </c>
      <c r="O1108" s="138">
        <f>+'Weekly OPIS Data'!F968</f>
        <v>0</v>
      </c>
      <c r="P1108" s="138"/>
      <c r="Q1108" s="138"/>
    </row>
    <row r="1109" spans="1:17" x14ac:dyDescent="0.25">
      <c r="A1109" s="39"/>
      <c r="B1109" s="43">
        <v>45713</v>
      </c>
      <c r="C1109" s="138">
        <f t="shared" si="25"/>
        <v>0</v>
      </c>
      <c r="D1109" s="138">
        <f>+'Weekly OPIS Data'!D969</f>
        <v>0</v>
      </c>
      <c r="N1109" s="138">
        <f t="shared" si="26"/>
        <v>0</v>
      </c>
      <c r="O1109" s="138">
        <f>+'Weekly OPIS Data'!F969</f>
        <v>0</v>
      </c>
      <c r="P1109" s="138"/>
      <c r="Q1109" s="138"/>
    </row>
    <row r="1110" spans="1:17" x14ac:dyDescent="0.25">
      <c r="A1110" s="39"/>
      <c r="B1110" s="43">
        <v>45720</v>
      </c>
      <c r="C1110" s="138">
        <f t="shared" si="25"/>
        <v>0</v>
      </c>
      <c r="D1110" s="138">
        <f>+'Weekly OPIS Data'!D970</f>
        <v>0</v>
      </c>
      <c r="N1110" s="138">
        <f t="shared" si="26"/>
        <v>0</v>
      </c>
      <c r="O1110" s="138">
        <f>+'Weekly OPIS Data'!F970</f>
        <v>0</v>
      </c>
      <c r="P1110" s="138"/>
      <c r="Q1110" s="138"/>
    </row>
    <row r="1111" spans="1:17" x14ac:dyDescent="0.25">
      <c r="A1111" s="39"/>
      <c r="B1111" s="43">
        <v>45727</v>
      </c>
      <c r="C1111" s="138">
        <f t="shared" si="25"/>
        <v>0</v>
      </c>
      <c r="D1111" s="138">
        <f>+'Weekly OPIS Data'!D971</f>
        <v>0</v>
      </c>
      <c r="N1111" s="138">
        <f t="shared" si="26"/>
        <v>0</v>
      </c>
      <c r="O1111" s="138">
        <f>+'Weekly OPIS Data'!F971</f>
        <v>0</v>
      </c>
      <c r="P1111" s="138"/>
      <c r="Q1111" s="138"/>
    </row>
    <row r="1112" spans="1:17" x14ac:dyDescent="0.25">
      <c r="A1112" s="39"/>
      <c r="B1112" s="43">
        <v>45734</v>
      </c>
      <c r="C1112" s="138">
        <f t="shared" si="25"/>
        <v>0</v>
      </c>
      <c r="D1112" s="138">
        <f>+'Weekly OPIS Data'!D972</f>
        <v>0</v>
      </c>
      <c r="N1112" s="138">
        <f t="shared" si="26"/>
        <v>0</v>
      </c>
      <c r="O1112" s="138">
        <f>+'Weekly OPIS Data'!F972</f>
        <v>0</v>
      </c>
      <c r="P1112" s="138"/>
      <c r="Q1112" s="138"/>
    </row>
    <row r="1113" spans="1:17" x14ac:dyDescent="0.25">
      <c r="A1113" s="39"/>
      <c r="B1113" s="43">
        <v>45741</v>
      </c>
      <c r="C1113" s="138">
        <f t="shared" si="25"/>
        <v>0</v>
      </c>
      <c r="D1113" s="138">
        <f>+'Weekly OPIS Data'!D973</f>
        <v>0</v>
      </c>
      <c r="N1113" s="138">
        <f t="shared" si="26"/>
        <v>0</v>
      </c>
      <c r="O1113" s="138">
        <f>+'Weekly OPIS Data'!F973</f>
        <v>0</v>
      </c>
      <c r="P1113" s="138"/>
      <c r="Q1113" s="138"/>
    </row>
    <row r="1114" spans="1:17" x14ac:dyDescent="0.25">
      <c r="A1114" s="39"/>
      <c r="B1114" s="43">
        <v>45748</v>
      </c>
      <c r="C1114" s="138">
        <f t="shared" si="25"/>
        <v>0</v>
      </c>
      <c r="D1114" s="138">
        <f>+'Weekly OPIS Data'!D974</f>
        <v>0</v>
      </c>
      <c r="N1114" s="138">
        <f t="shared" si="26"/>
        <v>0</v>
      </c>
      <c r="O1114" s="138">
        <f>+'Weekly OPIS Data'!F974</f>
        <v>0</v>
      </c>
      <c r="P1114" s="138"/>
      <c r="Q1114" s="138"/>
    </row>
    <row r="1115" spans="1:17" x14ac:dyDescent="0.25">
      <c r="A1115" s="39"/>
      <c r="B1115" s="43">
        <v>45755</v>
      </c>
      <c r="C1115" s="138">
        <f t="shared" si="25"/>
        <v>0</v>
      </c>
      <c r="D1115" s="138">
        <f>+'Weekly OPIS Data'!D975</f>
        <v>0</v>
      </c>
      <c r="N1115" s="138">
        <f t="shared" si="26"/>
        <v>0</v>
      </c>
      <c r="O1115" s="138">
        <f>+'Weekly OPIS Data'!F975</f>
        <v>0</v>
      </c>
      <c r="P1115" s="138"/>
      <c r="Q1115" s="138"/>
    </row>
    <row r="1116" spans="1:17" x14ac:dyDescent="0.25">
      <c r="A1116" s="39"/>
      <c r="B1116" s="43">
        <v>45762</v>
      </c>
      <c r="C1116" s="138">
        <f t="shared" si="25"/>
        <v>0</v>
      </c>
      <c r="D1116" s="138">
        <f>+'Weekly OPIS Data'!D976</f>
        <v>0</v>
      </c>
      <c r="N1116" s="138">
        <f t="shared" si="26"/>
        <v>0</v>
      </c>
      <c r="O1116" s="138">
        <f>+'Weekly OPIS Data'!F976</f>
        <v>0</v>
      </c>
      <c r="P1116" s="138"/>
      <c r="Q1116" s="138"/>
    </row>
    <row r="1117" spans="1:17" x14ac:dyDescent="0.25">
      <c r="A1117" s="39"/>
      <c r="B1117" s="43">
        <v>45769</v>
      </c>
      <c r="C1117" s="138">
        <f t="shared" si="25"/>
        <v>0</v>
      </c>
      <c r="D1117" s="138">
        <f>+'Weekly OPIS Data'!D977</f>
        <v>0</v>
      </c>
      <c r="N1117" s="138">
        <f t="shared" si="26"/>
        <v>0</v>
      </c>
      <c r="O1117" s="138">
        <f>+'Weekly OPIS Data'!F977</f>
        <v>0</v>
      </c>
      <c r="P1117" s="138"/>
      <c r="Q1117" s="138"/>
    </row>
    <row r="1118" spans="1:17" x14ac:dyDescent="0.25">
      <c r="A1118" s="39"/>
      <c r="B1118" s="43">
        <v>45776</v>
      </c>
      <c r="C1118" s="138">
        <f t="shared" si="25"/>
        <v>0</v>
      </c>
      <c r="D1118" s="138">
        <f>+'Weekly OPIS Data'!D978</f>
        <v>0</v>
      </c>
      <c r="N1118" s="138">
        <f t="shared" si="26"/>
        <v>0</v>
      </c>
      <c r="O1118" s="138">
        <f>+'Weekly OPIS Data'!F978</f>
        <v>0</v>
      </c>
      <c r="P1118" s="138"/>
      <c r="Q1118" s="138"/>
    </row>
    <row r="1119" spans="1:17" x14ac:dyDescent="0.25">
      <c r="A1119" s="39"/>
      <c r="B1119" s="43">
        <v>45783</v>
      </c>
      <c r="C1119" s="138">
        <f t="shared" si="25"/>
        <v>0</v>
      </c>
      <c r="D1119" s="138">
        <f>+'Weekly OPIS Data'!D979</f>
        <v>0</v>
      </c>
      <c r="N1119" s="138">
        <f t="shared" si="26"/>
        <v>0</v>
      </c>
      <c r="O1119" s="138">
        <f>+'Weekly OPIS Data'!F979</f>
        <v>0</v>
      </c>
      <c r="P1119" s="138"/>
      <c r="Q1119" s="138"/>
    </row>
    <row r="1120" spans="1:17" x14ac:dyDescent="0.25">
      <c r="A1120" s="39"/>
      <c r="B1120" s="43">
        <v>45790</v>
      </c>
      <c r="C1120" s="138">
        <f t="shared" si="25"/>
        <v>0</v>
      </c>
      <c r="D1120" s="138">
        <f>+'Weekly OPIS Data'!D980</f>
        <v>0</v>
      </c>
      <c r="N1120" s="138">
        <f t="shared" si="26"/>
        <v>0</v>
      </c>
      <c r="O1120" s="138">
        <f>+'Weekly OPIS Data'!F980</f>
        <v>0</v>
      </c>
      <c r="P1120" s="138"/>
      <c r="Q1120" s="138"/>
    </row>
    <row r="1121" spans="1:17" x14ac:dyDescent="0.25">
      <c r="A1121" s="39"/>
      <c r="B1121" s="43">
        <v>45797</v>
      </c>
      <c r="C1121" s="138">
        <f t="shared" si="25"/>
        <v>0</v>
      </c>
      <c r="D1121" s="138">
        <f>+'Weekly OPIS Data'!D981</f>
        <v>0</v>
      </c>
      <c r="N1121" s="138">
        <f t="shared" si="26"/>
        <v>0</v>
      </c>
      <c r="O1121" s="138">
        <f>+'Weekly OPIS Data'!F981</f>
        <v>0</v>
      </c>
      <c r="P1121" s="138"/>
      <c r="Q1121" s="138"/>
    </row>
    <row r="1122" spans="1:17" x14ac:dyDescent="0.25">
      <c r="A1122" s="39"/>
      <c r="B1122" s="43">
        <v>45804</v>
      </c>
      <c r="C1122" s="138">
        <f t="shared" si="25"/>
        <v>0</v>
      </c>
      <c r="D1122" s="138">
        <f>+'Weekly OPIS Data'!D982</f>
        <v>0</v>
      </c>
      <c r="N1122" s="138">
        <f t="shared" si="26"/>
        <v>0</v>
      </c>
      <c r="O1122" s="138">
        <f>+'Weekly OPIS Data'!F982</f>
        <v>0</v>
      </c>
      <c r="P1122" s="138"/>
      <c r="Q1122" s="138"/>
    </row>
    <row r="1123" spans="1:17" x14ac:dyDescent="0.25">
      <c r="A1123" s="39"/>
      <c r="B1123" s="43">
        <v>45811</v>
      </c>
      <c r="C1123" s="138">
        <f t="shared" si="25"/>
        <v>0</v>
      </c>
      <c r="D1123" s="138">
        <f>+'Weekly OPIS Data'!D983</f>
        <v>0</v>
      </c>
      <c r="N1123" s="138">
        <f t="shared" si="26"/>
        <v>0</v>
      </c>
      <c r="O1123" s="138">
        <f>+'Weekly OPIS Data'!F983</f>
        <v>0</v>
      </c>
      <c r="P1123" s="138"/>
      <c r="Q1123" s="138"/>
    </row>
    <row r="1124" spans="1:17" x14ac:dyDescent="0.25">
      <c r="A1124" s="39"/>
      <c r="B1124" s="43">
        <v>45818</v>
      </c>
      <c r="C1124" s="138">
        <f t="shared" si="25"/>
        <v>0</v>
      </c>
      <c r="D1124" s="138">
        <f>+'Weekly OPIS Data'!D984</f>
        <v>0</v>
      </c>
      <c r="N1124" s="138">
        <f t="shared" si="26"/>
        <v>0</v>
      </c>
      <c r="O1124" s="138">
        <f>+'Weekly OPIS Data'!F984</f>
        <v>0</v>
      </c>
      <c r="P1124" s="138"/>
      <c r="Q1124" s="138"/>
    </row>
    <row r="1125" spans="1:17" x14ac:dyDescent="0.25">
      <c r="A1125" s="39"/>
      <c r="B1125" s="43">
        <v>45825</v>
      </c>
      <c r="C1125" s="138">
        <f t="shared" si="25"/>
        <v>0</v>
      </c>
      <c r="D1125" s="138">
        <f>+'Weekly OPIS Data'!D985</f>
        <v>0</v>
      </c>
      <c r="N1125" s="138">
        <f t="shared" si="26"/>
        <v>0</v>
      </c>
      <c r="O1125" s="138">
        <f>+'Weekly OPIS Data'!F985</f>
        <v>0</v>
      </c>
      <c r="P1125" s="138"/>
      <c r="Q1125" s="138"/>
    </row>
    <row r="1126" spans="1:17" x14ac:dyDescent="0.25">
      <c r="A1126" s="39"/>
      <c r="B1126" s="43">
        <v>45832</v>
      </c>
      <c r="C1126" s="138">
        <f t="shared" si="25"/>
        <v>0</v>
      </c>
      <c r="D1126" s="138">
        <f>+'Weekly OPIS Data'!D986</f>
        <v>0</v>
      </c>
      <c r="N1126" s="138">
        <f t="shared" si="26"/>
        <v>0</v>
      </c>
      <c r="O1126" s="138">
        <f>+'Weekly OPIS Data'!F986</f>
        <v>0</v>
      </c>
      <c r="P1126" s="138"/>
      <c r="Q1126" s="138"/>
    </row>
    <row r="1127" spans="1:17" x14ac:dyDescent="0.25">
      <c r="A1127" s="39"/>
      <c r="B1127" s="43">
        <v>45839</v>
      </c>
      <c r="C1127" s="138">
        <f t="shared" si="25"/>
        <v>0</v>
      </c>
      <c r="D1127" s="138">
        <f>+'Weekly OPIS Data'!D987</f>
        <v>0</v>
      </c>
      <c r="N1127" s="138">
        <f t="shared" si="26"/>
        <v>0</v>
      </c>
      <c r="O1127" s="138">
        <f>+'Weekly OPIS Data'!F987</f>
        <v>0</v>
      </c>
      <c r="P1127" s="138"/>
      <c r="Q1127" s="138"/>
    </row>
    <row r="1128" spans="1:17" x14ac:dyDescent="0.25">
      <c r="A1128" s="39"/>
      <c r="B1128" s="43">
        <v>45846</v>
      </c>
      <c r="C1128" s="138">
        <f t="shared" si="25"/>
        <v>0</v>
      </c>
      <c r="D1128" s="138">
        <f>+'Weekly OPIS Data'!D988</f>
        <v>0</v>
      </c>
      <c r="N1128" s="138">
        <f t="shared" si="26"/>
        <v>0</v>
      </c>
      <c r="O1128" s="138">
        <f>+'Weekly OPIS Data'!F988</f>
        <v>0</v>
      </c>
      <c r="P1128" s="138"/>
      <c r="Q1128" s="138"/>
    </row>
    <row r="1129" spans="1:17" x14ac:dyDescent="0.25">
      <c r="A1129" s="39"/>
      <c r="B1129" s="43">
        <v>45853</v>
      </c>
      <c r="C1129" s="138">
        <f t="shared" si="25"/>
        <v>0</v>
      </c>
      <c r="D1129" s="138">
        <f>+'Weekly OPIS Data'!D989</f>
        <v>0</v>
      </c>
      <c r="N1129" s="138">
        <f t="shared" si="26"/>
        <v>0</v>
      </c>
      <c r="O1129" s="138">
        <f>+'Weekly OPIS Data'!F989</f>
        <v>0</v>
      </c>
      <c r="P1129" s="138"/>
      <c r="Q1129" s="138"/>
    </row>
    <row r="1130" spans="1:17" x14ac:dyDescent="0.25">
      <c r="A1130" s="39"/>
      <c r="B1130" s="43">
        <v>45860</v>
      </c>
      <c r="C1130" s="138">
        <f t="shared" si="25"/>
        <v>0</v>
      </c>
      <c r="D1130" s="138">
        <f>+'Weekly OPIS Data'!D990</f>
        <v>0</v>
      </c>
      <c r="N1130" s="138">
        <f t="shared" si="26"/>
        <v>0</v>
      </c>
      <c r="O1130" s="138">
        <f>+'Weekly OPIS Data'!F990</f>
        <v>0</v>
      </c>
      <c r="P1130" s="138"/>
      <c r="Q1130" s="138"/>
    </row>
    <row r="1131" spans="1:17" x14ac:dyDescent="0.25">
      <c r="A1131" s="39"/>
      <c r="B1131" s="43">
        <v>45867</v>
      </c>
      <c r="C1131" s="138">
        <f t="shared" si="25"/>
        <v>0</v>
      </c>
      <c r="D1131" s="138">
        <f>+'Weekly OPIS Data'!D991</f>
        <v>0</v>
      </c>
      <c r="N1131" s="138">
        <f t="shared" si="26"/>
        <v>0</v>
      </c>
      <c r="O1131" s="138">
        <f>+'Weekly OPIS Data'!F991</f>
        <v>0</v>
      </c>
      <c r="P1131" s="138"/>
      <c r="Q1131" s="138"/>
    </row>
    <row r="1132" spans="1:17" x14ac:dyDescent="0.25">
      <c r="A1132" s="39"/>
      <c r="B1132" s="43">
        <v>45874</v>
      </c>
      <c r="C1132" s="138">
        <f t="shared" si="25"/>
        <v>0</v>
      </c>
      <c r="D1132" s="138">
        <f>+'Weekly OPIS Data'!D992</f>
        <v>0</v>
      </c>
      <c r="N1132" s="138">
        <f t="shared" si="26"/>
        <v>0</v>
      </c>
      <c r="O1132" s="138">
        <f>+'Weekly OPIS Data'!F992</f>
        <v>0</v>
      </c>
      <c r="P1132" s="138"/>
      <c r="Q1132" s="138"/>
    </row>
    <row r="1133" spans="1:17" x14ac:dyDescent="0.25">
      <c r="A1133" s="39"/>
      <c r="B1133" s="43">
        <v>45881</v>
      </c>
      <c r="C1133" s="138">
        <f t="shared" si="25"/>
        <v>0</v>
      </c>
      <c r="D1133" s="138">
        <f>+'Weekly OPIS Data'!D993</f>
        <v>0</v>
      </c>
      <c r="N1133" s="138">
        <f t="shared" si="26"/>
        <v>0</v>
      </c>
      <c r="O1133" s="138">
        <f>+'Weekly OPIS Data'!F993</f>
        <v>0</v>
      </c>
      <c r="P1133" s="138"/>
      <c r="Q1133" s="138"/>
    </row>
    <row r="1134" spans="1:17" x14ac:dyDescent="0.25">
      <c r="A1134" s="39"/>
      <c r="B1134" s="43">
        <v>45888</v>
      </c>
      <c r="C1134" s="138">
        <f t="shared" si="25"/>
        <v>0</v>
      </c>
      <c r="D1134" s="138">
        <f>+'Weekly OPIS Data'!D994</f>
        <v>0</v>
      </c>
      <c r="N1134" s="138">
        <f t="shared" si="26"/>
        <v>0</v>
      </c>
      <c r="O1134" s="138">
        <f>+'Weekly OPIS Data'!F994</f>
        <v>0</v>
      </c>
      <c r="P1134" s="138"/>
      <c r="Q1134" s="138"/>
    </row>
    <row r="1135" spans="1:17" x14ac:dyDescent="0.25">
      <c r="A1135" s="39"/>
      <c r="B1135" s="43">
        <v>45895</v>
      </c>
      <c r="C1135" s="138">
        <f t="shared" si="25"/>
        <v>0</v>
      </c>
      <c r="D1135" s="138">
        <f>+'Weekly OPIS Data'!D995</f>
        <v>0</v>
      </c>
      <c r="N1135" s="138">
        <f t="shared" si="26"/>
        <v>0</v>
      </c>
      <c r="O1135" s="138">
        <f>+'Weekly OPIS Data'!F995</f>
        <v>0</v>
      </c>
      <c r="P1135" s="138"/>
      <c r="Q1135" s="138"/>
    </row>
    <row r="1136" spans="1:17" x14ac:dyDescent="0.25">
      <c r="A1136" s="39"/>
      <c r="B1136" s="43">
        <v>45902</v>
      </c>
      <c r="C1136" s="138">
        <f t="shared" si="25"/>
        <v>0</v>
      </c>
      <c r="D1136" s="138">
        <f>+'Weekly OPIS Data'!D996</f>
        <v>0</v>
      </c>
      <c r="N1136" s="138">
        <f t="shared" si="26"/>
        <v>0</v>
      </c>
      <c r="O1136" s="138">
        <f>+'Weekly OPIS Data'!F996</f>
        <v>0</v>
      </c>
      <c r="P1136" s="138"/>
      <c r="Q1136" s="138"/>
    </row>
    <row r="1137" spans="1:17" x14ac:dyDescent="0.25">
      <c r="A1137" s="39"/>
      <c r="B1137" s="43">
        <v>45909</v>
      </c>
      <c r="C1137" s="138">
        <f t="shared" si="25"/>
        <v>0</v>
      </c>
      <c r="D1137" s="138">
        <f>+'Weekly OPIS Data'!D997</f>
        <v>0</v>
      </c>
      <c r="N1137" s="138">
        <f t="shared" si="26"/>
        <v>0</v>
      </c>
      <c r="O1137" s="138">
        <f>+'Weekly OPIS Data'!F997</f>
        <v>0</v>
      </c>
      <c r="P1137" s="138"/>
      <c r="Q1137" s="138"/>
    </row>
    <row r="1138" spans="1:17" x14ac:dyDescent="0.25">
      <c r="A1138" s="39"/>
      <c r="B1138" s="43">
        <v>45916</v>
      </c>
      <c r="C1138" s="138">
        <f t="shared" si="25"/>
        <v>0</v>
      </c>
      <c r="D1138" s="138">
        <f>+'Weekly OPIS Data'!D998</f>
        <v>0</v>
      </c>
      <c r="N1138" s="138">
        <f t="shared" si="26"/>
        <v>0</v>
      </c>
      <c r="O1138" s="138">
        <f>+'Weekly OPIS Data'!F998</f>
        <v>0</v>
      </c>
      <c r="P1138" s="138"/>
      <c r="Q1138" s="138"/>
    </row>
    <row r="1139" spans="1:17" x14ac:dyDescent="0.25">
      <c r="A1139" s="39"/>
      <c r="B1139" s="43">
        <v>45923</v>
      </c>
      <c r="C1139" s="138">
        <f t="shared" si="25"/>
        <v>0</v>
      </c>
      <c r="D1139" s="138">
        <f>+'Weekly OPIS Data'!D999</f>
        <v>0</v>
      </c>
      <c r="N1139" s="138">
        <f t="shared" si="26"/>
        <v>0</v>
      </c>
      <c r="O1139" s="138">
        <f>+'Weekly OPIS Data'!F999</f>
        <v>0</v>
      </c>
      <c r="P1139" s="138"/>
      <c r="Q1139" s="138"/>
    </row>
    <row r="1140" spans="1:17" x14ac:dyDescent="0.25">
      <c r="A1140" s="39"/>
      <c r="B1140" s="43">
        <v>45930</v>
      </c>
      <c r="C1140" s="138">
        <f t="shared" si="25"/>
        <v>0</v>
      </c>
      <c r="D1140" s="138">
        <f>+'Weekly OPIS Data'!D1000</f>
        <v>0</v>
      </c>
      <c r="N1140" s="138">
        <f t="shared" si="26"/>
        <v>0</v>
      </c>
      <c r="O1140" s="138">
        <f>+'Weekly OPIS Data'!F1000</f>
        <v>0</v>
      </c>
      <c r="P1140" s="138"/>
      <c r="Q1140" s="138"/>
    </row>
    <row r="1141" spans="1:17" x14ac:dyDescent="0.25">
      <c r="A1141" s="39"/>
      <c r="B1141" s="43">
        <v>45937</v>
      </c>
      <c r="C1141" s="138">
        <f t="shared" si="25"/>
        <v>0</v>
      </c>
      <c r="D1141" s="138">
        <f>+'Weekly OPIS Data'!D1001</f>
        <v>0</v>
      </c>
      <c r="N1141" s="138">
        <f t="shared" si="26"/>
        <v>0</v>
      </c>
      <c r="O1141" s="138">
        <f>+'Weekly OPIS Data'!F1001</f>
        <v>0</v>
      </c>
      <c r="P1141" s="138"/>
      <c r="Q1141" s="138"/>
    </row>
    <row r="1142" spans="1:17" x14ac:dyDescent="0.25">
      <c r="A1142" s="39"/>
      <c r="B1142" s="43">
        <v>45944</v>
      </c>
      <c r="C1142" s="138">
        <f t="shared" si="25"/>
        <v>0</v>
      </c>
      <c r="D1142" s="138">
        <f>+'Weekly OPIS Data'!D1002</f>
        <v>0</v>
      </c>
      <c r="N1142" s="138">
        <f t="shared" si="26"/>
        <v>0</v>
      </c>
      <c r="O1142" s="138">
        <f>+'Weekly OPIS Data'!F1002</f>
        <v>0</v>
      </c>
      <c r="P1142" s="138"/>
      <c r="Q1142" s="138"/>
    </row>
    <row r="1143" spans="1:17" x14ac:dyDescent="0.25">
      <c r="A1143" s="39"/>
      <c r="B1143" s="43">
        <v>45951</v>
      </c>
      <c r="C1143" s="138">
        <f t="shared" si="25"/>
        <v>0</v>
      </c>
      <c r="D1143" s="138">
        <f>+'Weekly OPIS Data'!D1003</f>
        <v>0</v>
      </c>
      <c r="N1143" s="138">
        <f t="shared" si="26"/>
        <v>0</v>
      </c>
      <c r="O1143" s="138">
        <f>+'Weekly OPIS Data'!F1003</f>
        <v>0</v>
      </c>
      <c r="P1143" s="138"/>
      <c r="Q1143" s="138"/>
    </row>
    <row r="1144" spans="1:17" x14ac:dyDescent="0.25">
      <c r="A1144" s="39"/>
      <c r="B1144" s="43">
        <v>45958</v>
      </c>
      <c r="C1144" s="138">
        <f t="shared" si="25"/>
        <v>0</v>
      </c>
      <c r="D1144" s="138">
        <f>+'Weekly OPIS Data'!D1004</f>
        <v>0</v>
      </c>
      <c r="N1144" s="138">
        <f t="shared" si="26"/>
        <v>0</v>
      </c>
      <c r="O1144" s="138">
        <f>+'Weekly OPIS Data'!F1004</f>
        <v>0</v>
      </c>
      <c r="P1144" s="138"/>
      <c r="Q1144" s="138"/>
    </row>
    <row r="1145" spans="1:17" x14ac:dyDescent="0.25">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5">
      <c r="A1146" s="39"/>
      <c r="B1146" s="43">
        <v>45972</v>
      </c>
      <c r="C1146" s="138">
        <f t="shared" si="27"/>
        <v>0</v>
      </c>
      <c r="D1146" s="138">
        <f>+'Weekly OPIS Data'!D1006</f>
        <v>0</v>
      </c>
      <c r="N1146" s="138">
        <f t="shared" si="28"/>
        <v>0</v>
      </c>
      <c r="O1146" s="138">
        <f>+'Weekly OPIS Data'!F1006</f>
        <v>0</v>
      </c>
      <c r="P1146" s="138"/>
      <c r="Q1146" s="138"/>
    </row>
    <row r="1147" spans="1:17" x14ac:dyDescent="0.25">
      <c r="A1147" s="39"/>
      <c r="B1147" s="43">
        <v>45979</v>
      </c>
      <c r="C1147" s="138">
        <f t="shared" si="27"/>
        <v>0</v>
      </c>
      <c r="D1147" s="138">
        <f>+'Weekly OPIS Data'!D1007</f>
        <v>0</v>
      </c>
      <c r="N1147" s="138">
        <f t="shared" si="28"/>
        <v>0</v>
      </c>
      <c r="O1147" s="138">
        <f>+'Weekly OPIS Data'!F1007</f>
        <v>0</v>
      </c>
      <c r="P1147" s="138"/>
      <c r="Q1147" s="138"/>
    </row>
    <row r="1148" spans="1:17" x14ac:dyDescent="0.25">
      <c r="A1148" s="39"/>
      <c r="B1148" s="43">
        <v>45986</v>
      </c>
      <c r="C1148" s="138">
        <f t="shared" si="27"/>
        <v>0</v>
      </c>
      <c r="D1148" s="138">
        <f>+'Weekly OPIS Data'!D1008</f>
        <v>0</v>
      </c>
      <c r="N1148" s="138">
        <f t="shared" si="28"/>
        <v>0</v>
      </c>
      <c r="O1148" s="138">
        <f>+'Weekly OPIS Data'!F1008</f>
        <v>0</v>
      </c>
      <c r="P1148" s="138"/>
      <c r="Q1148" s="138"/>
    </row>
    <row r="1149" spans="1:17" x14ac:dyDescent="0.25">
      <c r="A1149" s="39"/>
      <c r="B1149" s="43">
        <v>45993</v>
      </c>
      <c r="C1149" s="138">
        <f t="shared" si="27"/>
        <v>0</v>
      </c>
      <c r="D1149" s="138">
        <f>+'Weekly OPIS Data'!D1009</f>
        <v>0</v>
      </c>
      <c r="N1149" s="138">
        <f t="shared" si="28"/>
        <v>0</v>
      </c>
      <c r="O1149" s="138">
        <f>+'Weekly OPIS Data'!F1009</f>
        <v>0</v>
      </c>
      <c r="P1149" s="138"/>
      <c r="Q1149" s="138"/>
    </row>
    <row r="1150" spans="1:17" x14ac:dyDescent="0.25">
      <c r="A1150" s="39"/>
      <c r="B1150" s="43">
        <v>46000</v>
      </c>
      <c r="C1150" s="138">
        <f t="shared" si="27"/>
        <v>0</v>
      </c>
      <c r="D1150" s="138">
        <f>+'Weekly OPIS Data'!D1010</f>
        <v>0</v>
      </c>
      <c r="N1150" s="138">
        <f t="shared" si="28"/>
        <v>0</v>
      </c>
      <c r="O1150" s="138">
        <f>+'Weekly OPIS Data'!F1010</f>
        <v>0</v>
      </c>
      <c r="P1150" s="138"/>
      <c r="Q1150" s="138"/>
    </row>
    <row r="1151" spans="1:17" x14ac:dyDescent="0.25">
      <c r="A1151" s="39"/>
      <c r="B1151" s="43">
        <v>46007</v>
      </c>
      <c r="C1151" s="138">
        <f t="shared" si="27"/>
        <v>0</v>
      </c>
      <c r="D1151" s="138">
        <f>+'Weekly OPIS Data'!D1011</f>
        <v>0</v>
      </c>
      <c r="N1151" s="138">
        <f t="shared" si="28"/>
        <v>0</v>
      </c>
      <c r="O1151" s="138">
        <f>+'Weekly OPIS Data'!F1011</f>
        <v>0</v>
      </c>
      <c r="P1151" s="138"/>
      <c r="Q1151" s="138"/>
    </row>
    <row r="1152" spans="1:17" x14ac:dyDescent="0.25">
      <c r="A1152" s="39"/>
      <c r="B1152" s="43">
        <v>46014</v>
      </c>
      <c r="C1152" s="138">
        <f t="shared" si="27"/>
        <v>0</v>
      </c>
      <c r="D1152" s="138">
        <f>+'Weekly OPIS Data'!D1012</f>
        <v>0</v>
      </c>
      <c r="N1152" s="138">
        <f t="shared" si="28"/>
        <v>0</v>
      </c>
      <c r="O1152" s="138">
        <f>+'Weekly OPIS Data'!F1012</f>
        <v>0</v>
      </c>
      <c r="P1152" s="138"/>
      <c r="Q1152" s="138"/>
    </row>
    <row r="1153" spans="1:17" x14ac:dyDescent="0.25">
      <c r="A1153" s="39"/>
      <c r="B1153" s="43">
        <v>46021</v>
      </c>
      <c r="C1153" s="138">
        <f t="shared" si="27"/>
        <v>0</v>
      </c>
      <c r="D1153" s="138">
        <f>+'Weekly OPIS Data'!D1013</f>
        <v>0</v>
      </c>
      <c r="N1153" s="138">
        <f t="shared" si="28"/>
        <v>0</v>
      </c>
      <c r="O1153" s="138">
        <f>+'Weekly OPIS Data'!F1013</f>
        <v>0</v>
      </c>
      <c r="P1153" s="138"/>
      <c r="Q1153" s="138"/>
    </row>
    <row r="1154" spans="1:17" x14ac:dyDescent="0.25">
      <c r="A1154" s="39"/>
      <c r="B1154" s="43">
        <v>46028</v>
      </c>
      <c r="C1154" s="138">
        <f t="shared" si="27"/>
        <v>0</v>
      </c>
      <c r="D1154" s="138">
        <f>+'Weekly OPIS Data'!D1014</f>
        <v>0</v>
      </c>
      <c r="N1154" s="138">
        <f t="shared" si="28"/>
        <v>0</v>
      </c>
      <c r="O1154" s="138">
        <f>+'Weekly OPIS Data'!F1014</f>
        <v>0</v>
      </c>
      <c r="P1154" s="138"/>
      <c r="Q1154" s="138"/>
    </row>
    <row r="1155" spans="1:17" x14ac:dyDescent="0.25">
      <c r="A1155" s="39"/>
      <c r="B1155" s="43">
        <v>46035</v>
      </c>
      <c r="C1155" s="138">
        <f t="shared" si="27"/>
        <v>0</v>
      </c>
      <c r="D1155" s="138">
        <f>+'Weekly OPIS Data'!D1015</f>
        <v>0</v>
      </c>
      <c r="N1155" s="138">
        <f t="shared" si="28"/>
        <v>0</v>
      </c>
      <c r="O1155" s="138">
        <f>+'Weekly OPIS Data'!F1015</f>
        <v>0</v>
      </c>
      <c r="P1155" s="138"/>
      <c r="Q1155" s="138"/>
    </row>
    <row r="1156" spans="1:17" x14ac:dyDescent="0.25">
      <c r="A1156" s="39"/>
      <c r="B1156" s="43">
        <v>46042</v>
      </c>
      <c r="C1156" s="138">
        <f t="shared" si="27"/>
        <v>0</v>
      </c>
      <c r="D1156" s="138">
        <f>+'Weekly OPIS Data'!D1016</f>
        <v>0</v>
      </c>
      <c r="N1156" s="138">
        <f t="shared" si="28"/>
        <v>0</v>
      </c>
      <c r="O1156" s="138">
        <f>+'Weekly OPIS Data'!F1016</f>
        <v>0</v>
      </c>
      <c r="P1156" s="138"/>
      <c r="Q1156" s="138"/>
    </row>
    <row r="1157" spans="1:17" x14ac:dyDescent="0.25">
      <c r="A1157" s="39"/>
      <c r="B1157" s="43">
        <v>46049</v>
      </c>
      <c r="C1157" s="138">
        <f t="shared" si="27"/>
        <v>0</v>
      </c>
      <c r="D1157" s="138">
        <f>+'Weekly OPIS Data'!D1017</f>
        <v>0</v>
      </c>
      <c r="N1157" s="138">
        <f t="shared" si="28"/>
        <v>0</v>
      </c>
      <c r="O1157" s="138">
        <f>+'Weekly OPIS Data'!F1017</f>
        <v>0</v>
      </c>
      <c r="P1157" s="138"/>
      <c r="Q1157" s="138"/>
    </row>
    <row r="1158" spans="1:17" x14ac:dyDescent="0.25">
      <c r="A1158" s="39"/>
      <c r="B1158" s="43">
        <v>46056</v>
      </c>
      <c r="C1158" s="138">
        <f t="shared" si="27"/>
        <v>0</v>
      </c>
      <c r="D1158" s="138">
        <f>+'Weekly OPIS Data'!D1018</f>
        <v>0</v>
      </c>
      <c r="N1158" s="138">
        <f t="shared" si="28"/>
        <v>0</v>
      </c>
      <c r="O1158" s="138">
        <f>+'Weekly OPIS Data'!F1018</f>
        <v>0</v>
      </c>
      <c r="P1158" s="138"/>
      <c r="Q1158" s="138"/>
    </row>
    <row r="1159" spans="1:17" x14ac:dyDescent="0.25">
      <c r="A1159" s="39"/>
      <c r="B1159" s="43">
        <v>46063</v>
      </c>
      <c r="C1159" s="138">
        <f t="shared" si="27"/>
        <v>0</v>
      </c>
      <c r="D1159" s="138">
        <f>+'Weekly OPIS Data'!D1019</f>
        <v>0</v>
      </c>
      <c r="N1159" s="138">
        <f t="shared" si="28"/>
        <v>0</v>
      </c>
      <c r="O1159" s="138">
        <f>+'Weekly OPIS Data'!F1019</f>
        <v>0</v>
      </c>
      <c r="P1159" s="138"/>
      <c r="Q1159" s="138"/>
    </row>
    <row r="1160" spans="1:17" x14ac:dyDescent="0.25">
      <c r="A1160" s="39"/>
      <c r="B1160" s="43">
        <v>46070</v>
      </c>
      <c r="C1160" s="138">
        <f t="shared" si="27"/>
        <v>0</v>
      </c>
      <c r="D1160" s="138">
        <f>+'Weekly OPIS Data'!D1020</f>
        <v>0</v>
      </c>
      <c r="N1160" s="138">
        <f t="shared" si="28"/>
        <v>0</v>
      </c>
      <c r="O1160" s="138">
        <f>+'Weekly OPIS Data'!F1020</f>
        <v>0</v>
      </c>
      <c r="P1160" s="138"/>
      <c r="Q1160" s="138"/>
    </row>
    <row r="1161" spans="1:17" x14ac:dyDescent="0.25">
      <c r="A1161" s="39"/>
      <c r="B1161" s="43">
        <v>46077</v>
      </c>
      <c r="C1161" s="138">
        <f t="shared" si="27"/>
        <v>0</v>
      </c>
      <c r="D1161" s="138">
        <f>+'Weekly OPIS Data'!D1021</f>
        <v>0</v>
      </c>
      <c r="N1161" s="138">
        <f t="shared" si="28"/>
        <v>0</v>
      </c>
      <c r="O1161" s="138">
        <f>+'Weekly OPIS Data'!F1021</f>
        <v>0</v>
      </c>
      <c r="P1161" s="138"/>
      <c r="Q1161" s="138"/>
    </row>
    <row r="1162" spans="1:17" x14ac:dyDescent="0.25">
      <c r="A1162" s="39"/>
      <c r="B1162" s="43">
        <v>46084</v>
      </c>
      <c r="C1162" s="138">
        <f t="shared" si="27"/>
        <v>0</v>
      </c>
      <c r="D1162" s="138">
        <f>+'Weekly OPIS Data'!D1022</f>
        <v>0</v>
      </c>
      <c r="N1162" s="138">
        <f t="shared" si="28"/>
        <v>0</v>
      </c>
      <c r="O1162" s="138">
        <f>+'Weekly OPIS Data'!F1022</f>
        <v>0</v>
      </c>
      <c r="P1162" s="138"/>
      <c r="Q1162" s="138"/>
    </row>
    <row r="1163" spans="1:17" x14ac:dyDescent="0.25">
      <c r="A1163" s="39"/>
      <c r="B1163" s="43">
        <v>46091</v>
      </c>
      <c r="C1163" s="138">
        <f t="shared" si="27"/>
        <v>0</v>
      </c>
      <c r="D1163" s="138">
        <f>+'Weekly OPIS Data'!D1023</f>
        <v>0</v>
      </c>
      <c r="N1163" s="138">
        <f t="shared" si="28"/>
        <v>0</v>
      </c>
      <c r="O1163" s="138">
        <f>+'Weekly OPIS Data'!F1023</f>
        <v>0</v>
      </c>
      <c r="P1163" s="138"/>
      <c r="Q1163" s="138"/>
    </row>
    <row r="1164" spans="1:17" x14ac:dyDescent="0.25">
      <c r="A1164" s="39"/>
      <c r="B1164" s="43">
        <v>46098</v>
      </c>
      <c r="C1164" s="138">
        <f t="shared" si="27"/>
        <v>0</v>
      </c>
      <c r="D1164" s="138">
        <f>+'Weekly OPIS Data'!D1024</f>
        <v>0</v>
      </c>
      <c r="N1164" s="138">
        <f t="shared" si="28"/>
        <v>0</v>
      </c>
      <c r="O1164" s="138">
        <f>+'Weekly OPIS Data'!F1024</f>
        <v>0</v>
      </c>
      <c r="P1164" s="138"/>
      <c r="Q1164" s="138"/>
    </row>
    <row r="1165" spans="1:17" x14ac:dyDescent="0.25">
      <c r="A1165" s="39"/>
      <c r="B1165" s="43">
        <v>46105</v>
      </c>
      <c r="C1165" s="138">
        <f t="shared" si="27"/>
        <v>0</v>
      </c>
      <c r="D1165" s="138">
        <f>+'Weekly OPIS Data'!D1025</f>
        <v>0</v>
      </c>
      <c r="N1165" s="138">
        <f t="shared" si="28"/>
        <v>0</v>
      </c>
      <c r="O1165" s="138">
        <f>+'Weekly OPIS Data'!F1025</f>
        <v>0</v>
      </c>
      <c r="P1165" s="138"/>
      <c r="Q1165" s="138"/>
    </row>
    <row r="1166" spans="1:17" x14ac:dyDescent="0.25">
      <c r="A1166" s="39"/>
      <c r="B1166" s="43">
        <v>46112</v>
      </c>
      <c r="C1166" s="138">
        <f t="shared" si="27"/>
        <v>0</v>
      </c>
      <c r="D1166" s="138">
        <f>+'Weekly OPIS Data'!D1026</f>
        <v>0</v>
      </c>
      <c r="N1166" s="138">
        <f t="shared" si="28"/>
        <v>0</v>
      </c>
      <c r="O1166" s="138">
        <f>+'Weekly OPIS Data'!F1026</f>
        <v>0</v>
      </c>
      <c r="P1166" s="138"/>
      <c r="Q1166" s="138"/>
    </row>
    <row r="1167" spans="1:17" x14ac:dyDescent="0.25">
      <c r="A1167" s="39"/>
      <c r="B1167" s="43">
        <v>46119</v>
      </c>
      <c r="C1167" s="138">
        <f t="shared" si="27"/>
        <v>0</v>
      </c>
      <c r="D1167" s="138">
        <f>+'Weekly OPIS Data'!D1027</f>
        <v>0</v>
      </c>
      <c r="N1167" s="138">
        <f t="shared" si="28"/>
        <v>0</v>
      </c>
      <c r="O1167" s="138">
        <f>+'Weekly OPIS Data'!F1027</f>
        <v>0</v>
      </c>
      <c r="P1167" s="138"/>
      <c r="Q1167" s="138"/>
    </row>
    <row r="1168" spans="1:17" x14ac:dyDescent="0.25">
      <c r="A1168" s="39"/>
      <c r="B1168" s="43">
        <v>46126</v>
      </c>
      <c r="C1168" s="138">
        <f t="shared" si="27"/>
        <v>0</v>
      </c>
      <c r="D1168" s="138">
        <f>+'Weekly OPIS Data'!D1028</f>
        <v>0</v>
      </c>
      <c r="N1168" s="138">
        <f t="shared" si="28"/>
        <v>0</v>
      </c>
      <c r="O1168" s="138">
        <f>+'Weekly OPIS Data'!F1028</f>
        <v>0</v>
      </c>
      <c r="P1168" s="138"/>
      <c r="Q1168" s="138"/>
    </row>
    <row r="1169" spans="1:17" x14ac:dyDescent="0.25">
      <c r="A1169" s="39"/>
      <c r="B1169" s="43">
        <v>46133</v>
      </c>
      <c r="C1169" s="138">
        <f t="shared" si="27"/>
        <v>0</v>
      </c>
      <c r="D1169" s="138">
        <f>+'Weekly OPIS Data'!D1029</f>
        <v>0</v>
      </c>
      <c r="N1169" s="138">
        <f t="shared" si="28"/>
        <v>0</v>
      </c>
      <c r="O1169" s="138">
        <f>+'Weekly OPIS Data'!F1029</f>
        <v>0</v>
      </c>
      <c r="P1169" s="138"/>
      <c r="Q1169" s="138"/>
    </row>
    <row r="1170" spans="1:17" x14ac:dyDescent="0.25">
      <c r="A1170" s="39"/>
      <c r="B1170" s="43">
        <v>46140</v>
      </c>
      <c r="C1170" s="138">
        <f t="shared" si="27"/>
        <v>0</v>
      </c>
      <c r="D1170" s="138">
        <f>+'Weekly OPIS Data'!D1030</f>
        <v>0</v>
      </c>
      <c r="N1170" s="138">
        <f t="shared" si="28"/>
        <v>0</v>
      </c>
      <c r="O1170" s="138">
        <f>+'Weekly OPIS Data'!F1030</f>
        <v>0</v>
      </c>
      <c r="P1170" s="138"/>
      <c r="Q1170" s="138"/>
    </row>
    <row r="1171" spans="1:17" x14ac:dyDescent="0.25">
      <c r="A1171" s="39"/>
      <c r="B1171" s="43">
        <v>46147</v>
      </c>
      <c r="C1171" s="138">
        <f t="shared" si="27"/>
        <v>0</v>
      </c>
      <c r="D1171" s="138">
        <f>+'Weekly OPIS Data'!D1031</f>
        <v>0</v>
      </c>
      <c r="N1171" s="138">
        <f t="shared" si="28"/>
        <v>0</v>
      </c>
      <c r="O1171" s="138">
        <f>+'Weekly OPIS Data'!F1031</f>
        <v>0</v>
      </c>
      <c r="P1171" s="138"/>
      <c r="Q1171" s="138"/>
    </row>
    <row r="1172" spans="1:17" x14ac:dyDescent="0.25">
      <c r="A1172" s="39"/>
      <c r="B1172" s="43">
        <v>46154</v>
      </c>
      <c r="C1172" s="138">
        <f t="shared" si="27"/>
        <v>0</v>
      </c>
      <c r="D1172" s="138">
        <f>+'Weekly OPIS Data'!D1032</f>
        <v>0</v>
      </c>
      <c r="N1172" s="138">
        <f t="shared" si="28"/>
        <v>0</v>
      </c>
      <c r="O1172" s="138">
        <f>+'Weekly OPIS Data'!F1032</f>
        <v>0</v>
      </c>
      <c r="P1172" s="138"/>
      <c r="Q1172" s="138"/>
    </row>
    <row r="1173" spans="1:17" x14ac:dyDescent="0.25">
      <c r="A1173" s="39"/>
      <c r="B1173" s="43">
        <v>46161</v>
      </c>
      <c r="C1173" s="138">
        <f t="shared" si="27"/>
        <v>0</v>
      </c>
      <c r="D1173" s="138">
        <f>+'Weekly OPIS Data'!D1033</f>
        <v>0</v>
      </c>
      <c r="N1173" s="138">
        <f t="shared" si="28"/>
        <v>0</v>
      </c>
      <c r="O1173" s="138">
        <f>+'Weekly OPIS Data'!F1033</f>
        <v>0</v>
      </c>
      <c r="P1173" s="138"/>
      <c r="Q1173" s="138"/>
    </row>
    <row r="1174" spans="1:17" x14ac:dyDescent="0.25">
      <c r="A1174" s="39"/>
      <c r="B1174" s="43">
        <v>46168</v>
      </c>
      <c r="C1174" s="138">
        <f t="shared" si="27"/>
        <v>0</v>
      </c>
      <c r="D1174" s="138">
        <f>+'Weekly OPIS Data'!D1034</f>
        <v>0</v>
      </c>
      <c r="N1174" s="138">
        <f t="shared" si="28"/>
        <v>0</v>
      </c>
      <c r="O1174" s="138">
        <f>+'Weekly OPIS Data'!F1034</f>
        <v>0</v>
      </c>
      <c r="P1174" s="138"/>
      <c r="Q1174" s="138"/>
    </row>
    <row r="1175" spans="1:17" x14ac:dyDescent="0.25">
      <c r="A1175" s="39"/>
      <c r="B1175" s="43">
        <v>46175</v>
      </c>
      <c r="C1175" s="138">
        <f t="shared" si="27"/>
        <v>0</v>
      </c>
      <c r="D1175" s="138">
        <f>+'Weekly OPIS Data'!D1035</f>
        <v>0</v>
      </c>
      <c r="N1175" s="138">
        <f t="shared" si="28"/>
        <v>0</v>
      </c>
      <c r="O1175" s="138">
        <f>+'Weekly OPIS Data'!F1035</f>
        <v>0</v>
      </c>
      <c r="P1175" s="138"/>
      <c r="Q1175" s="138"/>
    </row>
    <row r="1176" spans="1:17" x14ac:dyDescent="0.25">
      <c r="A1176" s="39"/>
      <c r="B1176" s="43">
        <v>46182</v>
      </c>
      <c r="C1176" s="138">
        <f t="shared" si="27"/>
        <v>0</v>
      </c>
      <c r="D1176" s="138">
        <f>+'Weekly OPIS Data'!D1036</f>
        <v>0</v>
      </c>
      <c r="N1176" s="138">
        <f t="shared" si="28"/>
        <v>0</v>
      </c>
      <c r="O1176" s="138">
        <f>+'Weekly OPIS Data'!F1036</f>
        <v>0</v>
      </c>
      <c r="P1176" s="138"/>
      <c r="Q1176" s="138"/>
    </row>
    <row r="1177" spans="1:17" x14ac:dyDescent="0.25">
      <c r="A1177" s="39"/>
      <c r="B1177" s="43">
        <v>46189</v>
      </c>
      <c r="C1177" s="138">
        <f t="shared" si="27"/>
        <v>0</v>
      </c>
      <c r="D1177" s="138">
        <f>+'Weekly OPIS Data'!D1037</f>
        <v>0</v>
      </c>
      <c r="N1177" s="138">
        <f t="shared" si="28"/>
        <v>0</v>
      </c>
      <c r="O1177" s="138">
        <f>+'Weekly OPIS Data'!F1037</f>
        <v>0</v>
      </c>
      <c r="P1177" s="138"/>
      <c r="Q1177" s="138"/>
    </row>
    <row r="1178" spans="1:17" x14ac:dyDescent="0.25">
      <c r="A1178" s="39"/>
      <c r="B1178" s="43">
        <v>46196</v>
      </c>
      <c r="C1178" s="138">
        <f t="shared" si="27"/>
        <v>0</v>
      </c>
      <c r="D1178" s="138">
        <f>+'Weekly OPIS Data'!D1038</f>
        <v>0</v>
      </c>
      <c r="N1178" s="138">
        <f t="shared" si="28"/>
        <v>0</v>
      </c>
      <c r="O1178" s="138">
        <f>+'Weekly OPIS Data'!F1038</f>
        <v>0</v>
      </c>
      <c r="P1178" s="138"/>
      <c r="Q1178" s="138"/>
    </row>
    <row r="1179" spans="1:17" x14ac:dyDescent="0.25">
      <c r="A1179" s="39"/>
      <c r="B1179" s="43">
        <v>46203</v>
      </c>
      <c r="C1179" s="138">
        <f t="shared" si="27"/>
        <v>0</v>
      </c>
      <c r="D1179" s="138">
        <f>+'Weekly OPIS Data'!D1039</f>
        <v>0</v>
      </c>
      <c r="N1179" s="138">
        <f t="shared" si="28"/>
        <v>0</v>
      </c>
      <c r="O1179" s="138">
        <f>+'Weekly OPIS Data'!F1039</f>
        <v>0</v>
      </c>
      <c r="P1179" s="138"/>
      <c r="Q1179" s="138"/>
    </row>
    <row r="1180" spans="1:17" x14ac:dyDescent="0.25">
      <c r="A1180" s="39"/>
      <c r="B1180" s="43">
        <v>46210</v>
      </c>
      <c r="C1180" s="138">
        <f t="shared" si="27"/>
        <v>0</v>
      </c>
      <c r="D1180" s="138">
        <f>+'Weekly OPIS Data'!D1040</f>
        <v>0</v>
      </c>
      <c r="N1180" s="138">
        <f t="shared" si="28"/>
        <v>0</v>
      </c>
      <c r="O1180" s="138">
        <f>+'Weekly OPIS Data'!F1040</f>
        <v>0</v>
      </c>
      <c r="P1180" s="138"/>
      <c r="Q1180" s="138"/>
    </row>
    <row r="1181" spans="1:17" x14ac:dyDescent="0.25">
      <c r="A1181" s="39"/>
      <c r="B1181" s="43">
        <v>46217</v>
      </c>
      <c r="C1181" s="138">
        <f t="shared" si="27"/>
        <v>0</v>
      </c>
      <c r="D1181" s="138">
        <f>+'Weekly OPIS Data'!D1041</f>
        <v>0</v>
      </c>
      <c r="N1181" s="138">
        <f t="shared" si="28"/>
        <v>0</v>
      </c>
      <c r="O1181" s="138">
        <f>+'Weekly OPIS Data'!F1041</f>
        <v>0</v>
      </c>
      <c r="P1181" s="138"/>
      <c r="Q1181" s="138"/>
    </row>
    <row r="1182" spans="1:17" x14ac:dyDescent="0.25">
      <c r="A1182" s="39"/>
      <c r="B1182" s="43">
        <v>46224</v>
      </c>
      <c r="C1182" s="138">
        <f t="shared" si="27"/>
        <v>0</v>
      </c>
      <c r="D1182" s="138">
        <f>+'Weekly OPIS Data'!D1042</f>
        <v>0</v>
      </c>
      <c r="N1182" s="138">
        <f t="shared" si="28"/>
        <v>0</v>
      </c>
      <c r="O1182" s="138">
        <f>+'Weekly OPIS Data'!F1042</f>
        <v>0</v>
      </c>
      <c r="P1182" s="138"/>
      <c r="Q1182" s="138"/>
    </row>
    <row r="1183" spans="1:17" x14ac:dyDescent="0.25">
      <c r="A1183" s="39"/>
      <c r="B1183" s="43">
        <v>46231</v>
      </c>
      <c r="C1183" s="138">
        <f t="shared" si="27"/>
        <v>0</v>
      </c>
      <c r="D1183" s="138">
        <f>+'Weekly OPIS Data'!D1043</f>
        <v>0</v>
      </c>
      <c r="N1183" s="138">
        <f t="shared" si="28"/>
        <v>0</v>
      </c>
      <c r="O1183" s="138">
        <f>+'Weekly OPIS Data'!F1043</f>
        <v>0</v>
      </c>
      <c r="P1183" s="138"/>
      <c r="Q1183" s="138"/>
    </row>
    <row r="1184" spans="1:17" x14ac:dyDescent="0.25">
      <c r="A1184" s="39"/>
      <c r="B1184" s="43">
        <v>46238</v>
      </c>
      <c r="C1184" s="138">
        <f t="shared" si="27"/>
        <v>0</v>
      </c>
      <c r="D1184" s="138">
        <f>+'Weekly OPIS Data'!D1044</f>
        <v>0</v>
      </c>
      <c r="N1184" s="138">
        <f t="shared" si="28"/>
        <v>0</v>
      </c>
      <c r="O1184" s="138">
        <f>+'Weekly OPIS Data'!F1044</f>
        <v>0</v>
      </c>
      <c r="P1184" s="138"/>
      <c r="Q1184" s="138"/>
    </row>
    <row r="1185" spans="1:17" x14ac:dyDescent="0.25">
      <c r="A1185" s="39"/>
      <c r="B1185" s="43">
        <v>46245</v>
      </c>
      <c r="C1185" s="138">
        <f t="shared" si="27"/>
        <v>0</v>
      </c>
      <c r="D1185" s="138">
        <f>+'Weekly OPIS Data'!D1045</f>
        <v>0</v>
      </c>
      <c r="N1185" s="138">
        <f t="shared" si="28"/>
        <v>0</v>
      </c>
      <c r="O1185" s="138">
        <f>+'Weekly OPIS Data'!F1045</f>
        <v>0</v>
      </c>
      <c r="P1185" s="138"/>
      <c r="Q1185" s="138"/>
    </row>
    <row r="1186" spans="1:17" x14ac:dyDescent="0.25">
      <c r="A1186" s="39"/>
      <c r="B1186" s="43">
        <v>46252</v>
      </c>
      <c r="C1186" s="138">
        <f t="shared" si="27"/>
        <v>0</v>
      </c>
      <c r="D1186" s="138">
        <f>+'Weekly OPIS Data'!D1046</f>
        <v>0</v>
      </c>
      <c r="N1186" s="138">
        <f t="shared" si="28"/>
        <v>0</v>
      </c>
      <c r="O1186" s="138">
        <f>+'Weekly OPIS Data'!F1046</f>
        <v>0</v>
      </c>
      <c r="P1186" s="138"/>
      <c r="Q1186" s="138"/>
    </row>
    <row r="1187" spans="1:17" x14ac:dyDescent="0.25">
      <c r="A1187" s="39"/>
      <c r="B1187" s="43">
        <v>46259</v>
      </c>
      <c r="C1187" s="138">
        <f t="shared" si="27"/>
        <v>0</v>
      </c>
      <c r="D1187" s="138">
        <f>+'Weekly OPIS Data'!D1047</f>
        <v>0</v>
      </c>
      <c r="N1187" s="138">
        <f t="shared" si="28"/>
        <v>0</v>
      </c>
      <c r="O1187" s="138">
        <f>+'Weekly OPIS Data'!F1047</f>
        <v>0</v>
      </c>
      <c r="P1187" s="138"/>
      <c r="Q1187" s="138"/>
    </row>
    <row r="1188" spans="1:17" x14ac:dyDescent="0.25">
      <c r="A1188" s="39"/>
      <c r="B1188" s="43">
        <v>46266</v>
      </c>
      <c r="C1188" s="138">
        <f t="shared" si="27"/>
        <v>0</v>
      </c>
      <c r="D1188" s="138">
        <f>+'Weekly OPIS Data'!D1048</f>
        <v>0</v>
      </c>
      <c r="N1188" s="138">
        <f t="shared" si="28"/>
        <v>0</v>
      </c>
      <c r="O1188" s="138">
        <f>+'Weekly OPIS Data'!F1048</f>
        <v>0</v>
      </c>
      <c r="P1188" s="138"/>
      <c r="Q1188" s="138"/>
    </row>
    <row r="1189" spans="1:17" x14ac:dyDescent="0.25">
      <c r="A1189" s="39"/>
      <c r="B1189" s="43">
        <v>46273</v>
      </c>
      <c r="C1189" s="138">
        <f t="shared" si="27"/>
        <v>0</v>
      </c>
      <c r="D1189" s="138">
        <f>+'Weekly OPIS Data'!D1049</f>
        <v>0</v>
      </c>
      <c r="N1189" s="138">
        <f t="shared" si="28"/>
        <v>0</v>
      </c>
      <c r="O1189" s="138">
        <f>+'Weekly OPIS Data'!F1049</f>
        <v>0</v>
      </c>
      <c r="P1189" s="138"/>
      <c r="Q1189" s="138"/>
    </row>
    <row r="1190" spans="1:17" x14ac:dyDescent="0.25">
      <c r="A1190" s="39"/>
      <c r="B1190" s="43">
        <v>46280</v>
      </c>
      <c r="C1190" s="138">
        <f t="shared" si="27"/>
        <v>0</v>
      </c>
      <c r="D1190" s="138">
        <f>+'Weekly OPIS Data'!D1050</f>
        <v>0</v>
      </c>
      <c r="N1190" s="138">
        <f t="shared" si="28"/>
        <v>0</v>
      </c>
      <c r="O1190" s="138">
        <f>+'Weekly OPIS Data'!F1050</f>
        <v>0</v>
      </c>
      <c r="P1190" s="138"/>
      <c r="Q1190" s="138"/>
    </row>
    <row r="1191" spans="1:17" x14ac:dyDescent="0.25">
      <c r="A1191" s="39"/>
      <c r="B1191" s="43">
        <v>46287</v>
      </c>
      <c r="C1191" s="138">
        <f t="shared" si="27"/>
        <v>0</v>
      </c>
      <c r="D1191" s="138">
        <f>+'Weekly OPIS Data'!D1051</f>
        <v>0</v>
      </c>
      <c r="N1191" s="138">
        <f t="shared" si="28"/>
        <v>0</v>
      </c>
      <c r="O1191" s="138">
        <f>+'Weekly OPIS Data'!F1051</f>
        <v>0</v>
      </c>
      <c r="P1191" s="138"/>
      <c r="Q1191" s="138"/>
    </row>
    <row r="1192" spans="1:17" x14ac:dyDescent="0.25">
      <c r="A1192" s="39"/>
      <c r="B1192" s="43">
        <v>46294</v>
      </c>
      <c r="C1192" s="138">
        <f t="shared" si="27"/>
        <v>0</v>
      </c>
      <c r="D1192" s="138">
        <f>+'Weekly OPIS Data'!D1052</f>
        <v>0</v>
      </c>
      <c r="N1192" s="138">
        <f t="shared" si="28"/>
        <v>0</v>
      </c>
      <c r="O1192" s="138">
        <f>+'Weekly OPIS Data'!F1052</f>
        <v>0</v>
      </c>
      <c r="P1192" s="138"/>
      <c r="Q1192" s="138"/>
    </row>
    <row r="1193" spans="1:17" x14ac:dyDescent="0.25">
      <c r="A1193" s="39"/>
      <c r="B1193" s="43">
        <v>46301</v>
      </c>
      <c r="C1193" s="138">
        <f t="shared" si="27"/>
        <v>0</v>
      </c>
      <c r="D1193" s="138">
        <f>+'Weekly OPIS Data'!D1053</f>
        <v>0</v>
      </c>
      <c r="N1193" s="138">
        <f t="shared" si="28"/>
        <v>0</v>
      </c>
      <c r="O1193" s="138">
        <f>+'Weekly OPIS Data'!F1053</f>
        <v>0</v>
      </c>
      <c r="P1193" s="138"/>
      <c r="Q1193" s="138"/>
    </row>
    <row r="1194" spans="1:17" x14ac:dyDescent="0.25">
      <c r="A1194" s="39"/>
      <c r="B1194" s="43">
        <v>46308</v>
      </c>
      <c r="C1194" s="138">
        <f t="shared" si="27"/>
        <v>0</v>
      </c>
      <c r="D1194" s="138">
        <f>+'Weekly OPIS Data'!D1054</f>
        <v>0</v>
      </c>
      <c r="N1194" s="138">
        <f t="shared" si="28"/>
        <v>0</v>
      </c>
      <c r="O1194" s="138">
        <f>+'Weekly OPIS Data'!F1054</f>
        <v>0</v>
      </c>
      <c r="P1194" s="138"/>
      <c r="Q1194" s="138"/>
    </row>
    <row r="1195" spans="1:17" x14ac:dyDescent="0.25">
      <c r="A1195" s="39"/>
      <c r="B1195" s="43">
        <v>46315</v>
      </c>
      <c r="C1195" s="138">
        <f t="shared" si="27"/>
        <v>0</v>
      </c>
      <c r="D1195" s="138">
        <f>+'Weekly OPIS Data'!D1055</f>
        <v>0</v>
      </c>
      <c r="N1195" s="138">
        <f t="shared" si="28"/>
        <v>0</v>
      </c>
      <c r="O1195" s="138">
        <f>+'Weekly OPIS Data'!F1055</f>
        <v>0</v>
      </c>
      <c r="P1195" s="138"/>
      <c r="Q1195" s="138"/>
    </row>
    <row r="1196" spans="1:17" x14ac:dyDescent="0.25">
      <c r="A1196" s="39"/>
      <c r="B1196" s="43">
        <v>46322</v>
      </c>
      <c r="C1196" s="138">
        <f t="shared" si="27"/>
        <v>0</v>
      </c>
      <c r="D1196" s="138">
        <f>+'Weekly OPIS Data'!D1056</f>
        <v>0</v>
      </c>
      <c r="N1196" s="138">
        <f t="shared" si="28"/>
        <v>0</v>
      </c>
      <c r="O1196" s="138">
        <f>+'Weekly OPIS Data'!F1056</f>
        <v>0</v>
      </c>
      <c r="P1196" s="138"/>
      <c r="Q1196" s="138"/>
    </row>
    <row r="1197" spans="1:17" x14ac:dyDescent="0.25">
      <c r="A1197" s="39"/>
      <c r="B1197" s="43">
        <v>46329</v>
      </c>
      <c r="C1197" s="138">
        <f t="shared" si="27"/>
        <v>0</v>
      </c>
      <c r="D1197" s="138">
        <f>+'Weekly OPIS Data'!D1057</f>
        <v>0</v>
      </c>
      <c r="N1197" s="138">
        <f t="shared" si="28"/>
        <v>0</v>
      </c>
      <c r="O1197" s="138">
        <f>+'Weekly OPIS Data'!F1057</f>
        <v>0</v>
      </c>
      <c r="P1197" s="138"/>
      <c r="Q1197" s="138"/>
    </row>
    <row r="1198" spans="1:17" x14ac:dyDescent="0.25">
      <c r="A1198" s="39"/>
      <c r="B1198" s="43">
        <v>46336</v>
      </c>
      <c r="C1198" s="138">
        <f t="shared" si="27"/>
        <v>0</v>
      </c>
      <c r="D1198" s="138">
        <f>+'Weekly OPIS Data'!D1058</f>
        <v>0</v>
      </c>
      <c r="N1198" s="138">
        <f t="shared" si="28"/>
        <v>0</v>
      </c>
      <c r="O1198" s="138">
        <f>+'Weekly OPIS Data'!F1058</f>
        <v>0</v>
      </c>
      <c r="P1198" s="138"/>
      <c r="Q1198" s="138"/>
    </row>
    <row r="1199" spans="1:17" x14ac:dyDescent="0.25">
      <c r="A1199" s="39"/>
      <c r="B1199" s="43">
        <v>46343</v>
      </c>
      <c r="C1199" s="138">
        <f t="shared" si="27"/>
        <v>0</v>
      </c>
      <c r="D1199" s="138">
        <f>+'Weekly OPIS Data'!D1059</f>
        <v>0</v>
      </c>
      <c r="N1199" s="138">
        <f t="shared" si="28"/>
        <v>0</v>
      </c>
      <c r="O1199" s="138">
        <f>+'Weekly OPIS Data'!F1059</f>
        <v>0</v>
      </c>
      <c r="P1199" s="138"/>
      <c r="Q1199" s="138"/>
    </row>
    <row r="1200" spans="1:17" x14ac:dyDescent="0.25">
      <c r="A1200" s="39"/>
      <c r="B1200" s="43">
        <v>46350</v>
      </c>
      <c r="C1200" s="138">
        <f t="shared" si="27"/>
        <v>0</v>
      </c>
      <c r="D1200" s="138">
        <f>+'Weekly OPIS Data'!D1060</f>
        <v>0</v>
      </c>
      <c r="N1200" s="138">
        <f t="shared" si="28"/>
        <v>0</v>
      </c>
      <c r="O1200" s="138">
        <f>+'Weekly OPIS Data'!F1060</f>
        <v>0</v>
      </c>
      <c r="P1200" s="138"/>
      <c r="Q1200" s="138"/>
    </row>
    <row r="1201" spans="1:17" x14ac:dyDescent="0.25">
      <c r="A1201" s="39"/>
      <c r="B1201" s="43">
        <v>46357</v>
      </c>
      <c r="C1201" s="138">
        <f t="shared" si="27"/>
        <v>0</v>
      </c>
      <c r="D1201" s="138">
        <f>+'Weekly OPIS Data'!D1061</f>
        <v>0</v>
      </c>
      <c r="N1201" s="138">
        <f t="shared" si="28"/>
        <v>0</v>
      </c>
      <c r="O1201" s="138">
        <f>+'Weekly OPIS Data'!F1061</f>
        <v>0</v>
      </c>
      <c r="P1201" s="138"/>
      <c r="Q1201" s="138"/>
    </row>
    <row r="1202" spans="1:17" x14ac:dyDescent="0.25">
      <c r="A1202" s="39"/>
      <c r="B1202" s="43">
        <v>46364</v>
      </c>
      <c r="C1202" s="138">
        <f t="shared" si="27"/>
        <v>0</v>
      </c>
      <c r="D1202" s="138">
        <f>+'Weekly OPIS Data'!D1062</f>
        <v>0</v>
      </c>
      <c r="N1202" s="138">
        <f t="shared" si="28"/>
        <v>0</v>
      </c>
      <c r="O1202" s="138">
        <f>+'Weekly OPIS Data'!F1062</f>
        <v>0</v>
      </c>
      <c r="P1202" s="138"/>
      <c r="Q1202" s="138"/>
    </row>
    <row r="1203" spans="1:17" x14ac:dyDescent="0.25">
      <c r="A1203" s="39"/>
      <c r="B1203" s="43">
        <v>46371</v>
      </c>
      <c r="C1203" s="138">
        <f t="shared" si="27"/>
        <v>0</v>
      </c>
      <c r="D1203" s="138">
        <f>+'Weekly OPIS Data'!D1063</f>
        <v>0</v>
      </c>
      <c r="N1203" s="138">
        <f t="shared" si="28"/>
        <v>0</v>
      </c>
      <c r="O1203" s="138">
        <f>+'Weekly OPIS Data'!F1063</f>
        <v>0</v>
      </c>
      <c r="P1203" s="138"/>
      <c r="Q1203" s="138"/>
    </row>
    <row r="1204" spans="1:17" x14ac:dyDescent="0.25">
      <c r="A1204" s="39"/>
      <c r="B1204" s="43">
        <v>46378</v>
      </c>
      <c r="C1204" s="138">
        <f t="shared" si="27"/>
        <v>0</v>
      </c>
      <c r="D1204" s="138">
        <f>+'Weekly OPIS Data'!D1064</f>
        <v>0</v>
      </c>
      <c r="N1204" s="138">
        <f t="shared" si="28"/>
        <v>0</v>
      </c>
      <c r="O1204" s="138">
        <f>+'Weekly OPIS Data'!F1064</f>
        <v>0</v>
      </c>
      <c r="P1204" s="138"/>
      <c r="Q1204" s="138"/>
    </row>
    <row r="1205" spans="1:17" x14ac:dyDescent="0.25">
      <c r="A1205" s="39"/>
      <c r="B1205" s="43">
        <v>46385</v>
      </c>
      <c r="C1205" s="138">
        <f t="shared" si="27"/>
        <v>0</v>
      </c>
      <c r="D1205" s="138">
        <f>+'Weekly OPIS Data'!D1065</f>
        <v>0</v>
      </c>
      <c r="N1205" s="138">
        <f t="shared" si="28"/>
        <v>0</v>
      </c>
      <c r="O1205" s="138">
        <f>+'Weekly OPIS Data'!F1065</f>
        <v>0</v>
      </c>
      <c r="P1205" s="138"/>
      <c r="Q1205" s="138"/>
    </row>
    <row r="1206" spans="1:17" x14ac:dyDescent="0.25">
      <c r="A1206" s="39"/>
      <c r="B1206" s="43">
        <v>46392</v>
      </c>
      <c r="C1206" s="138">
        <f t="shared" si="27"/>
        <v>0</v>
      </c>
      <c r="D1206" s="138">
        <f>+'Weekly OPIS Data'!D1066</f>
        <v>0</v>
      </c>
      <c r="N1206" s="138">
        <f t="shared" si="28"/>
        <v>0</v>
      </c>
      <c r="O1206" s="138">
        <f>+'Weekly OPIS Data'!F1066</f>
        <v>0</v>
      </c>
      <c r="P1206" s="138"/>
      <c r="Q1206" s="138"/>
    </row>
    <row r="1207" spans="1:17" x14ac:dyDescent="0.25">
      <c r="A1207" s="39"/>
      <c r="B1207" s="43">
        <v>46399</v>
      </c>
      <c r="C1207" s="138">
        <f t="shared" si="27"/>
        <v>0</v>
      </c>
      <c r="D1207" s="138">
        <f>+'Weekly OPIS Data'!D1067</f>
        <v>0</v>
      </c>
      <c r="N1207" s="138">
        <f t="shared" si="28"/>
        <v>0</v>
      </c>
      <c r="O1207" s="138">
        <f>+'Weekly OPIS Data'!F1067</f>
        <v>0</v>
      </c>
      <c r="P1207" s="138"/>
      <c r="Q1207" s="138"/>
    </row>
    <row r="1208" spans="1:17" x14ac:dyDescent="0.25">
      <c r="A1208" s="39"/>
      <c r="B1208" s="43">
        <v>46406</v>
      </c>
      <c r="C1208" s="138">
        <f t="shared" si="27"/>
        <v>0</v>
      </c>
      <c r="D1208" s="138">
        <f>+'Weekly OPIS Data'!D1068</f>
        <v>0</v>
      </c>
      <c r="N1208" s="138">
        <f t="shared" si="28"/>
        <v>0</v>
      </c>
      <c r="O1208" s="138">
        <f>+'Weekly OPIS Data'!F1068</f>
        <v>0</v>
      </c>
      <c r="P1208" s="138"/>
      <c r="Q1208" s="138"/>
    </row>
    <row r="1209" spans="1:17" x14ac:dyDescent="0.25">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5">
      <c r="A1210" s="39"/>
      <c r="B1210" s="43">
        <v>46420</v>
      </c>
      <c r="C1210" s="138">
        <f t="shared" si="29"/>
        <v>0</v>
      </c>
      <c r="D1210" s="138">
        <f>+'Weekly OPIS Data'!D1070</f>
        <v>0</v>
      </c>
      <c r="N1210" s="138">
        <f t="shared" si="30"/>
        <v>0</v>
      </c>
      <c r="O1210" s="138">
        <f>+'Weekly OPIS Data'!F1070</f>
        <v>0</v>
      </c>
      <c r="P1210" s="138"/>
      <c r="Q1210" s="138"/>
    </row>
    <row r="1211" spans="1:17" x14ac:dyDescent="0.25">
      <c r="A1211" s="39"/>
      <c r="B1211" s="43">
        <v>46427</v>
      </c>
      <c r="C1211" s="138">
        <f t="shared" si="29"/>
        <v>0</v>
      </c>
      <c r="D1211" s="138">
        <f>+'Weekly OPIS Data'!D1071</f>
        <v>0</v>
      </c>
      <c r="N1211" s="138">
        <f t="shared" si="30"/>
        <v>0</v>
      </c>
      <c r="O1211" s="138">
        <f>+'Weekly OPIS Data'!F1071</f>
        <v>0</v>
      </c>
      <c r="P1211" s="138"/>
      <c r="Q1211" s="138"/>
    </row>
    <row r="1212" spans="1:17" x14ac:dyDescent="0.25">
      <c r="A1212" s="39"/>
      <c r="B1212" s="43">
        <v>46434</v>
      </c>
      <c r="C1212" s="138">
        <f t="shared" si="29"/>
        <v>0</v>
      </c>
      <c r="D1212" s="138">
        <f>+'Weekly OPIS Data'!D1072</f>
        <v>0</v>
      </c>
      <c r="N1212" s="138">
        <f t="shared" si="30"/>
        <v>0</v>
      </c>
      <c r="O1212" s="138">
        <f>+'Weekly OPIS Data'!F1072</f>
        <v>0</v>
      </c>
      <c r="P1212" s="138"/>
      <c r="Q1212" s="138"/>
    </row>
    <row r="1213" spans="1:17" x14ac:dyDescent="0.25">
      <c r="A1213" s="39"/>
      <c r="B1213" s="43">
        <v>46441</v>
      </c>
      <c r="C1213" s="138">
        <f t="shared" si="29"/>
        <v>0</v>
      </c>
      <c r="D1213" s="138">
        <f>+'Weekly OPIS Data'!D1073</f>
        <v>0</v>
      </c>
      <c r="N1213" s="138">
        <f t="shared" si="30"/>
        <v>0</v>
      </c>
      <c r="O1213" s="138">
        <f>+'Weekly OPIS Data'!F1073</f>
        <v>0</v>
      </c>
      <c r="P1213" s="138"/>
      <c r="Q1213" s="138"/>
    </row>
    <row r="1214" spans="1:17" x14ac:dyDescent="0.25">
      <c r="A1214" s="39"/>
      <c r="B1214" s="43">
        <v>46448</v>
      </c>
      <c r="C1214" s="138">
        <f t="shared" si="29"/>
        <v>0</v>
      </c>
      <c r="D1214" s="138">
        <f>+'Weekly OPIS Data'!D1074</f>
        <v>0</v>
      </c>
      <c r="N1214" s="138">
        <f t="shared" si="30"/>
        <v>0</v>
      </c>
      <c r="O1214" s="138">
        <f>+'Weekly OPIS Data'!F1074</f>
        <v>0</v>
      </c>
      <c r="P1214" s="138"/>
      <c r="Q1214" s="138"/>
    </row>
    <row r="1215" spans="1:17" x14ac:dyDescent="0.25">
      <c r="A1215" s="39"/>
      <c r="B1215" s="43">
        <v>46455</v>
      </c>
      <c r="C1215" s="138">
        <f t="shared" si="29"/>
        <v>0</v>
      </c>
      <c r="D1215" s="138">
        <f>+'Weekly OPIS Data'!D1075</f>
        <v>0</v>
      </c>
      <c r="N1215" s="138">
        <f t="shared" si="30"/>
        <v>0</v>
      </c>
      <c r="O1215" s="138">
        <f>+'Weekly OPIS Data'!F1075</f>
        <v>0</v>
      </c>
      <c r="P1215" s="138"/>
      <c r="Q1215" s="138"/>
    </row>
    <row r="1216" spans="1:17" x14ac:dyDescent="0.25">
      <c r="A1216" s="39"/>
      <c r="B1216" s="43">
        <v>46462</v>
      </c>
      <c r="C1216" s="138">
        <f t="shared" si="29"/>
        <v>0</v>
      </c>
      <c r="D1216" s="138">
        <f>+'Weekly OPIS Data'!D1076</f>
        <v>0</v>
      </c>
      <c r="N1216" s="138">
        <f t="shared" si="30"/>
        <v>0</v>
      </c>
      <c r="O1216" s="138">
        <f>+'Weekly OPIS Data'!F1076</f>
        <v>0</v>
      </c>
      <c r="P1216" s="138"/>
      <c r="Q1216" s="138"/>
    </row>
    <row r="1217" spans="1:17" x14ac:dyDescent="0.25">
      <c r="A1217" s="39"/>
      <c r="B1217" s="43">
        <v>46469</v>
      </c>
      <c r="C1217" s="138">
        <f t="shared" si="29"/>
        <v>0</v>
      </c>
      <c r="D1217" s="138">
        <f>+'Weekly OPIS Data'!D1077</f>
        <v>0</v>
      </c>
      <c r="N1217" s="138">
        <f t="shared" si="30"/>
        <v>0</v>
      </c>
      <c r="O1217" s="138">
        <f>+'Weekly OPIS Data'!F1077</f>
        <v>0</v>
      </c>
      <c r="P1217" s="138"/>
      <c r="Q1217" s="138"/>
    </row>
    <row r="1218" spans="1:17" x14ac:dyDescent="0.25">
      <c r="A1218" s="39"/>
      <c r="B1218" s="43">
        <v>46476</v>
      </c>
      <c r="C1218" s="138">
        <f t="shared" si="29"/>
        <v>0</v>
      </c>
      <c r="D1218" s="138">
        <f>+'Weekly OPIS Data'!D1078</f>
        <v>0</v>
      </c>
      <c r="N1218" s="138">
        <f t="shared" si="30"/>
        <v>0</v>
      </c>
      <c r="O1218" s="138">
        <f>+'Weekly OPIS Data'!F1078</f>
        <v>0</v>
      </c>
      <c r="P1218" s="138"/>
      <c r="Q1218" s="138"/>
    </row>
    <row r="1219" spans="1:17" x14ac:dyDescent="0.25">
      <c r="A1219" s="39"/>
      <c r="B1219" s="43">
        <v>46483</v>
      </c>
      <c r="C1219" s="138">
        <f t="shared" si="29"/>
        <v>0</v>
      </c>
      <c r="D1219" s="138">
        <f>+'Weekly OPIS Data'!D1079</f>
        <v>0</v>
      </c>
      <c r="N1219" s="138">
        <f t="shared" si="30"/>
        <v>0</v>
      </c>
      <c r="O1219" s="138">
        <f>+'Weekly OPIS Data'!F1079</f>
        <v>0</v>
      </c>
      <c r="P1219" s="138"/>
      <c r="Q1219" s="138"/>
    </row>
    <row r="1220" spans="1:17" x14ac:dyDescent="0.25">
      <c r="A1220" s="39"/>
      <c r="B1220" s="43">
        <v>46490</v>
      </c>
      <c r="C1220" s="138">
        <f t="shared" si="29"/>
        <v>0</v>
      </c>
      <c r="D1220" s="138">
        <f>+'Weekly OPIS Data'!D1080</f>
        <v>0</v>
      </c>
      <c r="N1220" s="138">
        <f t="shared" si="30"/>
        <v>0</v>
      </c>
      <c r="O1220" s="138">
        <f>+'Weekly OPIS Data'!F1080</f>
        <v>0</v>
      </c>
      <c r="P1220" s="138"/>
      <c r="Q1220" s="138"/>
    </row>
    <row r="1221" spans="1:17" x14ac:dyDescent="0.25">
      <c r="A1221" s="39"/>
      <c r="B1221" s="43">
        <v>46497</v>
      </c>
      <c r="C1221" s="138">
        <f t="shared" si="29"/>
        <v>0</v>
      </c>
      <c r="D1221" s="138">
        <f>+'Weekly OPIS Data'!D1081</f>
        <v>0</v>
      </c>
      <c r="N1221" s="138">
        <f t="shared" si="30"/>
        <v>0</v>
      </c>
      <c r="O1221" s="138">
        <f>+'Weekly OPIS Data'!F1081</f>
        <v>0</v>
      </c>
      <c r="P1221" s="138"/>
      <c r="Q1221" s="138"/>
    </row>
    <row r="1222" spans="1:17" x14ac:dyDescent="0.25">
      <c r="A1222" s="39"/>
      <c r="B1222" s="43">
        <v>46504</v>
      </c>
      <c r="C1222" s="138">
        <f t="shared" si="29"/>
        <v>0</v>
      </c>
      <c r="D1222" s="138">
        <f>+'Weekly OPIS Data'!D1082</f>
        <v>0</v>
      </c>
      <c r="N1222" s="138">
        <f t="shared" si="30"/>
        <v>0</v>
      </c>
      <c r="O1222" s="138">
        <f>+'Weekly OPIS Data'!F1082</f>
        <v>0</v>
      </c>
      <c r="P1222" s="138"/>
      <c r="Q1222" s="138"/>
    </row>
    <row r="1223" spans="1:17" x14ac:dyDescent="0.25">
      <c r="A1223" s="39"/>
      <c r="B1223" s="43">
        <v>46511</v>
      </c>
      <c r="C1223" s="138">
        <f t="shared" si="29"/>
        <v>0</v>
      </c>
      <c r="D1223" s="138">
        <f>+'Weekly OPIS Data'!D1083</f>
        <v>0</v>
      </c>
      <c r="N1223" s="138">
        <f t="shared" si="30"/>
        <v>0</v>
      </c>
      <c r="O1223" s="138">
        <f>+'Weekly OPIS Data'!F1083</f>
        <v>0</v>
      </c>
      <c r="P1223" s="138"/>
      <c r="Q1223" s="138"/>
    </row>
    <row r="1224" spans="1:17" x14ac:dyDescent="0.25">
      <c r="A1224" s="39"/>
      <c r="B1224" s="43">
        <v>46518</v>
      </c>
      <c r="C1224" s="138">
        <f t="shared" si="29"/>
        <v>0</v>
      </c>
      <c r="D1224" s="138">
        <f>+'Weekly OPIS Data'!D1084</f>
        <v>0</v>
      </c>
      <c r="N1224" s="138">
        <f t="shared" si="30"/>
        <v>0</v>
      </c>
      <c r="O1224" s="138">
        <f>+'Weekly OPIS Data'!F1084</f>
        <v>0</v>
      </c>
      <c r="P1224" s="138"/>
      <c r="Q1224" s="138"/>
    </row>
    <row r="1225" spans="1:17" x14ac:dyDescent="0.25">
      <c r="A1225" s="39"/>
      <c r="B1225" s="43">
        <v>46525</v>
      </c>
      <c r="C1225" s="138">
        <f t="shared" si="29"/>
        <v>0</v>
      </c>
      <c r="D1225" s="138">
        <f>+'Weekly OPIS Data'!D1085</f>
        <v>0</v>
      </c>
      <c r="N1225" s="138">
        <f t="shared" si="30"/>
        <v>0</v>
      </c>
      <c r="O1225" s="138">
        <f>+'Weekly OPIS Data'!F1085</f>
        <v>0</v>
      </c>
      <c r="P1225" s="138"/>
      <c r="Q1225" s="138"/>
    </row>
    <row r="1226" spans="1:17" x14ac:dyDescent="0.25">
      <c r="A1226" s="39"/>
      <c r="B1226" s="43">
        <v>46532</v>
      </c>
      <c r="C1226" s="138">
        <f t="shared" si="29"/>
        <v>0</v>
      </c>
      <c r="D1226" s="138">
        <f>+'Weekly OPIS Data'!D1086</f>
        <v>0</v>
      </c>
      <c r="N1226" s="138">
        <f t="shared" si="30"/>
        <v>0</v>
      </c>
      <c r="O1226" s="138">
        <f>+'Weekly OPIS Data'!F1086</f>
        <v>0</v>
      </c>
      <c r="P1226" s="138"/>
      <c r="Q1226" s="138"/>
    </row>
    <row r="1227" spans="1:17" x14ac:dyDescent="0.25">
      <c r="A1227" s="39"/>
      <c r="B1227" s="43">
        <v>46539</v>
      </c>
      <c r="C1227" s="138">
        <f t="shared" si="29"/>
        <v>0</v>
      </c>
      <c r="D1227" s="138">
        <f>+'Weekly OPIS Data'!D1087</f>
        <v>0</v>
      </c>
      <c r="N1227" s="138">
        <f t="shared" si="30"/>
        <v>0</v>
      </c>
      <c r="O1227" s="138">
        <f>+'Weekly OPIS Data'!F1087</f>
        <v>0</v>
      </c>
      <c r="P1227" s="138"/>
      <c r="Q1227" s="138"/>
    </row>
    <row r="1228" spans="1:17" x14ac:dyDescent="0.25">
      <c r="A1228" s="39"/>
      <c r="B1228" s="43">
        <v>46546</v>
      </c>
      <c r="C1228" s="138">
        <f t="shared" si="29"/>
        <v>0</v>
      </c>
      <c r="D1228" s="138">
        <f>+'Weekly OPIS Data'!D1088</f>
        <v>0</v>
      </c>
      <c r="N1228" s="138">
        <f t="shared" si="30"/>
        <v>0</v>
      </c>
      <c r="O1228" s="138">
        <f>+'Weekly OPIS Data'!F1088</f>
        <v>0</v>
      </c>
      <c r="P1228" s="138"/>
      <c r="Q1228" s="138"/>
    </row>
    <row r="1229" spans="1:17" x14ac:dyDescent="0.25">
      <c r="A1229" s="39"/>
      <c r="B1229" s="43">
        <v>46553</v>
      </c>
      <c r="C1229" s="138">
        <f t="shared" si="29"/>
        <v>0</v>
      </c>
      <c r="D1229" s="138">
        <f>+'Weekly OPIS Data'!D1089</f>
        <v>0</v>
      </c>
      <c r="N1229" s="138">
        <f t="shared" si="30"/>
        <v>0</v>
      </c>
      <c r="O1229" s="138">
        <f>+'Weekly OPIS Data'!F1089</f>
        <v>0</v>
      </c>
      <c r="P1229" s="138"/>
      <c r="Q1229" s="138"/>
    </row>
    <row r="1230" spans="1:17" x14ac:dyDescent="0.25">
      <c r="A1230" s="39"/>
      <c r="B1230" s="43">
        <v>46560</v>
      </c>
      <c r="C1230" s="138">
        <f t="shared" si="29"/>
        <v>0</v>
      </c>
      <c r="D1230" s="138">
        <f>+'Weekly OPIS Data'!D1090</f>
        <v>0</v>
      </c>
      <c r="N1230" s="138">
        <f t="shared" si="30"/>
        <v>0</v>
      </c>
      <c r="O1230" s="138">
        <f>+'Weekly OPIS Data'!F1090</f>
        <v>0</v>
      </c>
      <c r="P1230" s="138"/>
      <c r="Q1230" s="138"/>
    </row>
    <row r="1231" spans="1:17" x14ac:dyDescent="0.25">
      <c r="A1231" s="39"/>
      <c r="B1231" s="43">
        <v>46567</v>
      </c>
      <c r="C1231" s="138">
        <f t="shared" si="29"/>
        <v>0</v>
      </c>
      <c r="D1231" s="138">
        <f>+'Weekly OPIS Data'!D1091</f>
        <v>0</v>
      </c>
      <c r="N1231" s="138">
        <f t="shared" si="30"/>
        <v>0</v>
      </c>
      <c r="O1231" s="138">
        <f>+'Weekly OPIS Data'!F1091</f>
        <v>0</v>
      </c>
      <c r="P1231" s="138"/>
      <c r="Q1231" s="138"/>
    </row>
    <row r="1232" spans="1:17" x14ac:dyDescent="0.25">
      <c r="A1232" s="39"/>
      <c r="B1232" s="43">
        <v>46574</v>
      </c>
      <c r="C1232" s="138">
        <f t="shared" si="29"/>
        <v>0</v>
      </c>
      <c r="D1232" s="138">
        <f>+'Weekly OPIS Data'!D1092</f>
        <v>0</v>
      </c>
      <c r="N1232" s="138">
        <f t="shared" si="30"/>
        <v>0</v>
      </c>
      <c r="O1232" s="138">
        <f>+'Weekly OPIS Data'!F1092</f>
        <v>0</v>
      </c>
      <c r="P1232" s="138"/>
      <c r="Q1232" s="138"/>
    </row>
    <row r="1233" spans="1:17" x14ac:dyDescent="0.25">
      <c r="A1233" s="39"/>
      <c r="B1233" s="43">
        <v>46581</v>
      </c>
      <c r="C1233" s="138">
        <f t="shared" si="29"/>
        <v>0</v>
      </c>
      <c r="D1233" s="138">
        <f>+'Weekly OPIS Data'!D1093</f>
        <v>0</v>
      </c>
      <c r="N1233" s="138">
        <f t="shared" si="30"/>
        <v>0</v>
      </c>
      <c r="O1233" s="138">
        <f>+'Weekly OPIS Data'!F1093</f>
        <v>0</v>
      </c>
      <c r="P1233" s="138"/>
      <c r="Q1233" s="138"/>
    </row>
    <row r="1234" spans="1:17" x14ac:dyDescent="0.25">
      <c r="A1234" s="39"/>
      <c r="B1234" s="43">
        <v>46588</v>
      </c>
      <c r="C1234" s="138">
        <f t="shared" si="29"/>
        <v>0</v>
      </c>
      <c r="D1234" s="138">
        <f>+'Weekly OPIS Data'!D1094</f>
        <v>0</v>
      </c>
      <c r="N1234" s="138">
        <f t="shared" si="30"/>
        <v>0</v>
      </c>
      <c r="O1234" s="138">
        <f>+'Weekly OPIS Data'!F1094</f>
        <v>0</v>
      </c>
      <c r="P1234" s="138"/>
      <c r="Q1234" s="138"/>
    </row>
    <row r="1235" spans="1:17" x14ac:dyDescent="0.25">
      <c r="A1235" s="39"/>
      <c r="B1235" s="43">
        <v>46595</v>
      </c>
      <c r="C1235" s="138">
        <f t="shared" si="29"/>
        <v>0</v>
      </c>
      <c r="D1235" s="138">
        <f>+'Weekly OPIS Data'!D1095</f>
        <v>0</v>
      </c>
      <c r="N1235" s="138">
        <f t="shared" si="30"/>
        <v>0</v>
      </c>
      <c r="O1235" s="138">
        <f>+'Weekly OPIS Data'!F1095</f>
        <v>0</v>
      </c>
      <c r="P1235" s="138"/>
      <c r="Q1235" s="138"/>
    </row>
    <row r="1236" spans="1:17" x14ac:dyDescent="0.25">
      <c r="A1236" s="39"/>
      <c r="B1236" s="43">
        <v>46602</v>
      </c>
      <c r="C1236" s="138">
        <f t="shared" si="29"/>
        <v>0</v>
      </c>
      <c r="D1236" s="138">
        <f>+'Weekly OPIS Data'!D1096</f>
        <v>0</v>
      </c>
      <c r="N1236" s="138">
        <f t="shared" si="30"/>
        <v>0</v>
      </c>
      <c r="O1236" s="138">
        <f>+'Weekly OPIS Data'!F1096</f>
        <v>0</v>
      </c>
      <c r="P1236" s="138"/>
      <c r="Q1236" s="138"/>
    </row>
    <row r="1237" spans="1:17" x14ac:dyDescent="0.25">
      <c r="A1237" s="39"/>
      <c r="B1237" s="43">
        <v>46609</v>
      </c>
      <c r="C1237" s="138">
        <f t="shared" si="29"/>
        <v>0</v>
      </c>
      <c r="D1237" s="138">
        <f>+'Weekly OPIS Data'!D1097</f>
        <v>0</v>
      </c>
      <c r="N1237" s="138">
        <f t="shared" si="30"/>
        <v>0</v>
      </c>
      <c r="O1237" s="138">
        <f>+'Weekly OPIS Data'!F1097</f>
        <v>0</v>
      </c>
      <c r="P1237" s="138"/>
      <c r="Q1237" s="138"/>
    </row>
    <row r="1238" spans="1:17" x14ac:dyDescent="0.25">
      <c r="A1238" s="39"/>
      <c r="B1238" s="43">
        <v>46616</v>
      </c>
      <c r="C1238" s="138">
        <f t="shared" si="29"/>
        <v>0</v>
      </c>
      <c r="D1238" s="138">
        <f>+'Weekly OPIS Data'!D1098</f>
        <v>0</v>
      </c>
      <c r="N1238" s="138">
        <f t="shared" si="30"/>
        <v>0</v>
      </c>
      <c r="O1238" s="138">
        <f>+'Weekly OPIS Data'!F1098</f>
        <v>0</v>
      </c>
      <c r="P1238" s="138"/>
      <c r="Q1238" s="138"/>
    </row>
    <row r="1239" spans="1:17" x14ac:dyDescent="0.25">
      <c r="A1239" s="39"/>
      <c r="B1239" s="43">
        <v>46623</v>
      </c>
      <c r="C1239" s="138">
        <f t="shared" si="29"/>
        <v>0</v>
      </c>
      <c r="D1239" s="138">
        <f>+'Weekly OPIS Data'!D1099</f>
        <v>0</v>
      </c>
      <c r="N1239" s="138">
        <f t="shared" si="30"/>
        <v>0</v>
      </c>
      <c r="O1239" s="138">
        <f>+'Weekly OPIS Data'!F1099</f>
        <v>0</v>
      </c>
      <c r="P1239" s="138"/>
      <c r="Q1239" s="138"/>
    </row>
    <row r="1240" spans="1:17" x14ac:dyDescent="0.25">
      <c r="A1240" s="39"/>
      <c r="B1240" s="43">
        <v>46630</v>
      </c>
      <c r="C1240" s="138">
        <f t="shared" si="29"/>
        <v>0</v>
      </c>
      <c r="D1240" s="138">
        <f>+'Weekly OPIS Data'!D1100</f>
        <v>0</v>
      </c>
      <c r="N1240" s="138">
        <f t="shared" si="30"/>
        <v>0</v>
      </c>
      <c r="O1240" s="138">
        <f>+'Weekly OPIS Data'!F1100</f>
        <v>0</v>
      </c>
      <c r="P1240" s="138"/>
      <c r="Q1240" s="138"/>
    </row>
    <row r="1241" spans="1:17" x14ac:dyDescent="0.25">
      <c r="A1241" s="39"/>
      <c r="B1241" s="43">
        <v>46637</v>
      </c>
      <c r="C1241" s="138">
        <f t="shared" si="29"/>
        <v>0</v>
      </c>
      <c r="D1241" s="138">
        <f>+'Weekly OPIS Data'!D1101</f>
        <v>0</v>
      </c>
      <c r="N1241" s="138">
        <f t="shared" si="30"/>
        <v>0</v>
      </c>
      <c r="O1241" s="138">
        <f>+'Weekly OPIS Data'!F1101</f>
        <v>0</v>
      </c>
      <c r="P1241" s="138"/>
      <c r="Q1241" s="138"/>
    </row>
    <row r="1242" spans="1:17" x14ac:dyDescent="0.25">
      <c r="A1242" s="39"/>
      <c r="B1242" s="43">
        <v>46644</v>
      </c>
      <c r="C1242" s="138">
        <f t="shared" si="29"/>
        <v>0</v>
      </c>
      <c r="D1242" s="138">
        <f>+'Weekly OPIS Data'!D1102</f>
        <v>0</v>
      </c>
      <c r="N1242" s="138">
        <f t="shared" si="30"/>
        <v>0</v>
      </c>
      <c r="O1242" s="138">
        <f>+'Weekly OPIS Data'!F1102</f>
        <v>0</v>
      </c>
      <c r="P1242" s="138"/>
      <c r="Q1242" s="138"/>
    </row>
    <row r="1243" spans="1:17" x14ac:dyDescent="0.25">
      <c r="A1243" s="39"/>
      <c r="B1243" s="43">
        <v>46651</v>
      </c>
      <c r="C1243" s="138">
        <f t="shared" si="29"/>
        <v>0</v>
      </c>
      <c r="D1243" s="138">
        <f>+'Weekly OPIS Data'!D1103</f>
        <v>0</v>
      </c>
      <c r="N1243" s="138">
        <f t="shared" si="30"/>
        <v>0</v>
      </c>
      <c r="O1243" s="138">
        <f>+'Weekly OPIS Data'!F1103</f>
        <v>0</v>
      </c>
      <c r="P1243" s="138"/>
      <c r="Q1243" s="138"/>
    </row>
    <row r="1244" spans="1:17" x14ac:dyDescent="0.25">
      <c r="A1244" s="39"/>
      <c r="B1244" s="43">
        <v>46658</v>
      </c>
      <c r="C1244" s="138">
        <f t="shared" si="29"/>
        <v>0</v>
      </c>
      <c r="D1244" s="138">
        <f>+'Weekly OPIS Data'!D1104</f>
        <v>0</v>
      </c>
      <c r="N1244" s="138">
        <f t="shared" si="30"/>
        <v>0</v>
      </c>
      <c r="O1244" s="138">
        <f>+'Weekly OPIS Data'!F1104</f>
        <v>0</v>
      </c>
      <c r="P1244" s="138"/>
      <c r="Q1244" s="138"/>
    </row>
    <row r="1245" spans="1:17" x14ac:dyDescent="0.25">
      <c r="A1245" s="39"/>
      <c r="B1245" s="43">
        <v>46665</v>
      </c>
      <c r="C1245" s="138">
        <f t="shared" si="29"/>
        <v>0</v>
      </c>
      <c r="D1245" s="138">
        <f>+'Weekly OPIS Data'!D1105</f>
        <v>0</v>
      </c>
      <c r="N1245" s="138">
        <f t="shared" si="30"/>
        <v>0</v>
      </c>
      <c r="O1245" s="138">
        <f>+'Weekly OPIS Data'!F1105</f>
        <v>0</v>
      </c>
      <c r="P1245" s="138"/>
      <c r="Q1245" s="138"/>
    </row>
    <row r="1246" spans="1:17" x14ac:dyDescent="0.25">
      <c r="A1246" s="39"/>
      <c r="B1246" s="43">
        <v>46672</v>
      </c>
      <c r="C1246" s="138">
        <f t="shared" si="29"/>
        <v>0</v>
      </c>
      <c r="D1246" s="138">
        <f>+'Weekly OPIS Data'!D1106</f>
        <v>0</v>
      </c>
      <c r="N1246" s="138">
        <f t="shared" si="30"/>
        <v>0</v>
      </c>
      <c r="O1246" s="138">
        <f>+'Weekly OPIS Data'!F1106</f>
        <v>0</v>
      </c>
      <c r="P1246" s="138"/>
      <c r="Q1246" s="138"/>
    </row>
    <row r="1247" spans="1:17" x14ac:dyDescent="0.25">
      <c r="A1247" s="39"/>
      <c r="B1247" s="43">
        <v>46679</v>
      </c>
      <c r="C1247" s="138">
        <f t="shared" si="29"/>
        <v>0</v>
      </c>
      <c r="D1247" s="138">
        <f>+'Weekly OPIS Data'!D1107</f>
        <v>0</v>
      </c>
      <c r="N1247" s="138">
        <f t="shared" si="30"/>
        <v>0</v>
      </c>
      <c r="O1247" s="138">
        <f>+'Weekly OPIS Data'!F1107</f>
        <v>0</v>
      </c>
      <c r="P1247" s="138"/>
      <c r="Q1247" s="138"/>
    </row>
    <row r="1248" spans="1:17" x14ac:dyDescent="0.25">
      <c r="A1248" s="39"/>
      <c r="B1248" s="43">
        <v>46686</v>
      </c>
      <c r="C1248" s="138">
        <f t="shared" si="29"/>
        <v>0</v>
      </c>
      <c r="D1248" s="138">
        <f>+'Weekly OPIS Data'!D1108</f>
        <v>0</v>
      </c>
      <c r="N1248" s="138">
        <f t="shared" si="30"/>
        <v>0</v>
      </c>
      <c r="O1248" s="138">
        <f>+'Weekly OPIS Data'!F1108</f>
        <v>0</v>
      </c>
      <c r="P1248" s="138"/>
      <c r="Q1248" s="138"/>
    </row>
    <row r="1249" spans="1:17" x14ac:dyDescent="0.25">
      <c r="A1249" s="39"/>
      <c r="B1249" s="43">
        <v>46693</v>
      </c>
      <c r="C1249" s="138">
        <f t="shared" si="29"/>
        <v>0</v>
      </c>
      <c r="D1249" s="138">
        <f>+'Weekly OPIS Data'!D1109</f>
        <v>0</v>
      </c>
      <c r="N1249" s="138">
        <f t="shared" si="30"/>
        <v>0</v>
      </c>
      <c r="O1249" s="138">
        <f>+'Weekly OPIS Data'!F1109</f>
        <v>0</v>
      </c>
      <c r="P1249" s="138"/>
      <c r="Q1249" s="138"/>
    </row>
    <row r="1250" spans="1:17" x14ac:dyDescent="0.25">
      <c r="A1250" s="39"/>
      <c r="B1250" s="43">
        <v>46700</v>
      </c>
      <c r="C1250" s="138">
        <f t="shared" si="29"/>
        <v>0</v>
      </c>
      <c r="D1250" s="138">
        <f>+'Weekly OPIS Data'!D1110</f>
        <v>0</v>
      </c>
      <c r="N1250" s="138">
        <f t="shared" si="30"/>
        <v>0</v>
      </c>
      <c r="O1250" s="138">
        <f>+'Weekly OPIS Data'!F1110</f>
        <v>0</v>
      </c>
      <c r="P1250" s="138"/>
      <c r="Q1250" s="138"/>
    </row>
    <row r="1251" spans="1:17" x14ac:dyDescent="0.25">
      <c r="A1251" s="39"/>
      <c r="B1251" s="43">
        <v>46707</v>
      </c>
      <c r="C1251" s="138">
        <f t="shared" si="29"/>
        <v>0</v>
      </c>
      <c r="D1251" s="138">
        <f>+'Weekly OPIS Data'!D1111</f>
        <v>0</v>
      </c>
      <c r="N1251" s="138">
        <f t="shared" si="30"/>
        <v>0</v>
      </c>
      <c r="O1251" s="138">
        <f>+'Weekly OPIS Data'!F1111</f>
        <v>0</v>
      </c>
      <c r="P1251" s="138"/>
      <c r="Q1251" s="138"/>
    </row>
    <row r="1252" spans="1:17" x14ac:dyDescent="0.25">
      <c r="A1252" s="39"/>
      <c r="B1252" s="43">
        <v>46714</v>
      </c>
      <c r="C1252" s="138">
        <f t="shared" si="29"/>
        <v>0</v>
      </c>
      <c r="D1252" s="138">
        <f>+'Weekly OPIS Data'!D1112</f>
        <v>0</v>
      </c>
      <c r="N1252" s="138">
        <f t="shared" si="30"/>
        <v>0</v>
      </c>
      <c r="O1252" s="138">
        <f>+'Weekly OPIS Data'!F1112</f>
        <v>0</v>
      </c>
      <c r="P1252" s="138"/>
      <c r="Q1252" s="138"/>
    </row>
    <row r="1253" spans="1:17" x14ac:dyDescent="0.25">
      <c r="A1253" s="39"/>
      <c r="B1253" s="43">
        <v>46721</v>
      </c>
      <c r="C1253" s="138">
        <f t="shared" si="29"/>
        <v>0</v>
      </c>
      <c r="D1253" s="138">
        <f>+'Weekly OPIS Data'!D1113</f>
        <v>0</v>
      </c>
      <c r="N1253" s="138">
        <f t="shared" si="30"/>
        <v>0</v>
      </c>
      <c r="O1253" s="138">
        <f>+'Weekly OPIS Data'!F1113</f>
        <v>0</v>
      </c>
      <c r="P1253" s="138"/>
      <c r="Q1253" s="138"/>
    </row>
    <row r="1254" spans="1:17" x14ac:dyDescent="0.25">
      <c r="A1254" s="39"/>
      <c r="B1254" s="43">
        <v>46728</v>
      </c>
      <c r="C1254" s="138">
        <f t="shared" si="29"/>
        <v>0</v>
      </c>
      <c r="D1254" s="138">
        <f>+'Weekly OPIS Data'!D1114</f>
        <v>0</v>
      </c>
      <c r="N1254" s="138">
        <f t="shared" si="30"/>
        <v>0</v>
      </c>
      <c r="O1254" s="138">
        <f>+'Weekly OPIS Data'!F1114</f>
        <v>0</v>
      </c>
      <c r="P1254" s="138"/>
      <c r="Q1254" s="138"/>
    </row>
    <row r="1255" spans="1:17" x14ac:dyDescent="0.25">
      <c r="A1255" s="39"/>
      <c r="B1255" s="43">
        <v>46735</v>
      </c>
      <c r="C1255" s="138">
        <f t="shared" si="29"/>
        <v>0</v>
      </c>
      <c r="D1255" s="138">
        <f>+'Weekly OPIS Data'!D1115</f>
        <v>0</v>
      </c>
      <c r="N1255" s="138">
        <f t="shared" si="30"/>
        <v>0</v>
      </c>
      <c r="O1255" s="138">
        <f>+'Weekly OPIS Data'!F1115</f>
        <v>0</v>
      </c>
      <c r="P1255" s="138"/>
      <c r="Q1255" s="138"/>
    </row>
    <row r="1256" spans="1:17" x14ac:dyDescent="0.25">
      <c r="A1256" s="39"/>
      <c r="B1256" s="43">
        <v>46742</v>
      </c>
      <c r="C1256" s="138">
        <f t="shared" si="29"/>
        <v>0</v>
      </c>
      <c r="D1256" s="138">
        <f>+'Weekly OPIS Data'!D1116</f>
        <v>0</v>
      </c>
      <c r="N1256" s="138">
        <f t="shared" si="30"/>
        <v>0</v>
      </c>
      <c r="O1256" s="138">
        <f>+'Weekly OPIS Data'!F1116</f>
        <v>0</v>
      </c>
      <c r="P1256" s="138"/>
      <c r="Q1256" s="138"/>
    </row>
    <row r="1257" spans="1:17" x14ac:dyDescent="0.25">
      <c r="A1257" s="39"/>
      <c r="B1257" s="43">
        <v>46749</v>
      </c>
      <c r="C1257" s="138">
        <f t="shared" si="29"/>
        <v>0</v>
      </c>
      <c r="D1257" s="138">
        <f>+'Weekly OPIS Data'!D1117</f>
        <v>0</v>
      </c>
      <c r="N1257" s="138">
        <f t="shared" si="30"/>
        <v>0</v>
      </c>
      <c r="O1257" s="138">
        <f>+'Weekly OPIS Data'!F1117</f>
        <v>0</v>
      </c>
      <c r="P1257" s="138"/>
      <c r="Q1257" s="138"/>
    </row>
    <row r="1258" spans="1:17" x14ac:dyDescent="0.25">
      <c r="A1258" s="39"/>
      <c r="B1258" s="43">
        <v>46756</v>
      </c>
      <c r="C1258" s="138">
        <f t="shared" si="29"/>
        <v>0</v>
      </c>
      <c r="D1258" s="138">
        <f>+'Weekly OPIS Data'!D1118</f>
        <v>0</v>
      </c>
      <c r="N1258" s="138">
        <f t="shared" si="30"/>
        <v>0</v>
      </c>
      <c r="O1258" s="138">
        <f>+'Weekly OPIS Data'!F1118</f>
        <v>0</v>
      </c>
      <c r="P1258" s="138"/>
      <c r="Q1258" s="138"/>
    </row>
    <row r="1259" spans="1:17" x14ac:dyDescent="0.25">
      <c r="A1259" s="39"/>
      <c r="B1259" s="43">
        <v>46763</v>
      </c>
      <c r="C1259" s="138">
        <f t="shared" si="29"/>
        <v>0</v>
      </c>
      <c r="D1259" s="138">
        <f>+'Weekly OPIS Data'!D1119</f>
        <v>0</v>
      </c>
      <c r="N1259" s="138">
        <f t="shared" si="30"/>
        <v>0</v>
      </c>
      <c r="O1259" s="138">
        <f>+'Weekly OPIS Data'!F1119</f>
        <v>0</v>
      </c>
      <c r="P1259" s="138"/>
      <c r="Q1259" s="138"/>
    </row>
    <row r="1260" spans="1:17" x14ac:dyDescent="0.25">
      <c r="A1260" s="39"/>
      <c r="B1260" s="43">
        <v>46770</v>
      </c>
      <c r="C1260" s="138">
        <f t="shared" si="29"/>
        <v>0</v>
      </c>
      <c r="D1260" s="138">
        <f>+'Weekly OPIS Data'!D1120</f>
        <v>0</v>
      </c>
      <c r="N1260" s="138">
        <f t="shared" si="30"/>
        <v>0</v>
      </c>
      <c r="O1260" s="138">
        <f>+'Weekly OPIS Data'!F1120</f>
        <v>0</v>
      </c>
      <c r="P1260" s="138"/>
      <c r="Q1260" s="138"/>
    </row>
    <row r="1261" spans="1:17" x14ac:dyDescent="0.25">
      <c r="A1261" s="39"/>
      <c r="B1261" s="43">
        <v>46777</v>
      </c>
      <c r="C1261" s="138">
        <f t="shared" si="29"/>
        <v>0</v>
      </c>
      <c r="D1261" s="138">
        <f>+'Weekly OPIS Data'!D1121</f>
        <v>0</v>
      </c>
      <c r="N1261" s="138">
        <f t="shared" si="30"/>
        <v>0</v>
      </c>
      <c r="O1261" s="138">
        <f>+'Weekly OPIS Data'!F1121</f>
        <v>0</v>
      </c>
      <c r="P1261" s="138"/>
      <c r="Q1261" s="138"/>
    </row>
    <row r="1262" spans="1:17" x14ac:dyDescent="0.25">
      <c r="A1262" s="39"/>
      <c r="B1262" s="43">
        <v>46784</v>
      </c>
      <c r="C1262" s="138">
        <f t="shared" si="29"/>
        <v>0</v>
      </c>
      <c r="D1262" s="138">
        <f>+'Weekly OPIS Data'!D1122</f>
        <v>0</v>
      </c>
      <c r="N1262" s="138">
        <f t="shared" si="30"/>
        <v>0</v>
      </c>
      <c r="O1262" s="138">
        <f>+'Weekly OPIS Data'!F1122</f>
        <v>0</v>
      </c>
      <c r="P1262" s="138"/>
      <c r="Q1262" s="138"/>
    </row>
    <row r="1263" spans="1:17" x14ac:dyDescent="0.25">
      <c r="A1263" s="39"/>
      <c r="B1263" s="43">
        <v>46791</v>
      </c>
      <c r="C1263" s="138">
        <f t="shared" si="29"/>
        <v>0</v>
      </c>
      <c r="D1263" s="138">
        <f>+'Weekly OPIS Data'!D1123</f>
        <v>0</v>
      </c>
      <c r="N1263" s="138">
        <f t="shared" si="30"/>
        <v>0</v>
      </c>
      <c r="O1263" s="138">
        <f>+'Weekly OPIS Data'!F1123</f>
        <v>0</v>
      </c>
      <c r="P1263" s="138"/>
      <c r="Q1263" s="138"/>
    </row>
    <row r="1264" spans="1:17" x14ac:dyDescent="0.25">
      <c r="A1264" s="39"/>
      <c r="B1264" s="43">
        <v>46798</v>
      </c>
      <c r="C1264" s="138">
        <f t="shared" si="29"/>
        <v>0</v>
      </c>
      <c r="D1264" s="138">
        <f>+'Weekly OPIS Data'!D1124</f>
        <v>0</v>
      </c>
      <c r="N1264" s="138">
        <f t="shared" si="30"/>
        <v>0</v>
      </c>
      <c r="O1264" s="138">
        <f>+'Weekly OPIS Data'!F1124</f>
        <v>0</v>
      </c>
      <c r="P1264" s="138"/>
      <c r="Q1264" s="138"/>
    </row>
    <row r="1265" spans="1:17" x14ac:dyDescent="0.25">
      <c r="A1265" s="39"/>
      <c r="B1265" s="43">
        <v>46805</v>
      </c>
      <c r="C1265" s="138">
        <f t="shared" si="29"/>
        <v>0</v>
      </c>
      <c r="D1265" s="138">
        <f>+'Weekly OPIS Data'!D1125</f>
        <v>0</v>
      </c>
      <c r="N1265" s="138">
        <f t="shared" si="30"/>
        <v>0</v>
      </c>
      <c r="O1265" s="138">
        <f>+'Weekly OPIS Data'!F1125</f>
        <v>0</v>
      </c>
      <c r="P1265" s="138"/>
      <c r="Q1265" s="138"/>
    </row>
    <row r="1266" spans="1:17" x14ac:dyDescent="0.25">
      <c r="A1266" s="39"/>
      <c r="B1266" s="43">
        <v>46812</v>
      </c>
      <c r="C1266" s="138">
        <f t="shared" si="29"/>
        <v>0</v>
      </c>
      <c r="D1266" s="138">
        <f>+'Weekly OPIS Data'!D1126</f>
        <v>0</v>
      </c>
      <c r="N1266" s="138">
        <f t="shared" si="30"/>
        <v>0</v>
      </c>
      <c r="O1266" s="138">
        <f>+'Weekly OPIS Data'!F1126</f>
        <v>0</v>
      </c>
      <c r="P1266" s="138"/>
      <c r="Q1266" s="138"/>
    </row>
    <row r="1267" spans="1:17" x14ac:dyDescent="0.25">
      <c r="A1267" s="39"/>
      <c r="B1267" s="43">
        <v>46819</v>
      </c>
      <c r="C1267" s="138">
        <f t="shared" si="29"/>
        <v>0</v>
      </c>
      <c r="D1267" s="138">
        <f>+'Weekly OPIS Data'!D1127</f>
        <v>0</v>
      </c>
      <c r="N1267" s="138">
        <f t="shared" si="30"/>
        <v>0</v>
      </c>
      <c r="O1267" s="138">
        <f>+'Weekly OPIS Data'!F1127</f>
        <v>0</v>
      </c>
      <c r="P1267" s="138"/>
      <c r="Q1267" s="138"/>
    </row>
    <row r="1268" spans="1:17" x14ac:dyDescent="0.25">
      <c r="A1268" s="39"/>
      <c r="B1268" s="43">
        <v>46826</v>
      </c>
      <c r="C1268" s="138">
        <f t="shared" si="29"/>
        <v>0</v>
      </c>
      <c r="D1268" s="138">
        <f>+'Weekly OPIS Data'!D1128</f>
        <v>0</v>
      </c>
      <c r="N1268" s="138">
        <f t="shared" si="30"/>
        <v>0</v>
      </c>
      <c r="O1268" s="138">
        <f>+'Weekly OPIS Data'!F1128</f>
        <v>0</v>
      </c>
      <c r="P1268" s="138"/>
      <c r="Q1268" s="138"/>
    </row>
    <row r="1269" spans="1:17" x14ac:dyDescent="0.25">
      <c r="A1269" s="39"/>
      <c r="B1269" s="43">
        <v>46833</v>
      </c>
      <c r="C1269" s="138">
        <f t="shared" si="29"/>
        <v>0</v>
      </c>
      <c r="D1269" s="138">
        <f>+'Weekly OPIS Data'!D1129</f>
        <v>0</v>
      </c>
      <c r="N1269" s="138">
        <f t="shared" si="30"/>
        <v>0</v>
      </c>
      <c r="O1269" s="138">
        <f>+'Weekly OPIS Data'!F1129</f>
        <v>0</v>
      </c>
      <c r="P1269" s="138"/>
      <c r="Q1269" s="138"/>
    </row>
    <row r="1270" spans="1:17" x14ac:dyDescent="0.25">
      <c r="A1270" s="39"/>
      <c r="B1270" s="43">
        <v>46840</v>
      </c>
      <c r="C1270" s="138">
        <f t="shared" si="29"/>
        <v>0</v>
      </c>
      <c r="D1270" s="138">
        <f>+'Weekly OPIS Data'!D1130</f>
        <v>0</v>
      </c>
      <c r="N1270" s="138">
        <f t="shared" si="30"/>
        <v>0</v>
      </c>
      <c r="O1270" s="138">
        <f>+'Weekly OPIS Data'!F1130</f>
        <v>0</v>
      </c>
      <c r="P1270" s="138"/>
      <c r="Q1270" s="138"/>
    </row>
    <row r="1271" spans="1:17" x14ac:dyDescent="0.25">
      <c r="A1271" s="39"/>
      <c r="B1271" s="43">
        <v>46847</v>
      </c>
      <c r="C1271" s="138">
        <f t="shared" si="29"/>
        <v>0</v>
      </c>
      <c r="D1271" s="138">
        <f>+'Weekly OPIS Data'!D1131</f>
        <v>0</v>
      </c>
      <c r="N1271" s="138">
        <f t="shared" si="30"/>
        <v>0</v>
      </c>
      <c r="O1271" s="138">
        <f>+'Weekly OPIS Data'!F1131</f>
        <v>0</v>
      </c>
      <c r="P1271" s="138"/>
      <c r="Q1271" s="138"/>
    </row>
    <row r="1272" spans="1:17" x14ac:dyDescent="0.25">
      <c r="A1272" s="39"/>
      <c r="B1272" s="43">
        <v>46854</v>
      </c>
      <c r="C1272" s="138">
        <f t="shared" si="29"/>
        <v>0</v>
      </c>
      <c r="D1272" s="138">
        <f>+'Weekly OPIS Data'!D1132</f>
        <v>0</v>
      </c>
      <c r="N1272" s="138">
        <f t="shared" si="30"/>
        <v>0</v>
      </c>
      <c r="O1272" s="138">
        <f>+'Weekly OPIS Data'!F1132</f>
        <v>0</v>
      </c>
      <c r="P1272" s="138"/>
      <c r="Q1272" s="138"/>
    </row>
    <row r="1273" spans="1:17" x14ac:dyDescent="0.25">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5">
      <c r="A1274" s="39"/>
      <c r="B1274" s="43">
        <v>46868</v>
      </c>
      <c r="C1274" s="138">
        <f t="shared" si="31"/>
        <v>0</v>
      </c>
      <c r="D1274" s="138">
        <f>+'Weekly OPIS Data'!D1134</f>
        <v>0</v>
      </c>
      <c r="N1274" s="138">
        <f t="shared" si="32"/>
        <v>0</v>
      </c>
      <c r="O1274" s="138">
        <f>+'Weekly OPIS Data'!F1134</f>
        <v>0</v>
      </c>
      <c r="P1274" s="138"/>
      <c r="Q1274" s="138"/>
    </row>
    <row r="1275" spans="1:17" x14ac:dyDescent="0.25">
      <c r="A1275" s="39"/>
      <c r="B1275" s="43">
        <v>46875</v>
      </c>
      <c r="C1275" s="138">
        <f t="shared" si="31"/>
        <v>0</v>
      </c>
      <c r="D1275" s="138">
        <f>+'Weekly OPIS Data'!D1135</f>
        <v>0</v>
      </c>
      <c r="N1275" s="138">
        <f t="shared" si="32"/>
        <v>0</v>
      </c>
      <c r="O1275" s="138">
        <f>+'Weekly OPIS Data'!F1135</f>
        <v>0</v>
      </c>
      <c r="P1275" s="138"/>
      <c r="Q1275" s="138"/>
    </row>
    <row r="1276" spans="1:17" x14ac:dyDescent="0.25">
      <c r="A1276" s="39"/>
      <c r="B1276" s="43">
        <v>46882</v>
      </c>
      <c r="C1276" s="138">
        <f t="shared" si="31"/>
        <v>0</v>
      </c>
      <c r="D1276" s="138">
        <f>+'Weekly OPIS Data'!D1136</f>
        <v>0</v>
      </c>
      <c r="N1276" s="138">
        <f t="shared" si="32"/>
        <v>0</v>
      </c>
      <c r="O1276" s="138">
        <f>+'Weekly OPIS Data'!F1136</f>
        <v>0</v>
      </c>
      <c r="P1276" s="138"/>
      <c r="Q1276" s="138"/>
    </row>
    <row r="1277" spans="1:17" x14ac:dyDescent="0.25">
      <c r="A1277" s="39"/>
      <c r="B1277" s="43">
        <v>46889</v>
      </c>
      <c r="C1277" s="138">
        <f t="shared" si="31"/>
        <v>0</v>
      </c>
      <c r="D1277" s="138">
        <f>+'Weekly OPIS Data'!D1137</f>
        <v>0</v>
      </c>
      <c r="N1277" s="138">
        <f t="shared" si="32"/>
        <v>0</v>
      </c>
      <c r="O1277" s="138">
        <f>+'Weekly OPIS Data'!F1137</f>
        <v>0</v>
      </c>
      <c r="P1277" s="138"/>
      <c r="Q1277" s="138"/>
    </row>
    <row r="1278" spans="1:17" x14ac:dyDescent="0.25">
      <c r="A1278" s="39"/>
      <c r="B1278" s="43">
        <v>46896</v>
      </c>
      <c r="C1278" s="138">
        <f t="shared" si="31"/>
        <v>0</v>
      </c>
      <c r="D1278" s="138">
        <f>+'Weekly OPIS Data'!D1138</f>
        <v>0</v>
      </c>
      <c r="N1278" s="138">
        <f t="shared" si="32"/>
        <v>0</v>
      </c>
      <c r="O1278" s="138">
        <f>+'Weekly OPIS Data'!F1138</f>
        <v>0</v>
      </c>
      <c r="P1278" s="138"/>
      <c r="Q1278" s="138"/>
    </row>
    <row r="1279" spans="1:17" x14ac:dyDescent="0.25">
      <c r="A1279" s="39"/>
      <c r="B1279" s="43">
        <v>46903</v>
      </c>
      <c r="C1279" s="138">
        <f t="shared" si="31"/>
        <v>0</v>
      </c>
      <c r="D1279" s="138">
        <f>+'Weekly OPIS Data'!D1139</f>
        <v>0</v>
      </c>
      <c r="N1279" s="138">
        <f t="shared" si="32"/>
        <v>0</v>
      </c>
      <c r="O1279" s="138">
        <f>+'Weekly OPIS Data'!F1139</f>
        <v>0</v>
      </c>
      <c r="P1279" s="138"/>
      <c r="Q1279" s="138"/>
    </row>
    <row r="1280" spans="1:17" x14ac:dyDescent="0.25">
      <c r="A1280" s="39"/>
      <c r="B1280" s="43">
        <v>46910</v>
      </c>
      <c r="C1280" s="138">
        <f t="shared" si="31"/>
        <v>0</v>
      </c>
      <c r="D1280" s="138">
        <f>+'Weekly OPIS Data'!D1140</f>
        <v>0</v>
      </c>
      <c r="N1280" s="138">
        <f t="shared" si="32"/>
        <v>0</v>
      </c>
      <c r="O1280" s="138">
        <f>+'Weekly OPIS Data'!F1140</f>
        <v>0</v>
      </c>
      <c r="P1280" s="138"/>
      <c r="Q1280" s="138"/>
    </row>
    <row r="1281" spans="1:17" x14ac:dyDescent="0.25">
      <c r="A1281" s="39"/>
      <c r="B1281" s="43">
        <v>46917</v>
      </c>
      <c r="C1281" s="138">
        <f t="shared" si="31"/>
        <v>0</v>
      </c>
      <c r="D1281" s="138">
        <f>+'Weekly OPIS Data'!D1141</f>
        <v>0</v>
      </c>
      <c r="N1281" s="138">
        <f t="shared" si="32"/>
        <v>0</v>
      </c>
      <c r="O1281" s="138">
        <f>+'Weekly OPIS Data'!F1141</f>
        <v>0</v>
      </c>
      <c r="P1281" s="138"/>
      <c r="Q1281" s="138"/>
    </row>
    <row r="1282" spans="1:17" x14ac:dyDescent="0.25">
      <c r="A1282" s="39"/>
      <c r="B1282" s="43">
        <v>46924</v>
      </c>
      <c r="C1282" s="138">
        <f t="shared" si="31"/>
        <v>0</v>
      </c>
      <c r="D1282" s="138">
        <f>+'Weekly OPIS Data'!D1142</f>
        <v>0</v>
      </c>
      <c r="N1282" s="138">
        <f t="shared" si="32"/>
        <v>0</v>
      </c>
      <c r="O1282" s="138">
        <f>+'Weekly OPIS Data'!F1142</f>
        <v>0</v>
      </c>
      <c r="P1282" s="138"/>
      <c r="Q1282" s="138"/>
    </row>
    <row r="1283" spans="1:17" x14ac:dyDescent="0.25">
      <c r="A1283" s="39"/>
      <c r="B1283" s="43">
        <v>46931</v>
      </c>
      <c r="C1283" s="138">
        <f t="shared" si="31"/>
        <v>0</v>
      </c>
      <c r="D1283" s="138">
        <f>+'Weekly OPIS Data'!D1143</f>
        <v>0</v>
      </c>
      <c r="N1283" s="138">
        <f t="shared" si="32"/>
        <v>0</v>
      </c>
      <c r="O1283" s="138">
        <f>+'Weekly OPIS Data'!F1143</f>
        <v>0</v>
      </c>
      <c r="P1283" s="138"/>
      <c r="Q1283" s="138"/>
    </row>
    <row r="1284" spans="1:17" x14ac:dyDescent="0.25">
      <c r="A1284" s="39"/>
      <c r="B1284" s="43">
        <v>46938</v>
      </c>
      <c r="C1284" s="138">
        <f t="shared" si="31"/>
        <v>0</v>
      </c>
      <c r="D1284" s="138">
        <f>+'Weekly OPIS Data'!D1144</f>
        <v>0</v>
      </c>
      <c r="N1284" s="138">
        <f t="shared" si="32"/>
        <v>0</v>
      </c>
      <c r="O1284" s="138">
        <f>+'Weekly OPIS Data'!F1144</f>
        <v>0</v>
      </c>
      <c r="P1284" s="138"/>
      <c r="Q1284" s="138"/>
    </row>
    <row r="1285" spans="1:17" x14ac:dyDescent="0.25">
      <c r="A1285" s="39"/>
      <c r="B1285" s="43">
        <v>46945</v>
      </c>
      <c r="C1285" s="138">
        <f t="shared" si="31"/>
        <v>0</v>
      </c>
      <c r="D1285" s="138">
        <f>+'Weekly OPIS Data'!D1145</f>
        <v>0</v>
      </c>
      <c r="N1285" s="138">
        <f t="shared" si="32"/>
        <v>0</v>
      </c>
      <c r="O1285" s="138">
        <f>+'Weekly OPIS Data'!F1145</f>
        <v>0</v>
      </c>
      <c r="P1285" s="138"/>
      <c r="Q1285" s="138"/>
    </row>
    <row r="1286" spans="1:17" x14ac:dyDescent="0.25">
      <c r="A1286" s="39"/>
      <c r="B1286" s="43">
        <v>46952</v>
      </c>
      <c r="C1286" s="138">
        <f t="shared" si="31"/>
        <v>0</v>
      </c>
      <c r="D1286" s="138">
        <f>+'Weekly OPIS Data'!D1146</f>
        <v>0</v>
      </c>
      <c r="N1286" s="138">
        <f t="shared" si="32"/>
        <v>0</v>
      </c>
      <c r="O1286" s="138">
        <f>+'Weekly OPIS Data'!F1146</f>
        <v>0</v>
      </c>
      <c r="P1286" s="138"/>
      <c r="Q1286" s="138"/>
    </row>
    <row r="1287" spans="1:17" x14ac:dyDescent="0.25">
      <c r="A1287" s="39"/>
      <c r="B1287" s="43">
        <v>46959</v>
      </c>
      <c r="C1287" s="138">
        <f t="shared" si="31"/>
        <v>0</v>
      </c>
      <c r="D1287" s="138">
        <f>+'Weekly OPIS Data'!D1147</f>
        <v>0</v>
      </c>
      <c r="N1287" s="138">
        <f t="shared" si="32"/>
        <v>0</v>
      </c>
      <c r="O1287" s="138">
        <f>+'Weekly OPIS Data'!F1147</f>
        <v>0</v>
      </c>
      <c r="P1287" s="138"/>
      <c r="Q1287" s="138"/>
    </row>
    <row r="1288" spans="1:17" x14ac:dyDescent="0.25">
      <c r="A1288" s="39"/>
      <c r="B1288" s="43">
        <v>46966</v>
      </c>
      <c r="C1288" s="138">
        <f t="shared" si="31"/>
        <v>0</v>
      </c>
      <c r="D1288" s="138">
        <f>+'Weekly OPIS Data'!D1148</f>
        <v>0</v>
      </c>
      <c r="N1288" s="138">
        <f t="shared" si="32"/>
        <v>0</v>
      </c>
      <c r="O1288" s="138">
        <f>+'Weekly OPIS Data'!F1148</f>
        <v>0</v>
      </c>
      <c r="P1288" s="138"/>
      <c r="Q1288" s="138"/>
    </row>
    <row r="1289" spans="1:17" x14ac:dyDescent="0.25">
      <c r="A1289" s="39"/>
      <c r="B1289" s="43">
        <v>46973</v>
      </c>
      <c r="C1289" s="138">
        <f t="shared" si="31"/>
        <v>0</v>
      </c>
      <c r="D1289" s="138">
        <f>+'Weekly OPIS Data'!D1149</f>
        <v>0</v>
      </c>
      <c r="N1289" s="138">
        <f t="shared" si="32"/>
        <v>0</v>
      </c>
      <c r="O1289" s="138">
        <f>+'Weekly OPIS Data'!F1149</f>
        <v>0</v>
      </c>
      <c r="P1289" s="138"/>
      <c r="Q1289" s="138"/>
    </row>
    <row r="1290" spans="1:17" x14ac:dyDescent="0.25">
      <c r="A1290" s="39"/>
      <c r="B1290" s="43">
        <v>46980</v>
      </c>
      <c r="C1290" s="138">
        <f t="shared" si="31"/>
        <v>0</v>
      </c>
      <c r="D1290" s="138">
        <f>+'Weekly OPIS Data'!D1150</f>
        <v>0</v>
      </c>
      <c r="N1290" s="138">
        <f t="shared" si="32"/>
        <v>0</v>
      </c>
      <c r="O1290" s="138">
        <f>+'Weekly OPIS Data'!F1150</f>
        <v>0</v>
      </c>
      <c r="P1290" s="138"/>
      <c r="Q1290" s="138"/>
    </row>
    <row r="1291" spans="1:17" x14ac:dyDescent="0.25">
      <c r="A1291" s="39"/>
      <c r="B1291" s="43">
        <v>46987</v>
      </c>
      <c r="C1291" s="138">
        <f t="shared" si="31"/>
        <v>0</v>
      </c>
      <c r="D1291" s="138">
        <f>+'Weekly OPIS Data'!D1151</f>
        <v>0</v>
      </c>
      <c r="N1291" s="138">
        <f t="shared" si="32"/>
        <v>0</v>
      </c>
      <c r="O1291" s="138">
        <f>+'Weekly OPIS Data'!F1151</f>
        <v>0</v>
      </c>
      <c r="P1291" s="138"/>
      <c r="Q1291" s="138"/>
    </row>
    <row r="1292" spans="1:17" x14ac:dyDescent="0.25">
      <c r="A1292" s="39"/>
      <c r="B1292" s="43">
        <v>46994</v>
      </c>
      <c r="C1292" s="138">
        <f t="shared" si="31"/>
        <v>0</v>
      </c>
      <c r="D1292" s="138">
        <f>+'Weekly OPIS Data'!D1152</f>
        <v>0</v>
      </c>
      <c r="N1292" s="138">
        <f t="shared" si="32"/>
        <v>0</v>
      </c>
      <c r="O1292" s="138">
        <f>+'Weekly OPIS Data'!F1152</f>
        <v>0</v>
      </c>
      <c r="P1292" s="138"/>
      <c r="Q1292" s="138"/>
    </row>
    <row r="1293" spans="1:17" x14ac:dyDescent="0.25">
      <c r="A1293" s="39"/>
      <c r="B1293" s="43">
        <v>47001</v>
      </c>
      <c r="C1293" s="138">
        <f t="shared" si="31"/>
        <v>0</v>
      </c>
      <c r="D1293" s="138">
        <f>+'Weekly OPIS Data'!D1153</f>
        <v>0</v>
      </c>
      <c r="N1293" s="138">
        <f t="shared" si="32"/>
        <v>0</v>
      </c>
      <c r="O1293" s="138">
        <f>+'Weekly OPIS Data'!F1153</f>
        <v>0</v>
      </c>
      <c r="P1293" s="138"/>
      <c r="Q1293" s="138"/>
    </row>
    <row r="1294" spans="1:17" x14ac:dyDescent="0.25">
      <c r="A1294" s="39"/>
      <c r="B1294" s="43">
        <v>47008</v>
      </c>
      <c r="C1294" s="138">
        <f t="shared" si="31"/>
        <v>0</v>
      </c>
      <c r="D1294" s="138">
        <f>+'Weekly OPIS Data'!D1154</f>
        <v>0</v>
      </c>
      <c r="N1294" s="138">
        <f t="shared" si="32"/>
        <v>0</v>
      </c>
      <c r="O1294" s="138">
        <f>+'Weekly OPIS Data'!F1154</f>
        <v>0</v>
      </c>
      <c r="P1294" s="138"/>
      <c r="Q1294" s="138"/>
    </row>
    <row r="1295" spans="1:17" x14ac:dyDescent="0.25">
      <c r="A1295" s="39"/>
      <c r="B1295" s="43">
        <v>47015</v>
      </c>
      <c r="C1295" s="138">
        <f t="shared" si="31"/>
        <v>0</v>
      </c>
      <c r="D1295" s="138">
        <f>+'Weekly OPIS Data'!D1155</f>
        <v>0</v>
      </c>
      <c r="N1295" s="138">
        <f t="shared" si="32"/>
        <v>0</v>
      </c>
      <c r="O1295" s="138">
        <f>+'Weekly OPIS Data'!F1155</f>
        <v>0</v>
      </c>
      <c r="P1295" s="138"/>
      <c r="Q1295" s="138"/>
    </row>
    <row r="1296" spans="1:17" x14ac:dyDescent="0.25">
      <c r="A1296" s="39"/>
      <c r="B1296" s="43">
        <v>47022</v>
      </c>
      <c r="C1296" s="138">
        <f t="shared" si="31"/>
        <v>0</v>
      </c>
      <c r="D1296" s="138">
        <f>+'Weekly OPIS Data'!D1156</f>
        <v>0</v>
      </c>
      <c r="N1296" s="138">
        <f t="shared" si="32"/>
        <v>0</v>
      </c>
      <c r="O1296" s="138">
        <f>+'Weekly OPIS Data'!F1156</f>
        <v>0</v>
      </c>
      <c r="P1296" s="138"/>
      <c r="Q1296" s="138"/>
    </row>
    <row r="1297" spans="1:17" x14ac:dyDescent="0.25">
      <c r="A1297" s="39"/>
      <c r="B1297" s="43">
        <v>47029</v>
      </c>
      <c r="C1297" s="138">
        <f t="shared" si="31"/>
        <v>0</v>
      </c>
      <c r="D1297" s="138">
        <f>+'Weekly OPIS Data'!D1157</f>
        <v>0</v>
      </c>
      <c r="N1297" s="138">
        <f t="shared" si="32"/>
        <v>0</v>
      </c>
      <c r="O1297" s="138">
        <f>+'Weekly OPIS Data'!F1157</f>
        <v>0</v>
      </c>
      <c r="P1297" s="138"/>
      <c r="Q1297" s="138"/>
    </row>
    <row r="1298" spans="1:17" x14ac:dyDescent="0.25">
      <c r="A1298" s="39"/>
      <c r="B1298" s="43">
        <v>47036</v>
      </c>
      <c r="C1298" s="138">
        <f t="shared" si="31"/>
        <v>0</v>
      </c>
      <c r="D1298" s="138">
        <f>+'Weekly OPIS Data'!D1158</f>
        <v>0</v>
      </c>
      <c r="N1298" s="138">
        <f t="shared" si="32"/>
        <v>0</v>
      </c>
      <c r="O1298" s="138">
        <f>+'Weekly OPIS Data'!F1158</f>
        <v>0</v>
      </c>
      <c r="P1298" s="138"/>
      <c r="Q1298" s="138"/>
    </row>
    <row r="1299" spans="1:17" x14ac:dyDescent="0.25">
      <c r="A1299" s="39"/>
      <c r="B1299" s="43">
        <v>47043</v>
      </c>
      <c r="C1299" s="138">
        <f t="shared" si="31"/>
        <v>0</v>
      </c>
      <c r="D1299" s="138">
        <f>+'Weekly OPIS Data'!D1159</f>
        <v>0</v>
      </c>
      <c r="N1299" s="138">
        <f t="shared" si="32"/>
        <v>0</v>
      </c>
      <c r="O1299" s="138">
        <f>+'Weekly OPIS Data'!F1159</f>
        <v>0</v>
      </c>
      <c r="P1299" s="138"/>
      <c r="Q1299" s="138"/>
    </row>
    <row r="1300" spans="1:17" x14ac:dyDescent="0.25">
      <c r="A1300" s="39"/>
      <c r="B1300" s="43">
        <v>47050</v>
      </c>
      <c r="C1300" s="138">
        <f t="shared" si="31"/>
        <v>0</v>
      </c>
      <c r="D1300" s="138">
        <f>+'Weekly OPIS Data'!D1160</f>
        <v>0</v>
      </c>
      <c r="N1300" s="138">
        <f t="shared" si="32"/>
        <v>0</v>
      </c>
      <c r="O1300" s="138">
        <f>+'Weekly OPIS Data'!F1160</f>
        <v>0</v>
      </c>
      <c r="P1300" s="138"/>
      <c r="Q1300" s="138"/>
    </row>
    <row r="1301" spans="1:17" x14ac:dyDescent="0.25">
      <c r="A1301" s="39"/>
      <c r="B1301" s="43">
        <v>47057</v>
      </c>
      <c r="C1301" s="138">
        <f t="shared" si="31"/>
        <v>0</v>
      </c>
      <c r="D1301" s="138">
        <f>+'Weekly OPIS Data'!D1161</f>
        <v>0</v>
      </c>
      <c r="N1301" s="138">
        <f t="shared" si="32"/>
        <v>0</v>
      </c>
      <c r="O1301" s="138">
        <f>+'Weekly OPIS Data'!F1161</f>
        <v>0</v>
      </c>
      <c r="P1301" s="138"/>
      <c r="Q1301" s="138"/>
    </row>
    <row r="1302" spans="1:17" x14ac:dyDescent="0.25">
      <c r="A1302" s="39"/>
      <c r="B1302" s="43">
        <v>47064</v>
      </c>
      <c r="C1302" s="138">
        <f t="shared" si="31"/>
        <v>0</v>
      </c>
      <c r="D1302" s="138">
        <f>+'Weekly OPIS Data'!D1162</f>
        <v>0</v>
      </c>
      <c r="N1302" s="138">
        <f t="shared" si="32"/>
        <v>0</v>
      </c>
      <c r="O1302" s="138">
        <f>+'Weekly OPIS Data'!F1162</f>
        <v>0</v>
      </c>
      <c r="P1302" s="138"/>
      <c r="Q1302" s="138"/>
    </row>
    <row r="1303" spans="1:17" x14ac:dyDescent="0.25">
      <c r="A1303" s="39"/>
      <c r="B1303" s="43">
        <v>47071</v>
      </c>
      <c r="C1303" s="138">
        <f t="shared" si="31"/>
        <v>0</v>
      </c>
      <c r="D1303" s="138">
        <f>+'Weekly OPIS Data'!D1163</f>
        <v>0</v>
      </c>
      <c r="N1303" s="138">
        <f t="shared" si="32"/>
        <v>0</v>
      </c>
      <c r="O1303" s="138">
        <f>+'Weekly OPIS Data'!F1163</f>
        <v>0</v>
      </c>
      <c r="P1303" s="138"/>
      <c r="Q1303" s="138"/>
    </row>
    <row r="1304" spans="1:17" x14ac:dyDescent="0.25">
      <c r="A1304" s="39"/>
      <c r="B1304" s="43">
        <v>47078</v>
      </c>
      <c r="C1304" s="138">
        <f t="shared" si="31"/>
        <v>0</v>
      </c>
      <c r="D1304" s="138">
        <f>+'Weekly OPIS Data'!D1164</f>
        <v>0</v>
      </c>
      <c r="N1304" s="138">
        <f t="shared" si="32"/>
        <v>0</v>
      </c>
      <c r="O1304" s="138">
        <f>+'Weekly OPIS Data'!F1164</f>
        <v>0</v>
      </c>
      <c r="P1304" s="138"/>
      <c r="Q1304" s="138"/>
    </row>
    <row r="1305" spans="1:17" x14ac:dyDescent="0.25">
      <c r="A1305" s="39"/>
      <c r="B1305" s="43">
        <v>47085</v>
      </c>
      <c r="C1305" s="138">
        <f t="shared" si="31"/>
        <v>0</v>
      </c>
      <c r="D1305" s="138">
        <f>+'Weekly OPIS Data'!D1165</f>
        <v>0</v>
      </c>
      <c r="N1305" s="138">
        <f t="shared" si="32"/>
        <v>0</v>
      </c>
      <c r="O1305" s="138">
        <f>+'Weekly OPIS Data'!F1165</f>
        <v>0</v>
      </c>
      <c r="P1305" s="138"/>
      <c r="Q1305" s="138"/>
    </row>
    <row r="1306" spans="1:17" x14ac:dyDescent="0.25">
      <c r="A1306" s="39"/>
      <c r="B1306" s="43">
        <v>47092</v>
      </c>
      <c r="C1306" s="138">
        <f t="shared" si="31"/>
        <v>0</v>
      </c>
      <c r="D1306" s="138">
        <f>+'Weekly OPIS Data'!D1166</f>
        <v>0</v>
      </c>
      <c r="N1306" s="138">
        <f t="shared" si="32"/>
        <v>0</v>
      </c>
      <c r="O1306" s="138">
        <f>+'Weekly OPIS Data'!F1166</f>
        <v>0</v>
      </c>
      <c r="P1306" s="138"/>
      <c r="Q1306" s="138"/>
    </row>
    <row r="1307" spans="1:17" x14ac:dyDescent="0.25">
      <c r="A1307" s="39"/>
      <c r="B1307" s="43">
        <v>47099</v>
      </c>
      <c r="C1307" s="138">
        <f t="shared" si="31"/>
        <v>0</v>
      </c>
      <c r="D1307" s="138">
        <f>+'Weekly OPIS Data'!D1167</f>
        <v>0</v>
      </c>
      <c r="N1307" s="138">
        <f t="shared" si="32"/>
        <v>0</v>
      </c>
      <c r="O1307" s="138">
        <f>+'Weekly OPIS Data'!F1167</f>
        <v>0</v>
      </c>
      <c r="P1307" s="138"/>
      <c r="Q1307" s="138"/>
    </row>
    <row r="1308" spans="1:17" x14ac:dyDescent="0.25">
      <c r="A1308" s="39"/>
      <c r="B1308" s="43">
        <v>47106</v>
      </c>
      <c r="C1308" s="138">
        <f t="shared" si="31"/>
        <v>0</v>
      </c>
      <c r="D1308" s="138">
        <f>+'Weekly OPIS Data'!D1168</f>
        <v>0</v>
      </c>
      <c r="N1308" s="138">
        <f t="shared" si="32"/>
        <v>0</v>
      </c>
      <c r="O1308" s="138">
        <f>+'Weekly OPIS Data'!F1168</f>
        <v>0</v>
      </c>
      <c r="P1308" s="138"/>
      <c r="Q1308" s="138"/>
    </row>
    <row r="1309" spans="1:17" x14ac:dyDescent="0.25">
      <c r="A1309" s="39"/>
      <c r="B1309" s="43">
        <v>47113</v>
      </c>
      <c r="C1309" s="138">
        <f t="shared" si="31"/>
        <v>0</v>
      </c>
      <c r="D1309" s="138">
        <f>+'Weekly OPIS Data'!D1169</f>
        <v>0</v>
      </c>
      <c r="N1309" s="138">
        <f t="shared" si="32"/>
        <v>0</v>
      </c>
      <c r="O1309" s="138">
        <f>+'Weekly OPIS Data'!F1169</f>
        <v>0</v>
      </c>
      <c r="P1309" s="138"/>
      <c r="Q1309" s="138"/>
    </row>
    <row r="1310" spans="1:17" x14ac:dyDescent="0.25">
      <c r="A1310" s="39"/>
      <c r="B1310" s="43">
        <v>47120</v>
      </c>
      <c r="C1310" s="138">
        <f t="shared" si="31"/>
        <v>0</v>
      </c>
      <c r="D1310" s="138">
        <f>+'Weekly OPIS Data'!D1170</f>
        <v>0</v>
      </c>
      <c r="N1310" s="138">
        <f t="shared" si="32"/>
        <v>0</v>
      </c>
      <c r="O1310" s="138">
        <f>+'Weekly OPIS Data'!F1170</f>
        <v>0</v>
      </c>
      <c r="P1310" s="138"/>
      <c r="Q1310" s="138"/>
    </row>
    <row r="1311" spans="1:17" x14ac:dyDescent="0.25">
      <c r="A1311" s="39"/>
      <c r="B1311" s="43">
        <v>47127</v>
      </c>
      <c r="C1311" s="138">
        <f t="shared" si="31"/>
        <v>0</v>
      </c>
      <c r="D1311" s="138">
        <f>+'Weekly OPIS Data'!D1171</f>
        <v>0</v>
      </c>
      <c r="N1311" s="138">
        <f t="shared" si="32"/>
        <v>0</v>
      </c>
      <c r="O1311" s="138">
        <f>+'Weekly OPIS Data'!F1171</f>
        <v>0</v>
      </c>
      <c r="P1311" s="138"/>
      <c r="Q1311" s="138"/>
    </row>
    <row r="1312" spans="1:17" x14ac:dyDescent="0.25">
      <c r="A1312" s="39"/>
      <c r="B1312" s="43">
        <v>47134</v>
      </c>
      <c r="C1312" s="138">
        <f t="shared" si="31"/>
        <v>0</v>
      </c>
      <c r="D1312" s="138">
        <f>+'Weekly OPIS Data'!D1172</f>
        <v>0</v>
      </c>
      <c r="N1312" s="138">
        <f t="shared" si="32"/>
        <v>0</v>
      </c>
      <c r="O1312" s="138">
        <f>+'Weekly OPIS Data'!F1172</f>
        <v>0</v>
      </c>
      <c r="P1312" s="138"/>
      <c r="Q1312" s="138"/>
    </row>
    <row r="1313" spans="1:17" x14ac:dyDescent="0.25">
      <c r="A1313" s="39"/>
      <c r="B1313" s="43">
        <v>47141</v>
      </c>
      <c r="C1313" s="138">
        <f t="shared" si="31"/>
        <v>0</v>
      </c>
      <c r="D1313" s="138">
        <f>+'Weekly OPIS Data'!D1173</f>
        <v>0</v>
      </c>
      <c r="N1313" s="138">
        <f t="shared" si="32"/>
        <v>0</v>
      </c>
      <c r="O1313" s="138">
        <f>+'Weekly OPIS Data'!F1173</f>
        <v>0</v>
      </c>
      <c r="P1313" s="138"/>
      <c r="Q1313" s="138"/>
    </row>
    <row r="1314" spans="1:17" x14ac:dyDescent="0.25">
      <c r="A1314" s="39"/>
      <c r="B1314" s="43">
        <v>47148</v>
      </c>
      <c r="C1314" s="138">
        <f t="shared" si="31"/>
        <v>0</v>
      </c>
      <c r="D1314" s="138">
        <f>+'Weekly OPIS Data'!D1174</f>
        <v>0</v>
      </c>
      <c r="N1314" s="138">
        <f t="shared" si="32"/>
        <v>0</v>
      </c>
      <c r="O1314" s="138">
        <f>+'Weekly OPIS Data'!F1174</f>
        <v>0</v>
      </c>
      <c r="P1314" s="138"/>
      <c r="Q1314" s="138"/>
    </row>
    <row r="1315" spans="1:17" x14ac:dyDescent="0.25">
      <c r="A1315" s="39"/>
      <c r="B1315" s="43">
        <v>47155</v>
      </c>
      <c r="C1315" s="138">
        <f t="shared" si="31"/>
        <v>0</v>
      </c>
      <c r="D1315" s="138">
        <f>+'Weekly OPIS Data'!D1175</f>
        <v>0</v>
      </c>
      <c r="N1315" s="138">
        <f t="shared" si="32"/>
        <v>0</v>
      </c>
      <c r="O1315" s="138">
        <f>+'Weekly OPIS Data'!F1175</f>
        <v>0</v>
      </c>
      <c r="P1315" s="138"/>
      <c r="Q1315" s="138"/>
    </row>
    <row r="1316" spans="1:17" x14ac:dyDescent="0.25">
      <c r="A1316" s="39"/>
      <c r="B1316" s="43">
        <v>47162</v>
      </c>
      <c r="C1316" s="138">
        <f t="shared" si="31"/>
        <v>0</v>
      </c>
      <c r="D1316" s="138">
        <f>+'Weekly OPIS Data'!D1176</f>
        <v>0</v>
      </c>
      <c r="N1316" s="138">
        <f t="shared" si="32"/>
        <v>0</v>
      </c>
      <c r="O1316" s="138">
        <f>+'Weekly OPIS Data'!F1176</f>
        <v>0</v>
      </c>
      <c r="P1316" s="138"/>
      <c r="Q1316" s="138"/>
    </row>
    <row r="1317" spans="1:17" x14ac:dyDescent="0.25">
      <c r="A1317" s="39"/>
      <c r="B1317" s="43">
        <v>47169</v>
      </c>
      <c r="C1317" s="138">
        <f t="shared" si="31"/>
        <v>0</v>
      </c>
      <c r="D1317" s="138">
        <f>+'Weekly OPIS Data'!D1177</f>
        <v>0</v>
      </c>
      <c r="N1317" s="138">
        <f t="shared" si="32"/>
        <v>0</v>
      </c>
      <c r="O1317" s="138">
        <f>+'Weekly OPIS Data'!F1177</f>
        <v>0</v>
      </c>
      <c r="P1317" s="138"/>
      <c r="Q1317" s="138"/>
    </row>
    <row r="1318" spans="1:17" x14ac:dyDescent="0.25">
      <c r="A1318" s="39"/>
      <c r="B1318" s="43">
        <v>47176</v>
      </c>
      <c r="C1318" s="138">
        <f t="shared" si="31"/>
        <v>0</v>
      </c>
      <c r="D1318" s="138">
        <f>+'Weekly OPIS Data'!D1178</f>
        <v>0</v>
      </c>
      <c r="N1318" s="138">
        <f t="shared" si="32"/>
        <v>0</v>
      </c>
      <c r="O1318" s="138">
        <f>+'Weekly OPIS Data'!F1178</f>
        <v>0</v>
      </c>
      <c r="P1318" s="138"/>
      <c r="Q1318" s="138"/>
    </row>
    <row r="1319" spans="1:17" x14ac:dyDescent="0.25">
      <c r="A1319" s="39"/>
      <c r="B1319" s="43">
        <v>47183</v>
      </c>
      <c r="C1319" s="138">
        <f t="shared" si="31"/>
        <v>0</v>
      </c>
      <c r="D1319" s="138">
        <f>+'Weekly OPIS Data'!D1179</f>
        <v>0</v>
      </c>
      <c r="N1319" s="138">
        <f t="shared" si="32"/>
        <v>0</v>
      </c>
      <c r="O1319" s="138">
        <f>+'Weekly OPIS Data'!F1179</f>
        <v>0</v>
      </c>
      <c r="P1319" s="138"/>
      <c r="Q1319" s="138"/>
    </row>
    <row r="1320" spans="1:17" x14ac:dyDescent="0.25">
      <c r="A1320" s="39"/>
      <c r="B1320" s="43">
        <v>47190</v>
      </c>
      <c r="C1320" s="138">
        <f t="shared" si="31"/>
        <v>0</v>
      </c>
      <c r="D1320" s="138">
        <f>+'Weekly OPIS Data'!D1180</f>
        <v>0</v>
      </c>
      <c r="N1320" s="138">
        <f t="shared" si="32"/>
        <v>0</v>
      </c>
      <c r="O1320" s="138">
        <f>+'Weekly OPIS Data'!F1180</f>
        <v>0</v>
      </c>
      <c r="P1320" s="138"/>
      <c r="Q1320" s="138"/>
    </row>
    <row r="1321" spans="1:17" x14ac:dyDescent="0.25">
      <c r="A1321" s="39"/>
      <c r="B1321" s="43">
        <v>47197</v>
      </c>
      <c r="C1321" s="138">
        <f t="shared" si="31"/>
        <v>0</v>
      </c>
      <c r="D1321" s="138">
        <f>+'Weekly OPIS Data'!D1181</f>
        <v>0</v>
      </c>
      <c r="N1321" s="138">
        <f t="shared" si="32"/>
        <v>0</v>
      </c>
      <c r="O1321" s="138">
        <f>+'Weekly OPIS Data'!F1181</f>
        <v>0</v>
      </c>
      <c r="P1321" s="138"/>
      <c r="Q1321" s="138"/>
    </row>
    <row r="1322" spans="1:17" x14ac:dyDescent="0.25">
      <c r="A1322" s="39"/>
      <c r="B1322" s="43">
        <v>47204</v>
      </c>
      <c r="C1322" s="138">
        <f t="shared" si="31"/>
        <v>0</v>
      </c>
      <c r="D1322" s="138">
        <f>+'Weekly OPIS Data'!D1182</f>
        <v>0</v>
      </c>
      <c r="N1322" s="138">
        <f t="shared" si="32"/>
        <v>0</v>
      </c>
      <c r="O1322" s="138">
        <f>+'Weekly OPIS Data'!F1182</f>
        <v>0</v>
      </c>
      <c r="P1322" s="138"/>
      <c r="Q1322" s="138"/>
    </row>
    <row r="1323" spans="1:17" x14ac:dyDescent="0.25">
      <c r="A1323" s="39"/>
      <c r="B1323" s="43">
        <v>47211</v>
      </c>
      <c r="C1323" s="138">
        <f t="shared" si="31"/>
        <v>0</v>
      </c>
      <c r="D1323" s="138">
        <f>+'Weekly OPIS Data'!D1183</f>
        <v>0</v>
      </c>
      <c r="N1323" s="138">
        <f t="shared" si="32"/>
        <v>0</v>
      </c>
      <c r="O1323" s="138">
        <f>+'Weekly OPIS Data'!F1183</f>
        <v>0</v>
      </c>
      <c r="P1323" s="138"/>
      <c r="Q1323" s="138"/>
    </row>
    <row r="1324" spans="1:17" x14ac:dyDescent="0.25">
      <c r="A1324" s="39"/>
      <c r="B1324" s="43">
        <v>47218</v>
      </c>
      <c r="C1324" s="138">
        <f t="shared" si="31"/>
        <v>0</v>
      </c>
      <c r="D1324" s="138">
        <f>+'Weekly OPIS Data'!D1184</f>
        <v>0</v>
      </c>
      <c r="N1324" s="138">
        <f t="shared" si="32"/>
        <v>0</v>
      </c>
      <c r="O1324" s="138">
        <f>+'Weekly OPIS Data'!F1184</f>
        <v>0</v>
      </c>
      <c r="P1324" s="138"/>
      <c r="Q1324" s="138"/>
    </row>
    <row r="1325" spans="1:17" x14ac:dyDescent="0.25">
      <c r="A1325" s="39"/>
      <c r="B1325" s="43">
        <v>47225</v>
      </c>
      <c r="C1325" s="138">
        <f t="shared" si="31"/>
        <v>0</v>
      </c>
      <c r="D1325" s="138">
        <f>+'Weekly OPIS Data'!D1185</f>
        <v>0</v>
      </c>
      <c r="N1325" s="138">
        <f t="shared" si="32"/>
        <v>0</v>
      </c>
      <c r="O1325" s="138">
        <f>+'Weekly OPIS Data'!F1185</f>
        <v>0</v>
      </c>
      <c r="P1325" s="138"/>
      <c r="Q1325" s="138"/>
    </row>
    <row r="1326" spans="1:17" x14ac:dyDescent="0.25">
      <c r="A1326" s="39"/>
      <c r="B1326" s="43">
        <v>47232</v>
      </c>
      <c r="C1326" s="138">
        <f t="shared" si="31"/>
        <v>0</v>
      </c>
      <c r="D1326" s="138">
        <f>+'Weekly OPIS Data'!D1186</f>
        <v>0</v>
      </c>
      <c r="N1326" s="138">
        <f t="shared" si="32"/>
        <v>0</v>
      </c>
      <c r="O1326" s="138">
        <f>+'Weekly OPIS Data'!F1186</f>
        <v>0</v>
      </c>
      <c r="P1326" s="138"/>
      <c r="Q1326" s="138"/>
    </row>
    <row r="1327" spans="1:17" x14ac:dyDescent="0.25">
      <c r="A1327" s="39"/>
      <c r="B1327" s="43">
        <v>47239</v>
      </c>
      <c r="C1327" s="138">
        <f t="shared" si="31"/>
        <v>0</v>
      </c>
      <c r="D1327" s="138">
        <f>+'Weekly OPIS Data'!D1187</f>
        <v>0</v>
      </c>
      <c r="N1327" s="138">
        <f t="shared" si="32"/>
        <v>0</v>
      </c>
      <c r="O1327" s="138">
        <f>+'Weekly OPIS Data'!F1187</f>
        <v>0</v>
      </c>
      <c r="P1327" s="138"/>
      <c r="Q1327" s="138"/>
    </row>
    <row r="1328" spans="1:17" x14ac:dyDescent="0.25">
      <c r="A1328" s="39"/>
      <c r="B1328" s="43">
        <v>47246</v>
      </c>
      <c r="C1328" s="138">
        <f t="shared" si="31"/>
        <v>0</v>
      </c>
      <c r="D1328" s="138">
        <f>+'Weekly OPIS Data'!D1188</f>
        <v>0</v>
      </c>
      <c r="N1328" s="138">
        <f t="shared" si="32"/>
        <v>0</v>
      </c>
      <c r="O1328" s="138">
        <f>+'Weekly OPIS Data'!F1188</f>
        <v>0</v>
      </c>
      <c r="P1328" s="138"/>
      <c r="Q1328" s="138"/>
    </row>
    <row r="1329" spans="1:17" x14ac:dyDescent="0.25">
      <c r="A1329" s="39"/>
      <c r="B1329" s="43">
        <v>47253</v>
      </c>
      <c r="C1329" s="138">
        <f t="shared" si="31"/>
        <v>0</v>
      </c>
      <c r="D1329" s="138">
        <f>+'Weekly OPIS Data'!D1189</f>
        <v>0</v>
      </c>
      <c r="N1329" s="138">
        <f t="shared" si="32"/>
        <v>0</v>
      </c>
      <c r="O1329" s="138">
        <f>+'Weekly OPIS Data'!F1189</f>
        <v>0</v>
      </c>
      <c r="P1329" s="138"/>
      <c r="Q1329" s="138"/>
    </row>
    <row r="1330" spans="1:17" x14ac:dyDescent="0.25">
      <c r="A1330" s="39"/>
      <c r="B1330" s="43">
        <v>47260</v>
      </c>
      <c r="C1330" s="138">
        <f t="shared" si="31"/>
        <v>0</v>
      </c>
      <c r="D1330" s="138">
        <f>+'Weekly OPIS Data'!D1190</f>
        <v>0</v>
      </c>
      <c r="N1330" s="138">
        <f t="shared" si="32"/>
        <v>0</v>
      </c>
      <c r="O1330" s="138">
        <f>+'Weekly OPIS Data'!F1190</f>
        <v>0</v>
      </c>
      <c r="P1330" s="138"/>
      <c r="Q1330" s="138"/>
    </row>
    <row r="1331" spans="1:17" x14ac:dyDescent="0.25">
      <c r="A1331" s="39"/>
      <c r="B1331" s="43">
        <v>47267</v>
      </c>
      <c r="C1331" s="138">
        <f t="shared" si="31"/>
        <v>0</v>
      </c>
      <c r="D1331" s="138">
        <f>+'Weekly OPIS Data'!D1191</f>
        <v>0</v>
      </c>
      <c r="N1331" s="138">
        <f t="shared" si="32"/>
        <v>0</v>
      </c>
      <c r="O1331" s="138">
        <f>+'Weekly OPIS Data'!F1191</f>
        <v>0</v>
      </c>
      <c r="P1331" s="138"/>
      <c r="Q1331" s="138"/>
    </row>
    <row r="1332" spans="1:17" x14ac:dyDescent="0.25">
      <c r="A1332" s="39"/>
      <c r="B1332" s="43">
        <v>47274</v>
      </c>
      <c r="C1332" s="138">
        <f t="shared" si="31"/>
        <v>0</v>
      </c>
      <c r="D1332" s="138">
        <f>+'Weekly OPIS Data'!D1192</f>
        <v>0</v>
      </c>
      <c r="N1332" s="138">
        <f t="shared" si="32"/>
        <v>0</v>
      </c>
      <c r="O1332" s="138">
        <f>+'Weekly OPIS Data'!F1192</f>
        <v>0</v>
      </c>
      <c r="P1332" s="138"/>
      <c r="Q1332" s="138"/>
    </row>
    <row r="1333" spans="1:17" x14ac:dyDescent="0.25">
      <c r="A1333" s="39"/>
      <c r="B1333" s="43">
        <v>47281</v>
      </c>
      <c r="C1333" s="138">
        <f t="shared" si="31"/>
        <v>0</v>
      </c>
      <c r="D1333" s="138">
        <f>+'Weekly OPIS Data'!D1193</f>
        <v>0</v>
      </c>
      <c r="N1333" s="138">
        <f t="shared" si="32"/>
        <v>0</v>
      </c>
      <c r="O1333" s="138">
        <f>+'Weekly OPIS Data'!F1193</f>
        <v>0</v>
      </c>
      <c r="P1333" s="138"/>
      <c r="Q1333" s="138"/>
    </row>
    <row r="1334" spans="1:17" x14ac:dyDescent="0.25">
      <c r="A1334" s="39"/>
      <c r="B1334" s="43">
        <v>47288</v>
      </c>
      <c r="C1334" s="138">
        <f t="shared" si="31"/>
        <v>0</v>
      </c>
      <c r="D1334" s="138">
        <f>+'Weekly OPIS Data'!D1194</f>
        <v>0</v>
      </c>
      <c r="N1334" s="138">
        <f t="shared" si="32"/>
        <v>0</v>
      </c>
      <c r="O1334" s="138">
        <f>+'Weekly OPIS Data'!F1194</f>
        <v>0</v>
      </c>
      <c r="P1334" s="138"/>
      <c r="Q1334" s="138"/>
    </row>
    <row r="1335" spans="1:17" x14ac:dyDescent="0.25">
      <c r="A1335" s="39"/>
      <c r="B1335" s="43">
        <v>47295</v>
      </c>
      <c r="C1335" s="138">
        <f t="shared" si="31"/>
        <v>0</v>
      </c>
      <c r="D1335" s="138">
        <f>+'Weekly OPIS Data'!D1195</f>
        <v>0</v>
      </c>
      <c r="N1335" s="138">
        <f t="shared" si="32"/>
        <v>0</v>
      </c>
      <c r="O1335" s="138">
        <f>+'Weekly OPIS Data'!F1195</f>
        <v>0</v>
      </c>
      <c r="P1335" s="138"/>
      <c r="Q1335" s="138"/>
    </row>
    <row r="1336" spans="1:17" x14ac:dyDescent="0.25">
      <c r="A1336" s="39"/>
      <c r="B1336" s="43">
        <v>47302</v>
      </c>
      <c r="C1336" s="138">
        <f t="shared" si="31"/>
        <v>0</v>
      </c>
      <c r="D1336" s="138">
        <f>+'Weekly OPIS Data'!D1196</f>
        <v>0</v>
      </c>
      <c r="N1336" s="138">
        <f t="shared" si="32"/>
        <v>0</v>
      </c>
      <c r="O1336" s="138">
        <f>+'Weekly OPIS Data'!F1196</f>
        <v>0</v>
      </c>
      <c r="P1336" s="138"/>
      <c r="Q1336" s="138"/>
    </row>
    <row r="1337" spans="1:17" x14ac:dyDescent="0.25">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5">
      <c r="A1338" s="39"/>
      <c r="B1338" s="43">
        <v>47316</v>
      </c>
      <c r="C1338" s="138">
        <f t="shared" si="33"/>
        <v>0</v>
      </c>
      <c r="D1338" s="138">
        <f>+'Weekly OPIS Data'!D1198</f>
        <v>0</v>
      </c>
      <c r="N1338" s="138">
        <f t="shared" si="34"/>
        <v>0</v>
      </c>
      <c r="O1338" s="138">
        <f>+'Weekly OPIS Data'!F1198</f>
        <v>0</v>
      </c>
      <c r="P1338" s="138"/>
      <c r="Q1338" s="138"/>
    </row>
    <row r="1339" spans="1:17" x14ac:dyDescent="0.25">
      <c r="A1339" s="39"/>
      <c r="B1339" s="43">
        <v>47323</v>
      </c>
      <c r="C1339" s="138">
        <f t="shared" si="33"/>
        <v>0</v>
      </c>
      <c r="D1339" s="138">
        <f>+'Weekly OPIS Data'!D1199</f>
        <v>0</v>
      </c>
      <c r="N1339" s="138">
        <f t="shared" si="34"/>
        <v>0</v>
      </c>
      <c r="O1339" s="138">
        <f>+'Weekly OPIS Data'!F1199</f>
        <v>0</v>
      </c>
      <c r="P1339" s="138"/>
      <c r="Q1339" s="138"/>
    </row>
    <row r="1340" spans="1:17" x14ac:dyDescent="0.25">
      <c r="A1340" s="39"/>
      <c r="B1340" s="43">
        <v>47330</v>
      </c>
      <c r="C1340" s="138">
        <f t="shared" si="33"/>
        <v>0</v>
      </c>
      <c r="D1340" s="138">
        <f>+'Weekly OPIS Data'!D1200</f>
        <v>0</v>
      </c>
      <c r="N1340" s="138">
        <f t="shared" si="34"/>
        <v>0</v>
      </c>
      <c r="O1340" s="138">
        <f>+'Weekly OPIS Data'!F1200</f>
        <v>0</v>
      </c>
      <c r="P1340" s="138"/>
      <c r="Q1340" s="138"/>
    </row>
    <row r="1341" spans="1:17" x14ac:dyDescent="0.25">
      <c r="A1341" s="39"/>
      <c r="B1341" s="43">
        <v>47337</v>
      </c>
      <c r="C1341" s="138">
        <f t="shared" si="33"/>
        <v>0</v>
      </c>
      <c r="D1341" s="138">
        <f>+'Weekly OPIS Data'!D1201</f>
        <v>0</v>
      </c>
      <c r="N1341" s="138">
        <f t="shared" si="34"/>
        <v>0</v>
      </c>
      <c r="O1341" s="138">
        <f>+'Weekly OPIS Data'!F1201</f>
        <v>0</v>
      </c>
      <c r="P1341" s="138"/>
      <c r="Q1341" s="138"/>
    </row>
    <row r="1342" spans="1:17" x14ac:dyDescent="0.25">
      <c r="A1342" s="39"/>
      <c r="B1342" s="43">
        <v>47344</v>
      </c>
      <c r="C1342" s="138">
        <f t="shared" si="33"/>
        <v>0</v>
      </c>
      <c r="D1342" s="138">
        <f>+'Weekly OPIS Data'!D1202</f>
        <v>0</v>
      </c>
      <c r="N1342" s="138">
        <f t="shared" si="34"/>
        <v>0</v>
      </c>
      <c r="O1342" s="138">
        <f>+'Weekly OPIS Data'!F1202</f>
        <v>0</v>
      </c>
      <c r="P1342" s="138"/>
      <c r="Q1342" s="138"/>
    </row>
    <row r="1343" spans="1:17" x14ac:dyDescent="0.25">
      <c r="A1343" s="39"/>
      <c r="B1343" s="43">
        <v>47351</v>
      </c>
      <c r="C1343" s="138">
        <f t="shared" si="33"/>
        <v>0</v>
      </c>
      <c r="D1343" s="138">
        <f>+'Weekly OPIS Data'!D1203</f>
        <v>0</v>
      </c>
      <c r="N1343" s="138">
        <f t="shared" si="34"/>
        <v>0</v>
      </c>
      <c r="O1343" s="138">
        <f>+'Weekly OPIS Data'!F1203</f>
        <v>0</v>
      </c>
      <c r="P1343" s="138"/>
      <c r="Q1343" s="138"/>
    </row>
    <row r="1344" spans="1:17" x14ac:dyDescent="0.25">
      <c r="A1344" s="39"/>
      <c r="B1344" s="43">
        <v>47358</v>
      </c>
      <c r="C1344" s="138">
        <f t="shared" si="33"/>
        <v>0</v>
      </c>
      <c r="D1344" s="138">
        <f>+'Weekly OPIS Data'!D1204</f>
        <v>0</v>
      </c>
      <c r="N1344" s="138">
        <f t="shared" si="34"/>
        <v>0</v>
      </c>
      <c r="O1344" s="138">
        <f>+'Weekly OPIS Data'!F1204</f>
        <v>0</v>
      </c>
      <c r="P1344" s="138"/>
      <c r="Q1344" s="138"/>
    </row>
    <row r="1345" spans="1:17" x14ac:dyDescent="0.25">
      <c r="A1345" s="39"/>
      <c r="B1345" s="43">
        <v>47365</v>
      </c>
      <c r="C1345" s="138">
        <f t="shared" si="33"/>
        <v>0</v>
      </c>
      <c r="D1345" s="138">
        <f>+'Weekly OPIS Data'!D1205</f>
        <v>0</v>
      </c>
      <c r="N1345" s="138">
        <f t="shared" si="34"/>
        <v>0</v>
      </c>
      <c r="O1345" s="138">
        <f>+'Weekly OPIS Data'!F1205</f>
        <v>0</v>
      </c>
      <c r="P1345" s="138"/>
      <c r="Q1345" s="138"/>
    </row>
    <row r="1346" spans="1:17" x14ac:dyDescent="0.25">
      <c r="A1346" s="39"/>
      <c r="B1346" s="43">
        <v>47372</v>
      </c>
      <c r="C1346" s="138">
        <f t="shared" si="33"/>
        <v>0</v>
      </c>
      <c r="D1346" s="138">
        <f>+'Weekly OPIS Data'!D1206</f>
        <v>0</v>
      </c>
      <c r="N1346" s="138">
        <f t="shared" si="34"/>
        <v>0</v>
      </c>
      <c r="O1346" s="138">
        <f>+'Weekly OPIS Data'!F1206</f>
        <v>0</v>
      </c>
      <c r="P1346" s="138"/>
      <c r="Q1346" s="138"/>
    </row>
    <row r="1347" spans="1:17" x14ac:dyDescent="0.25">
      <c r="A1347" s="39"/>
      <c r="B1347" s="43">
        <v>47379</v>
      </c>
      <c r="C1347" s="138">
        <f t="shared" si="33"/>
        <v>0</v>
      </c>
      <c r="D1347" s="138">
        <f>+'Weekly OPIS Data'!D1207</f>
        <v>0</v>
      </c>
      <c r="N1347" s="138">
        <f t="shared" si="34"/>
        <v>0</v>
      </c>
      <c r="O1347" s="138">
        <f>+'Weekly OPIS Data'!F1207</f>
        <v>0</v>
      </c>
      <c r="P1347" s="138"/>
      <c r="Q1347" s="138"/>
    </row>
    <row r="1348" spans="1:17" x14ac:dyDescent="0.25">
      <c r="A1348" s="39"/>
      <c r="B1348" s="43">
        <v>47386</v>
      </c>
      <c r="C1348" s="138">
        <f t="shared" si="33"/>
        <v>0</v>
      </c>
      <c r="D1348" s="138">
        <f>+'Weekly OPIS Data'!D1208</f>
        <v>0</v>
      </c>
      <c r="N1348" s="138">
        <f t="shared" si="34"/>
        <v>0</v>
      </c>
      <c r="O1348" s="138">
        <f>+'Weekly OPIS Data'!F1208</f>
        <v>0</v>
      </c>
      <c r="P1348" s="138"/>
      <c r="Q1348" s="138"/>
    </row>
    <row r="1349" spans="1:17" x14ac:dyDescent="0.25">
      <c r="A1349" s="39"/>
      <c r="B1349" s="43">
        <v>47393</v>
      </c>
      <c r="C1349" s="138">
        <f t="shared" si="33"/>
        <v>0</v>
      </c>
      <c r="D1349" s="138">
        <f>+'Weekly OPIS Data'!D1209</f>
        <v>0</v>
      </c>
      <c r="N1349" s="138">
        <f t="shared" si="34"/>
        <v>0</v>
      </c>
      <c r="O1349" s="138">
        <f>+'Weekly OPIS Data'!F1209</f>
        <v>0</v>
      </c>
      <c r="P1349" s="138"/>
      <c r="Q1349" s="138"/>
    </row>
    <row r="1350" spans="1:17" x14ac:dyDescent="0.25">
      <c r="A1350" s="39"/>
      <c r="B1350" s="43">
        <v>47400</v>
      </c>
      <c r="C1350" s="138">
        <f t="shared" si="33"/>
        <v>0</v>
      </c>
      <c r="D1350" s="138">
        <f>+'Weekly OPIS Data'!D1210</f>
        <v>0</v>
      </c>
      <c r="N1350" s="138">
        <f t="shared" si="34"/>
        <v>0</v>
      </c>
      <c r="O1350" s="138">
        <f>+'Weekly OPIS Data'!F1210</f>
        <v>0</v>
      </c>
      <c r="P1350" s="138"/>
      <c r="Q1350" s="138"/>
    </row>
    <row r="1351" spans="1:17" x14ac:dyDescent="0.25">
      <c r="A1351" s="39"/>
      <c r="B1351" s="43">
        <v>47407</v>
      </c>
      <c r="C1351" s="138">
        <f t="shared" si="33"/>
        <v>0</v>
      </c>
      <c r="D1351" s="138">
        <f>+'Weekly OPIS Data'!D1211</f>
        <v>0</v>
      </c>
      <c r="N1351" s="138">
        <f t="shared" si="34"/>
        <v>0</v>
      </c>
      <c r="O1351" s="138">
        <f>+'Weekly OPIS Data'!F1211</f>
        <v>0</v>
      </c>
      <c r="P1351" s="138"/>
      <c r="Q1351" s="138"/>
    </row>
    <row r="1352" spans="1:17" x14ac:dyDescent="0.25">
      <c r="A1352" s="39"/>
      <c r="B1352" s="43">
        <v>47414</v>
      </c>
      <c r="C1352" s="138">
        <f t="shared" si="33"/>
        <v>0</v>
      </c>
      <c r="D1352" s="138">
        <f>+'Weekly OPIS Data'!D1212</f>
        <v>0</v>
      </c>
      <c r="N1352" s="138">
        <f t="shared" si="34"/>
        <v>0</v>
      </c>
      <c r="O1352" s="138">
        <f>+'Weekly OPIS Data'!F1212</f>
        <v>0</v>
      </c>
      <c r="P1352" s="138"/>
      <c r="Q1352" s="138"/>
    </row>
    <row r="1353" spans="1:17" x14ac:dyDescent="0.25">
      <c r="A1353" s="39"/>
      <c r="B1353" s="43">
        <v>47421</v>
      </c>
      <c r="C1353" s="138">
        <f t="shared" si="33"/>
        <v>0</v>
      </c>
      <c r="D1353" s="138">
        <f>+'Weekly OPIS Data'!D1213</f>
        <v>0</v>
      </c>
      <c r="N1353" s="138">
        <f t="shared" si="34"/>
        <v>0</v>
      </c>
      <c r="O1353" s="138">
        <f>+'Weekly OPIS Data'!F1213</f>
        <v>0</v>
      </c>
      <c r="P1353" s="138"/>
      <c r="Q1353" s="138"/>
    </row>
    <row r="1354" spans="1:17" x14ac:dyDescent="0.25">
      <c r="A1354" s="39"/>
      <c r="B1354" s="43">
        <v>47428</v>
      </c>
      <c r="C1354" s="138">
        <f t="shared" si="33"/>
        <v>0</v>
      </c>
      <c r="D1354" s="138">
        <f>+'Weekly OPIS Data'!D1214</f>
        <v>0</v>
      </c>
      <c r="N1354" s="138">
        <f t="shared" si="34"/>
        <v>0</v>
      </c>
      <c r="O1354" s="138">
        <f>+'Weekly OPIS Data'!F1214</f>
        <v>0</v>
      </c>
      <c r="P1354" s="138"/>
      <c r="Q1354" s="138"/>
    </row>
    <row r="1355" spans="1:17" x14ac:dyDescent="0.25">
      <c r="A1355" s="39"/>
      <c r="B1355" s="43">
        <v>47435</v>
      </c>
      <c r="C1355" s="138">
        <f t="shared" si="33"/>
        <v>0</v>
      </c>
      <c r="D1355" s="138">
        <f>+'Weekly OPIS Data'!D1215</f>
        <v>0</v>
      </c>
      <c r="N1355" s="138">
        <f t="shared" si="34"/>
        <v>0</v>
      </c>
      <c r="O1355" s="138">
        <f>+'Weekly OPIS Data'!F1215</f>
        <v>0</v>
      </c>
      <c r="P1355" s="138"/>
      <c r="Q1355" s="138"/>
    </row>
    <row r="1356" spans="1:17" x14ac:dyDescent="0.25">
      <c r="A1356" s="39"/>
      <c r="B1356" s="43">
        <v>47442</v>
      </c>
      <c r="C1356" s="138">
        <f t="shared" si="33"/>
        <v>0</v>
      </c>
      <c r="D1356" s="138">
        <f>+'Weekly OPIS Data'!D1216</f>
        <v>0</v>
      </c>
      <c r="N1356" s="138">
        <f t="shared" si="34"/>
        <v>0</v>
      </c>
      <c r="O1356" s="138">
        <f>+'Weekly OPIS Data'!F1216</f>
        <v>0</v>
      </c>
      <c r="P1356" s="138"/>
      <c r="Q1356" s="138"/>
    </row>
    <row r="1357" spans="1:17" x14ac:dyDescent="0.25">
      <c r="A1357" s="39"/>
      <c r="B1357" s="43">
        <v>47449</v>
      </c>
      <c r="C1357" s="138">
        <f t="shared" si="33"/>
        <v>0</v>
      </c>
      <c r="D1357" s="138">
        <f>+'Weekly OPIS Data'!D1217</f>
        <v>0</v>
      </c>
      <c r="N1357" s="138">
        <f t="shared" si="34"/>
        <v>0</v>
      </c>
      <c r="O1357" s="138">
        <f>+'Weekly OPIS Data'!F1217</f>
        <v>0</v>
      </c>
      <c r="P1357" s="138"/>
      <c r="Q1357" s="138"/>
    </row>
    <row r="1358" spans="1:17" x14ac:dyDescent="0.25">
      <c r="A1358" s="39"/>
      <c r="B1358" s="43">
        <v>47456</v>
      </c>
      <c r="C1358" s="138">
        <f t="shared" si="33"/>
        <v>0</v>
      </c>
      <c r="D1358" s="138">
        <f>+'Weekly OPIS Data'!D1218</f>
        <v>0</v>
      </c>
      <c r="N1358" s="138">
        <f t="shared" si="34"/>
        <v>0</v>
      </c>
      <c r="O1358" s="138">
        <f>+'Weekly OPIS Data'!F1218</f>
        <v>0</v>
      </c>
      <c r="P1358" s="138"/>
      <c r="Q1358" s="138"/>
    </row>
    <row r="1359" spans="1:17" x14ac:dyDescent="0.25">
      <c r="A1359" s="39"/>
      <c r="B1359" s="43">
        <v>47463</v>
      </c>
      <c r="C1359" s="138">
        <f t="shared" si="33"/>
        <v>0</v>
      </c>
      <c r="D1359" s="138">
        <f>+'Weekly OPIS Data'!D1219</f>
        <v>0</v>
      </c>
      <c r="N1359" s="138">
        <f t="shared" si="34"/>
        <v>0</v>
      </c>
      <c r="O1359" s="138">
        <f>+'Weekly OPIS Data'!F1219</f>
        <v>0</v>
      </c>
      <c r="P1359" s="138"/>
      <c r="Q1359" s="138"/>
    </row>
    <row r="1360" spans="1:17" x14ac:dyDescent="0.25">
      <c r="A1360" s="39"/>
      <c r="B1360" s="43">
        <v>47470</v>
      </c>
      <c r="C1360" s="138">
        <f t="shared" si="33"/>
        <v>0</v>
      </c>
      <c r="D1360" s="138">
        <f>+'Weekly OPIS Data'!D1220</f>
        <v>0</v>
      </c>
      <c r="N1360" s="138">
        <f t="shared" si="34"/>
        <v>0</v>
      </c>
      <c r="O1360" s="138">
        <f>+'Weekly OPIS Data'!F1220</f>
        <v>0</v>
      </c>
      <c r="P1360" s="138"/>
      <c r="Q1360" s="138"/>
    </row>
    <row r="1361" spans="1:17" x14ac:dyDescent="0.25">
      <c r="A1361" s="39"/>
      <c r="B1361" s="43">
        <v>47477</v>
      </c>
      <c r="C1361" s="138">
        <f t="shared" si="33"/>
        <v>0</v>
      </c>
      <c r="D1361" s="138">
        <f>+'Weekly OPIS Data'!D1221</f>
        <v>0</v>
      </c>
      <c r="N1361" s="138">
        <f t="shared" si="34"/>
        <v>0</v>
      </c>
      <c r="O1361" s="138">
        <f>+'Weekly OPIS Data'!F1221</f>
        <v>0</v>
      </c>
      <c r="P1361" s="138"/>
      <c r="Q1361" s="138"/>
    </row>
    <row r="1362" spans="1:17" x14ac:dyDescent="0.25">
      <c r="A1362" s="39"/>
      <c r="B1362" s="43">
        <v>47484</v>
      </c>
      <c r="C1362" s="138">
        <f t="shared" si="33"/>
        <v>0</v>
      </c>
      <c r="D1362" s="138">
        <f>+'Weekly OPIS Data'!D1222</f>
        <v>0</v>
      </c>
      <c r="N1362" s="138">
        <f t="shared" si="34"/>
        <v>0</v>
      </c>
      <c r="O1362" s="138">
        <f>+'Weekly OPIS Data'!F1222</f>
        <v>0</v>
      </c>
      <c r="P1362" s="138"/>
      <c r="Q1362" s="138"/>
    </row>
    <row r="1363" spans="1:17" x14ac:dyDescent="0.25">
      <c r="A1363" s="39"/>
      <c r="B1363" s="43">
        <v>47491</v>
      </c>
      <c r="C1363" s="138">
        <f t="shared" si="33"/>
        <v>0</v>
      </c>
      <c r="D1363" s="138">
        <f>+'Weekly OPIS Data'!D1223</f>
        <v>0</v>
      </c>
      <c r="N1363" s="138">
        <f t="shared" si="34"/>
        <v>0</v>
      </c>
      <c r="O1363" s="138">
        <f>+'Weekly OPIS Data'!F1223</f>
        <v>0</v>
      </c>
      <c r="P1363" s="138"/>
      <c r="Q1363" s="138"/>
    </row>
    <row r="1364" spans="1:17" x14ac:dyDescent="0.25">
      <c r="A1364" s="39"/>
      <c r="B1364" s="43">
        <v>47498</v>
      </c>
      <c r="C1364" s="138">
        <f t="shared" si="33"/>
        <v>0</v>
      </c>
      <c r="D1364" s="138">
        <f>+'Weekly OPIS Data'!D1224</f>
        <v>0</v>
      </c>
      <c r="N1364" s="138">
        <f t="shared" si="34"/>
        <v>0</v>
      </c>
      <c r="O1364" s="138">
        <f>+'Weekly OPIS Data'!F1224</f>
        <v>0</v>
      </c>
      <c r="P1364" s="138"/>
      <c r="Q1364" s="138"/>
    </row>
    <row r="1365" spans="1:17" x14ac:dyDescent="0.25">
      <c r="A1365" s="39"/>
      <c r="B1365" s="43">
        <v>47505</v>
      </c>
      <c r="C1365" s="138">
        <f t="shared" si="33"/>
        <v>0</v>
      </c>
      <c r="D1365" s="138">
        <f>+'Weekly OPIS Data'!D1225</f>
        <v>0</v>
      </c>
      <c r="N1365" s="138">
        <f t="shared" si="34"/>
        <v>0</v>
      </c>
      <c r="O1365" s="138">
        <f>+'Weekly OPIS Data'!F1225</f>
        <v>0</v>
      </c>
      <c r="P1365" s="138"/>
      <c r="Q1365" s="138"/>
    </row>
    <row r="1366" spans="1:17" x14ac:dyDescent="0.25">
      <c r="A1366" s="39"/>
      <c r="B1366" s="43">
        <v>47512</v>
      </c>
      <c r="C1366" s="138">
        <f t="shared" si="33"/>
        <v>0</v>
      </c>
      <c r="D1366" s="138">
        <f>+'Weekly OPIS Data'!D1226</f>
        <v>0</v>
      </c>
      <c r="N1366" s="138">
        <f t="shared" si="34"/>
        <v>0</v>
      </c>
      <c r="O1366" s="138">
        <f>+'Weekly OPIS Data'!F1226</f>
        <v>0</v>
      </c>
      <c r="P1366" s="138"/>
      <c r="Q1366" s="138"/>
    </row>
    <row r="1367" spans="1:17" x14ac:dyDescent="0.25">
      <c r="A1367" s="39"/>
      <c r="B1367" s="43">
        <v>47519</v>
      </c>
      <c r="C1367" s="138">
        <f t="shared" si="33"/>
        <v>0</v>
      </c>
      <c r="D1367" s="138">
        <f>+'Weekly OPIS Data'!D1227</f>
        <v>0</v>
      </c>
      <c r="N1367" s="138">
        <f t="shared" si="34"/>
        <v>0</v>
      </c>
      <c r="O1367" s="138">
        <f>+'Weekly OPIS Data'!F1227</f>
        <v>0</v>
      </c>
      <c r="P1367" s="138"/>
      <c r="Q1367" s="138"/>
    </row>
    <row r="1368" spans="1:17" x14ac:dyDescent="0.25">
      <c r="A1368" s="39"/>
      <c r="B1368" s="43">
        <v>47526</v>
      </c>
      <c r="C1368" s="138">
        <f t="shared" si="33"/>
        <v>0</v>
      </c>
      <c r="D1368" s="138">
        <f>+'Weekly OPIS Data'!D1228</f>
        <v>0</v>
      </c>
      <c r="N1368" s="138">
        <f t="shared" si="34"/>
        <v>0</v>
      </c>
      <c r="O1368" s="138">
        <f>+'Weekly OPIS Data'!F1228</f>
        <v>0</v>
      </c>
      <c r="P1368" s="138"/>
      <c r="Q1368" s="138"/>
    </row>
    <row r="1369" spans="1:17" x14ac:dyDescent="0.25">
      <c r="A1369" s="39"/>
      <c r="B1369" s="43">
        <v>47533</v>
      </c>
      <c r="C1369" s="138">
        <f t="shared" si="33"/>
        <v>0</v>
      </c>
      <c r="D1369" s="138">
        <f>+'Weekly OPIS Data'!D1229</f>
        <v>0</v>
      </c>
      <c r="N1369" s="138">
        <f t="shared" si="34"/>
        <v>0</v>
      </c>
      <c r="O1369" s="138">
        <f>+'Weekly OPIS Data'!F1229</f>
        <v>0</v>
      </c>
      <c r="P1369" s="138"/>
      <c r="Q1369" s="138"/>
    </row>
    <row r="1370" spans="1:17" x14ac:dyDescent="0.25">
      <c r="A1370" s="39"/>
      <c r="B1370" s="43">
        <v>47540</v>
      </c>
      <c r="C1370" s="138">
        <f t="shared" si="33"/>
        <v>0</v>
      </c>
      <c r="D1370" s="138">
        <f>+'Weekly OPIS Data'!D1230</f>
        <v>0</v>
      </c>
      <c r="N1370" s="138">
        <f t="shared" si="34"/>
        <v>0</v>
      </c>
      <c r="O1370" s="138">
        <f>+'Weekly OPIS Data'!F1230</f>
        <v>0</v>
      </c>
      <c r="P1370" s="138"/>
      <c r="Q1370" s="138"/>
    </row>
    <row r="1371" spans="1:17" x14ac:dyDescent="0.25">
      <c r="A1371" s="39"/>
      <c r="B1371" s="43">
        <v>47547</v>
      </c>
      <c r="C1371" s="138">
        <f t="shared" si="33"/>
        <v>0</v>
      </c>
      <c r="D1371" s="138">
        <f>+'Weekly OPIS Data'!D1231</f>
        <v>0</v>
      </c>
      <c r="N1371" s="138">
        <f t="shared" si="34"/>
        <v>0</v>
      </c>
      <c r="O1371" s="138">
        <f>+'Weekly OPIS Data'!F1231</f>
        <v>0</v>
      </c>
      <c r="P1371" s="138"/>
      <c r="Q1371" s="138"/>
    </row>
    <row r="1372" spans="1:17" x14ac:dyDescent="0.25">
      <c r="A1372" s="39"/>
      <c r="B1372" s="43">
        <v>47554</v>
      </c>
      <c r="C1372" s="138">
        <f t="shared" si="33"/>
        <v>0</v>
      </c>
      <c r="D1372" s="138">
        <f>+'Weekly OPIS Data'!D1232</f>
        <v>0</v>
      </c>
      <c r="N1372" s="138">
        <f t="shared" si="34"/>
        <v>0</v>
      </c>
      <c r="O1372" s="138">
        <f>+'Weekly OPIS Data'!F1232</f>
        <v>0</v>
      </c>
      <c r="P1372" s="138"/>
      <c r="Q1372" s="138"/>
    </row>
    <row r="1373" spans="1:17" x14ac:dyDescent="0.25">
      <c r="A1373" s="39"/>
      <c r="B1373" s="43">
        <v>47561</v>
      </c>
      <c r="C1373" s="138">
        <f t="shared" si="33"/>
        <v>0</v>
      </c>
      <c r="D1373" s="138">
        <f>+'Weekly OPIS Data'!D1233</f>
        <v>0</v>
      </c>
      <c r="N1373" s="138">
        <f t="shared" si="34"/>
        <v>0</v>
      </c>
      <c r="O1373" s="138">
        <f>+'Weekly OPIS Data'!F1233</f>
        <v>0</v>
      </c>
      <c r="P1373" s="138"/>
      <c r="Q1373" s="138"/>
    </row>
    <row r="1374" spans="1:17" x14ac:dyDescent="0.25">
      <c r="A1374" s="39"/>
      <c r="B1374" s="43">
        <v>47568</v>
      </c>
      <c r="C1374" s="138">
        <f t="shared" si="33"/>
        <v>0</v>
      </c>
      <c r="D1374" s="138">
        <f>+'Weekly OPIS Data'!D1234</f>
        <v>0</v>
      </c>
      <c r="N1374" s="138">
        <f t="shared" si="34"/>
        <v>0</v>
      </c>
      <c r="O1374" s="138">
        <f>+'Weekly OPIS Data'!F1234</f>
        <v>0</v>
      </c>
      <c r="P1374" s="138"/>
      <c r="Q1374" s="138"/>
    </row>
    <row r="1375" spans="1:17" x14ac:dyDescent="0.25">
      <c r="A1375" s="39"/>
      <c r="B1375" s="43">
        <v>47575</v>
      </c>
      <c r="C1375" s="138">
        <f t="shared" si="33"/>
        <v>0</v>
      </c>
      <c r="D1375" s="138">
        <f>+'Weekly OPIS Data'!D1235</f>
        <v>0</v>
      </c>
      <c r="N1375" s="138">
        <f t="shared" si="34"/>
        <v>0</v>
      </c>
      <c r="O1375" s="138">
        <f>+'Weekly OPIS Data'!F1235</f>
        <v>0</v>
      </c>
      <c r="P1375" s="138"/>
      <c r="Q1375" s="138"/>
    </row>
    <row r="1376" spans="1:17" x14ac:dyDescent="0.25">
      <c r="A1376" s="39"/>
      <c r="B1376" s="43">
        <v>47582</v>
      </c>
      <c r="C1376" s="138">
        <f t="shared" si="33"/>
        <v>0</v>
      </c>
      <c r="D1376" s="138">
        <f>+'Weekly OPIS Data'!D1236</f>
        <v>0</v>
      </c>
      <c r="N1376" s="138">
        <f t="shared" si="34"/>
        <v>0</v>
      </c>
      <c r="O1376" s="138">
        <f>+'Weekly OPIS Data'!F1236</f>
        <v>0</v>
      </c>
      <c r="P1376" s="138"/>
      <c r="Q1376" s="138"/>
    </row>
    <row r="1377" spans="1:17" x14ac:dyDescent="0.25">
      <c r="A1377" s="39"/>
      <c r="B1377" s="43">
        <v>47589</v>
      </c>
      <c r="C1377" s="138">
        <f t="shared" si="33"/>
        <v>0</v>
      </c>
      <c r="D1377" s="138">
        <f>+'Weekly OPIS Data'!D1237</f>
        <v>0</v>
      </c>
      <c r="N1377" s="138">
        <f t="shared" si="34"/>
        <v>0</v>
      </c>
      <c r="O1377" s="138">
        <f>+'Weekly OPIS Data'!F1237</f>
        <v>0</v>
      </c>
      <c r="P1377" s="138"/>
      <c r="Q1377" s="138"/>
    </row>
    <row r="1378" spans="1:17" x14ac:dyDescent="0.25">
      <c r="A1378" s="39"/>
      <c r="B1378" s="43">
        <v>47596</v>
      </c>
      <c r="C1378" s="138">
        <f t="shared" si="33"/>
        <v>0</v>
      </c>
      <c r="D1378" s="138">
        <f>+'Weekly OPIS Data'!D1238</f>
        <v>0</v>
      </c>
      <c r="N1378" s="138">
        <f t="shared" si="34"/>
        <v>0</v>
      </c>
      <c r="O1378" s="138">
        <f>+'Weekly OPIS Data'!F1238</f>
        <v>0</v>
      </c>
      <c r="P1378" s="138"/>
      <c r="Q1378" s="138"/>
    </row>
    <row r="1379" spans="1:17" x14ac:dyDescent="0.25">
      <c r="A1379" s="39"/>
      <c r="B1379" s="43">
        <v>47603</v>
      </c>
      <c r="C1379" s="138">
        <f t="shared" si="33"/>
        <v>0</v>
      </c>
      <c r="D1379" s="138">
        <f>+'Weekly OPIS Data'!D1239</f>
        <v>0</v>
      </c>
      <c r="N1379" s="138">
        <f t="shared" si="34"/>
        <v>0</v>
      </c>
      <c r="O1379" s="138">
        <f>+'Weekly OPIS Data'!F1239</f>
        <v>0</v>
      </c>
      <c r="P1379" s="138"/>
      <c r="Q1379" s="138"/>
    </row>
    <row r="1380" spans="1:17" x14ac:dyDescent="0.25">
      <c r="A1380" s="39"/>
      <c r="B1380" s="43">
        <v>47610</v>
      </c>
      <c r="C1380" s="138">
        <f t="shared" si="33"/>
        <v>0</v>
      </c>
      <c r="D1380" s="138">
        <f>+'Weekly OPIS Data'!D1240</f>
        <v>0</v>
      </c>
      <c r="N1380" s="138">
        <f t="shared" si="34"/>
        <v>0</v>
      </c>
      <c r="O1380" s="138">
        <f>+'Weekly OPIS Data'!F1240</f>
        <v>0</v>
      </c>
      <c r="P1380" s="138"/>
      <c r="Q1380" s="138"/>
    </row>
    <row r="1381" spans="1:17" x14ac:dyDescent="0.25">
      <c r="A1381" s="39"/>
      <c r="B1381" s="43">
        <v>47617</v>
      </c>
      <c r="C1381" s="138">
        <f t="shared" si="33"/>
        <v>0</v>
      </c>
      <c r="D1381" s="138">
        <f>+'Weekly OPIS Data'!D1241</f>
        <v>0</v>
      </c>
      <c r="N1381" s="138">
        <f t="shared" si="34"/>
        <v>0</v>
      </c>
      <c r="O1381" s="138">
        <f>+'Weekly OPIS Data'!F1241</f>
        <v>0</v>
      </c>
      <c r="P1381" s="138"/>
      <c r="Q1381" s="138"/>
    </row>
    <row r="1382" spans="1:17" x14ac:dyDescent="0.25">
      <c r="A1382" s="39"/>
      <c r="B1382" s="43">
        <v>47624</v>
      </c>
      <c r="C1382" s="138">
        <f t="shared" si="33"/>
        <v>0</v>
      </c>
      <c r="D1382" s="138">
        <f>+'Weekly OPIS Data'!D1242</f>
        <v>0</v>
      </c>
      <c r="N1382" s="138">
        <f t="shared" si="34"/>
        <v>0</v>
      </c>
      <c r="O1382" s="138">
        <f>+'Weekly OPIS Data'!F1242</f>
        <v>0</v>
      </c>
      <c r="P1382" s="138"/>
      <c r="Q1382" s="138"/>
    </row>
    <row r="1383" spans="1:17" x14ac:dyDescent="0.25">
      <c r="A1383" s="39"/>
      <c r="B1383" s="43">
        <v>47631</v>
      </c>
      <c r="C1383" s="138">
        <f t="shared" si="33"/>
        <v>0</v>
      </c>
      <c r="D1383" s="138">
        <f>+'Weekly OPIS Data'!D1243</f>
        <v>0</v>
      </c>
      <c r="N1383" s="138">
        <f t="shared" si="34"/>
        <v>0</v>
      </c>
      <c r="O1383" s="138">
        <f>+'Weekly OPIS Data'!F1243</f>
        <v>0</v>
      </c>
      <c r="P1383" s="138"/>
      <c r="Q1383" s="138"/>
    </row>
    <row r="1384" spans="1:17" x14ac:dyDescent="0.25">
      <c r="A1384" s="39"/>
      <c r="B1384" s="43">
        <v>47638</v>
      </c>
      <c r="C1384" s="138">
        <f t="shared" si="33"/>
        <v>0</v>
      </c>
      <c r="D1384" s="138">
        <f>+'Weekly OPIS Data'!D1244</f>
        <v>0</v>
      </c>
      <c r="N1384" s="138">
        <f t="shared" si="34"/>
        <v>0</v>
      </c>
      <c r="O1384" s="138">
        <f>+'Weekly OPIS Data'!F1244</f>
        <v>0</v>
      </c>
      <c r="P1384" s="138"/>
      <c r="Q1384" s="138"/>
    </row>
    <row r="1385" spans="1:17" x14ac:dyDescent="0.25">
      <c r="A1385" s="39"/>
      <c r="B1385" s="43">
        <v>47645</v>
      </c>
      <c r="C1385" s="138">
        <f t="shared" si="33"/>
        <v>0</v>
      </c>
      <c r="D1385" s="138">
        <f>+'Weekly OPIS Data'!D1245</f>
        <v>0</v>
      </c>
      <c r="N1385" s="138">
        <f t="shared" si="34"/>
        <v>0</v>
      </c>
      <c r="O1385" s="138">
        <f>+'Weekly OPIS Data'!F1245</f>
        <v>0</v>
      </c>
      <c r="P1385" s="138"/>
      <c r="Q1385" s="138"/>
    </row>
    <row r="1386" spans="1:17" x14ac:dyDescent="0.25">
      <c r="A1386" s="39"/>
      <c r="B1386" s="43">
        <v>47652</v>
      </c>
      <c r="C1386" s="138">
        <f t="shared" si="33"/>
        <v>0</v>
      </c>
      <c r="D1386" s="138">
        <f>+'Weekly OPIS Data'!D1246</f>
        <v>0</v>
      </c>
      <c r="N1386" s="138">
        <f t="shared" si="34"/>
        <v>0</v>
      </c>
      <c r="O1386" s="138">
        <f>+'Weekly OPIS Data'!F1246</f>
        <v>0</v>
      </c>
      <c r="P1386" s="138"/>
      <c r="Q1386" s="138"/>
    </row>
    <row r="1387" spans="1:17" x14ac:dyDescent="0.25">
      <c r="A1387" s="39"/>
      <c r="B1387" s="43">
        <v>47659</v>
      </c>
      <c r="C1387" s="138">
        <f t="shared" si="33"/>
        <v>0</v>
      </c>
      <c r="D1387" s="138">
        <f>+'Weekly OPIS Data'!D1247</f>
        <v>0</v>
      </c>
      <c r="N1387" s="138">
        <f t="shared" si="34"/>
        <v>0</v>
      </c>
      <c r="O1387" s="138">
        <f>+'Weekly OPIS Data'!F1247</f>
        <v>0</v>
      </c>
      <c r="P1387" s="138"/>
      <c r="Q1387" s="138"/>
    </row>
    <row r="1388" spans="1:17" x14ac:dyDescent="0.25">
      <c r="A1388" s="39"/>
      <c r="B1388" s="43">
        <v>47666</v>
      </c>
      <c r="C1388" s="138">
        <f t="shared" si="33"/>
        <v>0</v>
      </c>
      <c r="D1388" s="138">
        <f>+'Weekly OPIS Data'!D1248</f>
        <v>0</v>
      </c>
      <c r="N1388" s="138">
        <f t="shared" si="34"/>
        <v>0</v>
      </c>
      <c r="O1388" s="138">
        <f>+'Weekly OPIS Data'!F1248</f>
        <v>0</v>
      </c>
      <c r="P1388" s="138"/>
      <c r="Q1388" s="138"/>
    </row>
    <row r="1389" spans="1:17" x14ac:dyDescent="0.25">
      <c r="A1389" s="39"/>
      <c r="B1389" s="43">
        <v>47673</v>
      </c>
      <c r="C1389" s="138">
        <f t="shared" si="33"/>
        <v>0</v>
      </c>
      <c r="D1389" s="138">
        <f>+'Weekly OPIS Data'!D1249</f>
        <v>0</v>
      </c>
      <c r="N1389" s="138">
        <f t="shared" si="34"/>
        <v>0</v>
      </c>
      <c r="O1389" s="138">
        <f>+'Weekly OPIS Data'!F1249</f>
        <v>0</v>
      </c>
      <c r="P1389" s="138"/>
      <c r="Q1389" s="138"/>
    </row>
    <row r="1390" spans="1:17" x14ac:dyDescent="0.25">
      <c r="A1390" s="39"/>
      <c r="B1390" s="43">
        <v>47680</v>
      </c>
      <c r="C1390" s="138">
        <f t="shared" si="33"/>
        <v>0</v>
      </c>
      <c r="D1390" s="138">
        <f>+'Weekly OPIS Data'!D1250</f>
        <v>0</v>
      </c>
      <c r="N1390" s="138">
        <f t="shared" si="34"/>
        <v>0</v>
      </c>
      <c r="O1390" s="138">
        <f>+'Weekly OPIS Data'!F1250</f>
        <v>0</v>
      </c>
      <c r="P1390" s="138"/>
      <c r="Q1390" s="138"/>
    </row>
    <row r="1391" spans="1:17" x14ac:dyDescent="0.25">
      <c r="A1391" s="39"/>
      <c r="B1391" s="43">
        <v>47687</v>
      </c>
      <c r="C1391" s="138">
        <f t="shared" si="33"/>
        <v>0</v>
      </c>
      <c r="D1391" s="138">
        <f>+'Weekly OPIS Data'!D1251</f>
        <v>0</v>
      </c>
      <c r="N1391" s="138">
        <f t="shared" si="34"/>
        <v>0</v>
      </c>
      <c r="O1391" s="138">
        <f>+'Weekly OPIS Data'!F1251</f>
        <v>0</v>
      </c>
      <c r="P1391" s="138"/>
      <c r="Q1391" s="138"/>
    </row>
    <row r="1392" spans="1:17" x14ac:dyDescent="0.25">
      <c r="A1392" s="39"/>
      <c r="B1392" s="43">
        <v>47694</v>
      </c>
      <c r="C1392" s="138">
        <f t="shared" si="33"/>
        <v>0</v>
      </c>
      <c r="D1392" s="138">
        <f>+'Weekly OPIS Data'!D1252</f>
        <v>0</v>
      </c>
      <c r="N1392" s="138">
        <f t="shared" si="34"/>
        <v>0</v>
      </c>
      <c r="O1392" s="138">
        <f>+'Weekly OPIS Data'!F1252</f>
        <v>0</v>
      </c>
      <c r="P1392" s="138"/>
      <c r="Q1392" s="138"/>
    </row>
    <row r="1393" spans="1:17" x14ac:dyDescent="0.25">
      <c r="A1393" s="39"/>
      <c r="B1393" s="43">
        <v>47701</v>
      </c>
      <c r="C1393" s="138">
        <f t="shared" si="33"/>
        <v>0</v>
      </c>
      <c r="D1393" s="138">
        <f>+'Weekly OPIS Data'!D1253</f>
        <v>0</v>
      </c>
      <c r="N1393" s="138">
        <f t="shared" si="34"/>
        <v>0</v>
      </c>
      <c r="O1393" s="138">
        <f>+'Weekly OPIS Data'!F1253</f>
        <v>0</v>
      </c>
      <c r="P1393" s="138"/>
      <c r="Q1393" s="138"/>
    </row>
    <row r="1394" spans="1:17" x14ac:dyDescent="0.25">
      <c r="A1394" s="39"/>
      <c r="B1394" s="43">
        <v>47708</v>
      </c>
      <c r="C1394" s="138">
        <f t="shared" si="33"/>
        <v>0</v>
      </c>
      <c r="D1394" s="138">
        <f>+'Weekly OPIS Data'!D1254</f>
        <v>0</v>
      </c>
      <c r="N1394" s="138">
        <f t="shared" si="34"/>
        <v>0</v>
      </c>
      <c r="O1394" s="138">
        <f>+'Weekly OPIS Data'!F1254</f>
        <v>0</v>
      </c>
      <c r="P1394" s="138"/>
      <c r="Q1394" s="138"/>
    </row>
    <row r="1395" spans="1:17" x14ac:dyDescent="0.25">
      <c r="A1395" s="39"/>
      <c r="B1395" s="43">
        <v>47715</v>
      </c>
      <c r="C1395" s="138">
        <f t="shared" si="33"/>
        <v>0</v>
      </c>
      <c r="D1395" s="138">
        <f>+'Weekly OPIS Data'!D1255</f>
        <v>0</v>
      </c>
      <c r="N1395" s="138">
        <f t="shared" si="34"/>
        <v>0</v>
      </c>
      <c r="O1395" s="138">
        <f>+'Weekly OPIS Data'!F1255</f>
        <v>0</v>
      </c>
      <c r="P1395" s="138"/>
      <c r="Q1395" s="138"/>
    </row>
    <row r="1396" spans="1:17" x14ac:dyDescent="0.25">
      <c r="A1396" s="39"/>
      <c r="B1396" s="43">
        <v>47722</v>
      </c>
      <c r="C1396" s="138">
        <f t="shared" si="33"/>
        <v>0</v>
      </c>
      <c r="D1396" s="138">
        <f>+'Weekly OPIS Data'!D1256</f>
        <v>0</v>
      </c>
      <c r="N1396" s="138">
        <f t="shared" si="34"/>
        <v>0</v>
      </c>
      <c r="O1396" s="138">
        <f>+'Weekly OPIS Data'!F1256</f>
        <v>0</v>
      </c>
      <c r="P1396" s="138"/>
      <c r="Q1396" s="138"/>
    </row>
    <row r="1397" spans="1:17" x14ac:dyDescent="0.25">
      <c r="A1397" s="39"/>
      <c r="B1397" s="43">
        <v>47729</v>
      </c>
      <c r="C1397" s="138">
        <f t="shared" si="33"/>
        <v>0</v>
      </c>
      <c r="D1397" s="138">
        <f>+'Weekly OPIS Data'!D1257</f>
        <v>0</v>
      </c>
      <c r="N1397" s="138">
        <f t="shared" si="34"/>
        <v>0</v>
      </c>
      <c r="O1397" s="138">
        <f>+'Weekly OPIS Data'!F1257</f>
        <v>0</v>
      </c>
      <c r="P1397" s="138"/>
      <c r="Q1397" s="138"/>
    </row>
    <row r="1398" spans="1:17" x14ac:dyDescent="0.25">
      <c r="A1398" s="39"/>
      <c r="B1398" s="43">
        <v>47736</v>
      </c>
      <c r="C1398" s="138">
        <f t="shared" si="33"/>
        <v>0</v>
      </c>
      <c r="D1398" s="138">
        <f>+'Weekly OPIS Data'!D1258</f>
        <v>0</v>
      </c>
      <c r="N1398" s="138">
        <f t="shared" si="34"/>
        <v>0</v>
      </c>
      <c r="O1398" s="138">
        <f>+'Weekly OPIS Data'!F1258</f>
        <v>0</v>
      </c>
      <c r="P1398" s="138"/>
      <c r="Q1398" s="138"/>
    </row>
    <row r="1399" spans="1:17" x14ac:dyDescent="0.25">
      <c r="A1399" s="39"/>
      <c r="B1399" s="43">
        <v>47743</v>
      </c>
      <c r="C1399" s="138">
        <f t="shared" si="33"/>
        <v>0</v>
      </c>
      <c r="D1399" s="138">
        <f>+'Weekly OPIS Data'!D1259</f>
        <v>0</v>
      </c>
      <c r="N1399" s="138">
        <f t="shared" si="34"/>
        <v>0</v>
      </c>
      <c r="O1399" s="138">
        <f>+'Weekly OPIS Data'!F1259</f>
        <v>0</v>
      </c>
      <c r="P1399" s="138"/>
      <c r="Q1399" s="138"/>
    </row>
    <row r="1400" spans="1:17" x14ac:dyDescent="0.25">
      <c r="A1400" s="39"/>
      <c r="B1400" s="43">
        <v>47750</v>
      </c>
      <c r="C1400" s="138">
        <f t="shared" si="33"/>
        <v>0</v>
      </c>
      <c r="D1400" s="138">
        <f>+'Weekly OPIS Data'!D1260</f>
        <v>0</v>
      </c>
      <c r="N1400" s="138">
        <f t="shared" si="34"/>
        <v>0</v>
      </c>
      <c r="O1400" s="138">
        <f>+'Weekly OPIS Data'!F1260</f>
        <v>0</v>
      </c>
      <c r="P1400" s="138"/>
      <c r="Q1400" s="138"/>
    </row>
    <row r="1401" spans="1:17" x14ac:dyDescent="0.25">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5">
      <c r="A1402" s="39"/>
      <c r="B1402" s="43">
        <v>47764</v>
      </c>
      <c r="C1402" s="138">
        <f t="shared" si="35"/>
        <v>0</v>
      </c>
      <c r="D1402" s="138">
        <f>+'Weekly OPIS Data'!D1262</f>
        <v>0</v>
      </c>
      <c r="N1402" s="138">
        <f t="shared" si="36"/>
        <v>0</v>
      </c>
      <c r="O1402" s="138">
        <f>+'Weekly OPIS Data'!F1262</f>
        <v>0</v>
      </c>
      <c r="P1402" s="138"/>
      <c r="Q1402" s="138"/>
    </row>
    <row r="1403" spans="1:17" x14ac:dyDescent="0.25">
      <c r="A1403" s="39"/>
      <c r="B1403" s="43">
        <v>47771</v>
      </c>
      <c r="C1403" s="138">
        <f t="shared" si="35"/>
        <v>0</v>
      </c>
      <c r="D1403" s="138">
        <f>+'Weekly OPIS Data'!D1263</f>
        <v>0</v>
      </c>
      <c r="N1403" s="138">
        <f t="shared" si="36"/>
        <v>0</v>
      </c>
      <c r="O1403" s="138">
        <f>+'Weekly OPIS Data'!F1263</f>
        <v>0</v>
      </c>
      <c r="P1403" s="138"/>
      <c r="Q1403" s="138"/>
    </row>
    <row r="1404" spans="1:17" x14ac:dyDescent="0.25">
      <c r="A1404" s="39"/>
      <c r="B1404" s="43">
        <v>47778</v>
      </c>
      <c r="C1404" s="138">
        <f t="shared" si="35"/>
        <v>0</v>
      </c>
      <c r="D1404" s="138">
        <f>+'Weekly OPIS Data'!D1264</f>
        <v>0</v>
      </c>
      <c r="N1404" s="138">
        <f t="shared" si="36"/>
        <v>0</v>
      </c>
      <c r="O1404" s="138">
        <f>+'Weekly OPIS Data'!F1264</f>
        <v>0</v>
      </c>
      <c r="P1404" s="138"/>
      <c r="Q1404" s="138"/>
    </row>
    <row r="1405" spans="1:17" x14ac:dyDescent="0.25">
      <c r="A1405" s="39"/>
      <c r="B1405" s="43">
        <v>47785</v>
      </c>
      <c r="C1405" s="138">
        <f t="shared" si="35"/>
        <v>0</v>
      </c>
      <c r="D1405" s="138">
        <f>+'Weekly OPIS Data'!D1265</f>
        <v>0</v>
      </c>
      <c r="N1405" s="138">
        <f t="shared" si="36"/>
        <v>0</v>
      </c>
      <c r="O1405" s="138">
        <f>+'Weekly OPIS Data'!F1265</f>
        <v>0</v>
      </c>
      <c r="P1405" s="138"/>
      <c r="Q1405" s="138"/>
    </row>
    <row r="1406" spans="1:17" x14ac:dyDescent="0.25">
      <c r="A1406" s="39"/>
      <c r="B1406" s="43">
        <v>47792</v>
      </c>
      <c r="C1406" s="138">
        <f t="shared" si="35"/>
        <v>0</v>
      </c>
      <c r="D1406" s="138">
        <f>+'Weekly OPIS Data'!D1266</f>
        <v>0</v>
      </c>
      <c r="N1406" s="138">
        <f t="shared" si="36"/>
        <v>0</v>
      </c>
      <c r="O1406" s="138">
        <f>+'Weekly OPIS Data'!F1266</f>
        <v>0</v>
      </c>
      <c r="P1406" s="138"/>
      <c r="Q1406" s="138"/>
    </row>
    <row r="1407" spans="1:17" x14ac:dyDescent="0.25">
      <c r="A1407" s="39"/>
      <c r="B1407" s="43">
        <v>47799</v>
      </c>
      <c r="C1407" s="138">
        <f t="shared" si="35"/>
        <v>0</v>
      </c>
      <c r="D1407" s="138">
        <f>+'Weekly OPIS Data'!D1267</f>
        <v>0</v>
      </c>
      <c r="N1407" s="138">
        <f t="shared" si="36"/>
        <v>0</v>
      </c>
      <c r="O1407" s="138">
        <f>+'Weekly OPIS Data'!F1267</f>
        <v>0</v>
      </c>
      <c r="P1407" s="138"/>
      <c r="Q1407" s="138"/>
    </row>
    <row r="1408" spans="1:17" x14ac:dyDescent="0.25">
      <c r="A1408" s="39"/>
      <c r="B1408" s="43">
        <v>47806</v>
      </c>
      <c r="C1408" s="138">
        <f t="shared" si="35"/>
        <v>0</v>
      </c>
      <c r="D1408" s="138">
        <f>+'Weekly OPIS Data'!D1268</f>
        <v>0</v>
      </c>
      <c r="N1408" s="138">
        <f t="shared" si="36"/>
        <v>0</v>
      </c>
      <c r="O1408" s="138">
        <f>+'Weekly OPIS Data'!F1268</f>
        <v>0</v>
      </c>
      <c r="P1408" s="138"/>
      <c r="Q1408" s="138"/>
    </row>
    <row r="1409" spans="1:17" x14ac:dyDescent="0.25">
      <c r="A1409" s="39"/>
      <c r="B1409" s="43">
        <v>47813</v>
      </c>
      <c r="C1409" s="138">
        <f t="shared" si="35"/>
        <v>0</v>
      </c>
      <c r="D1409" s="138">
        <f>+'Weekly OPIS Data'!D1269</f>
        <v>0</v>
      </c>
      <c r="N1409" s="138">
        <f t="shared" si="36"/>
        <v>0</v>
      </c>
      <c r="O1409" s="138">
        <f>+'Weekly OPIS Data'!F1269</f>
        <v>0</v>
      </c>
      <c r="P1409" s="138"/>
      <c r="Q1409" s="138"/>
    </row>
    <row r="1410" spans="1:17" x14ac:dyDescent="0.25">
      <c r="A1410" s="39"/>
      <c r="B1410" s="43">
        <v>47820</v>
      </c>
      <c r="C1410" s="138">
        <f t="shared" si="35"/>
        <v>0</v>
      </c>
      <c r="D1410" s="138">
        <f>+'Weekly OPIS Data'!D1270</f>
        <v>0</v>
      </c>
      <c r="N1410" s="138">
        <f t="shared" si="36"/>
        <v>0</v>
      </c>
      <c r="O1410" s="138">
        <f>+'Weekly OPIS Data'!F1270</f>
        <v>0</v>
      </c>
      <c r="P1410" s="138"/>
      <c r="Q1410" s="138"/>
    </row>
    <row r="1411" spans="1:17" x14ac:dyDescent="0.25">
      <c r="A1411" s="39"/>
      <c r="B1411" s="43">
        <v>47827</v>
      </c>
      <c r="C1411" s="138">
        <f t="shared" si="35"/>
        <v>0</v>
      </c>
      <c r="D1411" s="138">
        <f>+'Weekly OPIS Data'!D1271</f>
        <v>0</v>
      </c>
      <c r="N1411" s="138">
        <f t="shared" si="36"/>
        <v>0</v>
      </c>
      <c r="O1411" s="138">
        <f>+'Weekly OPIS Data'!F1271</f>
        <v>0</v>
      </c>
      <c r="P1411" s="138"/>
      <c r="Q1411" s="138"/>
    </row>
    <row r="1412" spans="1:17" x14ac:dyDescent="0.25">
      <c r="A1412" s="39"/>
      <c r="B1412" s="43">
        <v>47834</v>
      </c>
      <c r="C1412" s="138">
        <f t="shared" si="35"/>
        <v>0</v>
      </c>
      <c r="D1412" s="138">
        <f>+'Weekly OPIS Data'!D1272</f>
        <v>0</v>
      </c>
      <c r="N1412" s="138">
        <f t="shared" si="36"/>
        <v>0</v>
      </c>
      <c r="O1412" s="138">
        <f>+'Weekly OPIS Data'!F1272</f>
        <v>0</v>
      </c>
      <c r="P1412" s="138"/>
      <c r="Q1412" s="138"/>
    </row>
    <row r="1413" spans="1:17" x14ac:dyDescent="0.25">
      <c r="A1413" s="39"/>
      <c r="B1413" s="43">
        <v>47841</v>
      </c>
      <c r="C1413" s="138">
        <f t="shared" si="35"/>
        <v>0</v>
      </c>
      <c r="D1413" s="138">
        <f>+'Weekly OPIS Data'!D1273</f>
        <v>0</v>
      </c>
      <c r="N1413" s="138">
        <f t="shared" si="36"/>
        <v>0</v>
      </c>
      <c r="O1413" s="138">
        <f>+'Weekly OPIS Data'!F1273</f>
        <v>0</v>
      </c>
      <c r="P1413" s="138"/>
      <c r="Q1413" s="138"/>
    </row>
    <row r="1414" spans="1:17" x14ac:dyDescent="0.25">
      <c r="A1414" s="39"/>
      <c r="B1414" s="43">
        <v>47848</v>
      </c>
      <c r="C1414" s="138">
        <f t="shared" si="35"/>
        <v>0</v>
      </c>
      <c r="D1414" s="138">
        <f>+'Weekly OPIS Data'!D1274</f>
        <v>0</v>
      </c>
      <c r="N1414" s="138">
        <f t="shared" si="36"/>
        <v>0</v>
      </c>
      <c r="O1414" s="138">
        <f>+'Weekly OPIS Data'!F1274</f>
        <v>0</v>
      </c>
      <c r="P1414" s="138"/>
      <c r="Q1414" s="138"/>
    </row>
    <row r="1415" spans="1:17" x14ac:dyDescent="0.25">
      <c r="A1415" s="39"/>
      <c r="N1415" s="138"/>
      <c r="O1415" s="138"/>
      <c r="P1415" s="138"/>
      <c r="Q1415" s="138"/>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3320312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6" x14ac:dyDescent="0.25">
      <c r="Y1" s="7"/>
      <c r="Z1" s="334" t="s">
        <v>163</v>
      </c>
      <c r="AA1" s="334"/>
      <c r="AB1" s="334"/>
      <c r="AC1" s="334"/>
      <c r="AD1" s="334"/>
    </row>
    <row r="2" spans="2:36" x14ac:dyDescent="0.25">
      <c r="B2" s="5" t="s">
        <v>164</v>
      </c>
      <c r="Z2" s="125"/>
      <c r="AA2" s="125"/>
      <c r="AB2" s="125"/>
      <c r="AC2" s="125"/>
      <c r="AD2" s="125"/>
    </row>
    <row r="3" spans="2:36" x14ac:dyDescent="0.25">
      <c r="B3" s="5" t="s">
        <v>163</v>
      </c>
      <c r="Z3" s="334" t="s">
        <v>165</v>
      </c>
      <c r="AA3" s="334"/>
      <c r="AB3" s="334"/>
      <c r="AC3" s="334"/>
      <c r="AD3" s="334"/>
    </row>
    <row r="5" spans="2:36" x14ac:dyDescent="0.25">
      <c r="B5" s="5" t="s">
        <v>165</v>
      </c>
    </row>
    <row r="6" spans="2:36" x14ac:dyDescent="0.25">
      <c r="B6" s="5" t="s">
        <v>166</v>
      </c>
    </row>
    <row r="7" spans="2:36" x14ac:dyDescent="0.25">
      <c r="Q7" s="8"/>
      <c r="R7" s="8"/>
      <c r="S7" s="8"/>
      <c r="T7" s="8"/>
      <c r="U7" s="8"/>
      <c r="V7" s="9"/>
      <c r="W7" s="10"/>
    </row>
    <row r="8" spans="2:36" x14ac:dyDescent="0.25">
      <c r="R8" s="8"/>
      <c r="S8" s="11"/>
      <c r="T8" s="12"/>
      <c r="U8" s="12"/>
      <c r="V8" s="13"/>
      <c r="W8" s="13"/>
    </row>
    <row r="9" spans="2:36" x14ac:dyDescent="0.25">
      <c r="K9" s="7"/>
      <c r="M9" s="13"/>
      <c r="N9" s="13"/>
      <c r="O9" s="13"/>
      <c r="P9" s="13"/>
      <c r="Q9" s="13"/>
      <c r="R9" s="13"/>
      <c r="S9" s="13"/>
      <c r="T9" s="13"/>
      <c r="U9" s="13"/>
      <c r="V9" s="13"/>
    </row>
    <row r="10" spans="2:36" x14ac:dyDescent="0.25">
      <c r="D10" s="325" t="s">
        <v>167</v>
      </c>
      <c r="E10" s="325"/>
      <c r="F10" s="325"/>
      <c r="G10" s="326" t="s">
        <v>168</v>
      </c>
      <c r="H10" s="327"/>
      <c r="I10" s="327"/>
      <c r="K10" s="14"/>
      <c r="L10" s="14"/>
      <c r="M10" s="328" t="s">
        <v>169</v>
      </c>
      <c r="N10" s="328"/>
      <c r="O10" s="328"/>
      <c r="P10" s="328"/>
      <c r="Q10" s="328"/>
      <c r="R10" s="329"/>
      <c r="S10" s="332" t="s">
        <v>170</v>
      </c>
      <c r="T10" s="333"/>
      <c r="U10" s="333"/>
      <c r="V10" s="333"/>
      <c r="W10" s="333"/>
      <c r="X10" s="13"/>
      <c r="Y10" s="13"/>
    </row>
    <row r="11" spans="2:36" x14ac:dyDescent="0.25">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5">
      <c r="B12" s="15"/>
      <c r="G12" s="20"/>
      <c r="H12" s="21"/>
      <c r="I12" s="21"/>
      <c r="L12" s="330" t="s">
        <v>174</v>
      </c>
      <c r="M12" s="330"/>
      <c r="N12" s="330"/>
      <c r="P12" s="330" t="s">
        <v>175</v>
      </c>
      <c r="Q12" s="330"/>
      <c r="R12" s="331"/>
      <c r="S12" s="22"/>
    </row>
    <row r="13" spans="2:36" x14ac:dyDescent="0.25">
      <c r="B13" s="15"/>
      <c r="G13" s="21"/>
      <c r="H13" s="21"/>
      <c r="I13" s="21"/>
      <c r="M13" s="7"/>
      <c r="Q13" s="7"/>
      <c r="S13" s="8"/>
    </row>
    <row r="14" spans="2:36" x14ac:dyDescent="0.25">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24" t="s">
        <v>176</v>
      </c>
      <c r="AB14" s="324"/>
      <c r="AC14" s="324"/>
      <c r="AE14" s="324" t="s">
        <v>177</v>
      </c>
      <c r="AF14" s="324"/>
      <c r="AG14" s="324"/>
    </row>
    <row r="15" spans="2:36" x14ac:dyDescent="0.25">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5">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5">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5">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5">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5">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5">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5">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5">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5">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5">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5">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5">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5">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5">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5">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5">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5">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5">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5">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5">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5">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5">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5">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5">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5">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5">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5">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5">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5">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5">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5">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5">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5">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5">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5">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5">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5">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24" t="s">
        <v>188</v>
      </c>
      <c r="AB52" s="324"/>
      <c r="AC52" s="324"/>
      <c r="AE52" s="324" t="s">
        <v>189</v>
      </c>
      <c r="AF52" s="324"/>
      <c r="AG52" s="324"/>
    </row>
    <row r="53" spans="2:33" x14ac:dyDescent="0.25">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5">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5">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5">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5">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5">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5">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5">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5">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5">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5">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5">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5">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5">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5">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5">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5">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5">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5">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5">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5">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5">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5">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5">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5">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5">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5">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5">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5">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5">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5">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5">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5">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5">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5">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5">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5">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5">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5">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5">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5">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5">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5">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5">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5">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5">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5">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5">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5">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5">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5">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5">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24" t="s">
        <v>191</v>
      </c>
      <c r="AB104" s="324"/>
      <c r="AC104" s="324"/>
      <c r="AE104" s="324" t="s">
        <v>192</v>
      </c>
      <c r="AF104" s="324"/>
      <c r="AG104" s="324"/>
    </row>
    <row r="105" spans="2:33" x14ac:dyDescent="0.25">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5">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5">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5">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5">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5">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5">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5">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5">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5">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5">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5">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5">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5">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5">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5">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5">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5">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5">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5">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5">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5">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5">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5">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5">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5">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5">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5">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5">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5">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5">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5">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5">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5">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5">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5">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5">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5">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5">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5">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5">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5">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5">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5">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5">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5">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5">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5">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5">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5">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5">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5">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5">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5">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5">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5">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24" t="s">
        <v>193</v>
      </c>
      <c r="AB160" s="324"/>
      <c r="AC160" s="324"/>
      <c r="AE160" s="324" t="s">
        <v>194</v>
      </c>
      <c r="AF160" s="324"/>
      <c r="AG160" s="324"/>
    </row>
    <row r="161" spans="2:33" x14ac:dyDescent="0.25">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5">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5">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5">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5">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5">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5">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5">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5">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5">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5">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5">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5">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5">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5">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5">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5">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5">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5">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5">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5">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5">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5">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5">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5">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5">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5">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5">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5">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5">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5">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5">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5">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5">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5">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5">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5">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5">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5">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5">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5">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5">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5">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5">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5">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5">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5">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5">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5">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5">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5">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5">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24" t="s">
        <v>195</v>
      </c>
      <c r="AB212" s="324"/>
      <c r="AC212" s="324"/>
      <c r="AE212" s="324" t="s">
        <v>196</v>
      </c>
      <c r="AF212" s="324"/>
      <c r="AG212" s="324"/>
    </row>
    <row r="213" spans="2:33" x14ac:dyDescent="0.25">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5">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5">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5">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5">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5">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5">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5">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5">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5">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5">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5">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5">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5">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5">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5">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5">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5">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5">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5">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5">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5">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5">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5">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5">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5">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5">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5">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5">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5">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5">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5">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5">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5">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5">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5">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5">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5">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5">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5">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5">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5">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5">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5">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5">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5">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5">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5">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5">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5">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5">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5">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24" t="s">
        <v>197</v>
      </c>
      <c r="AB264" s="324"/>
      <c r="AC264" s="324"/>
      <c r="AE264" s="324" t="s">
        <v>198</v>
      </c>
      <c r="AF264" s="324"/>
      <c r="AG264" s="324"/>
    </row>
    <row r="265" spans="2:33" x14ac:dyDescent="0.25">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5">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5">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5">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5">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5">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5">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5">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5">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5">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5">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5">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5">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5">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5">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5">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5">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5">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5">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5">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5">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5">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5">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5">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5">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5">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5">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5">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5">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5">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5">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5">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5">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5">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5">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5">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5">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5">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5">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5">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5">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5">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5">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5">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5">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5">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5">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5">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5">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5">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5">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5">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24" t="s">
        <v>199</v>
      </c>
      <c r="AB316" s="324"/>
      <c r="AC316" s="324"/>
      <c r="AE316" s="324" t="s">
        <v>200</v>
      </c>
      <c r="AF316" s="324"/>
      <c r="AG316" s="324"/>
    </row>
    <row r="317" spans="2:33" x14ac:dyDescent="0.25">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5">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5">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5">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5">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5">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5">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5">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5">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5">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5">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5">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5">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5">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5">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5">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5">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5">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5">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5">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5">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5">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5">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5">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5">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5">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5">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5">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5">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5">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5">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5">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5">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5">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5">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5">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5">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5">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5">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5">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5">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5">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5">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5">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5">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5">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5">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5">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5">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5">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5">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5">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24" t="s">
        <v>210</v>
      </c>
      <c r="AB368" s="324"/>
      <c r="AC368" s="324"/>
      <c r="AE368" s="324" t="s">
        <v>211</v>
      </c>
      <c r="AF368" s="324"/>
      <c r="AG368" s="324"/>
    </row>
    <row r="369" spans="2:33" x14ac:dyDescent="0.25">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5">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5">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5">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5">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5">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5">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5">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5">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5">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5">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5">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5">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5">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5">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5">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5">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5">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5">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5">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5">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5">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5">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5">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5">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5">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5">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5">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5">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5">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5">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5">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5">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5">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5">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5">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5">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5">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5">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5">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5">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5">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5">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5">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5">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5">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5">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5">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5">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5">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5">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5">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24" t="s">
        <v>212</v>
      </c>
      <c r="AB420" s="324"/>
      <c r="AC420" s="324"/>
      <c r="AE420" s="324" t="s">
        <v>213</v>
      </c>
      <c r="AF420" s="324"/>
      <c r="AG420" s="324"/>
    </row>
    <row r="421" spans="2:33" x14ac:dyDescent="0.25">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5">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5">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5">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5">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5">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5">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5">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5">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5">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5">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5">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5">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5">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5">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5">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5">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5">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5">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5">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5">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5">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5">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5">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5">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5">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5">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5">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5">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5">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5">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5">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5">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5">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5">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5">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5">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5">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5">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5">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5">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5">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5">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5">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5">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5">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5">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5">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5">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5">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5">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5">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24" t="s">
        <v>214</v>
      </c>
      <c r="AB472" s="324"/>
      <c r="AC472" s="324"/>
      <c r="AE472" s="324" t="s">
        <v>215</v>
      </c>
      <c r="AF472" s="324"/>
      <c r="AG472" s="324"/>
    </row>
    <row r="473" spans="2:33" x14ac:dyDescent="0.25">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5">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5">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5">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5">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5">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5">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5">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5">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5">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5">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5">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5">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5">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5">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5">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5">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5">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5">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5">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5">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5">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5">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5">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5">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5">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5">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5">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5">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5">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5">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5">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5">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5">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5">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5">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5">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5">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5">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5">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5">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5">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5">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5">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5">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9">
        <v>43234</v>
      </c>
      <c r="C615" s="140"/>
      <c r="D615" s="141">
        <v>3.4820000000000002</v>
      </c>
      <c r="E615" s="142"/>
      <c r="F615" s="142">
        <f t="shared" ref="F615:F678" si="120">D615</f>
        <v>3.4820000000000002</v>
      </c>
      <c r="K615" s="34">
        <v>43235</v>
      </c>
    </row>
    <row r="616" spans="2:23" x14ac:dyDescent="0.25">
      <c r="B616" s="139">
        <v>43241</v>
      </c>
      <c r="C616" s="140"/>
      <c r="D616" s="141">
        <v>3.5030000000000001</v>
      </c>
      <c r="E616" s="142"/>
      <c r="F616" s="142">
        <f t="shared" si="120"/>
        <v>3.5030000000000001</v>
      </c>
      <c r="K616" s="34">
        <v>43242</v>
      </c>
    </row>
    <row r="617" spans="2:23" x14ac:dyDescent="0.25">
      <c r="B617" s="139">
        <v>43248</v>
      </c>
      <c r="C617" s="140"/>
      <c r="D617" s="141">
        <v>3.5139999999999998</v>
      </c>
      <c r="E617" s="142"/>
      <c r="F617" s="142">
        <f t="shared" si="120"/>
        <v>3.5139999999999998</v>
      </c>
      <c r="K617" s="34">
        <v>43249</v>
      </c>
    </row>
    <row r="618" spans="2:23" x14ac:dyDescent="0.25">
      <c r="B618" s="139">
        <v>43255</v>
      </c>
      <c r="C618" s="140"/>
      <c r="D618" s="141">
        <v>3.508</v>
      </c>
      <c r="E618" s="142"/>
      <c r="F618" s="142">
        <f t="shared" si="120"/>
        <v>3.508</v>
      </c>
      <c r="K618" s="34">
        <v>43256</v>
      </c>
    </row>
    <row r="619" spans="2:23" x14ac:dyDescent="0.25">
      <c r="B619" s="139">
        <v>43262</v>
      </c>
      <c r="C619" s="140"/>
      <c r="D619" s="141">
        <v>3.4889999999999999</v>
      </c>
      <c r="E619" s="142"/>
      <c r="F619" s="142">
        <f t="shared" si="120"/>
        <v>3.4889999999999999</v>
      </c>
      <c r="K619" s="34">
        <v>43263</v>
      </c>
    </row>
    <row r="620" spans="2:23" x14ac:dyDescent="0.25">
      <c r="B620" s="139">
        <v>43269</v>
      </c>
      <c r="C620" s="140"/>
      <c r="D620" s="141">
        <v>3.4729999999999999</v>
      </c>
      <c r="E620" s="142"/>
      <c r="F620" s="142">
        <f t="shared" si="120"/>
        <v>3.4729999999999999</v>
      </c>
      <c r="K620" s="34">
        <v>43270</v>
      </c>
    </row>
    <row r="621" spans="2:23" x14ac:dyDescent="0.25">
      <c r="B621" s="139">
        <v>43276</v>
      </c>
      <c r="C621" s="140"/>
      <c r="D621" s="141">
        <v>3.4529999999999998</v>
      </c>
      <c r="E621" s="142"/>
      <c r="F621" s="142">
        <f t="shared" si="120"/>
        <v>3.4529999999999998</v>
      </c>
      <c r="K621" s="34">
        <v>43277</v>
      </c>
    </row>
    <row r="622" spans="2:23" x14ac:dyDescent="0.25">
      <c r="B622" s="139">
        <v>43283</v>
      </c>
      <c r="C622" s="140"/>
      <c r="D622" s="141">
        <v>3.4750000000000001</v>
      </c>
      <c r="E622" s="142"/>
      <c r="F622" s="142">
        <f t="shared" si="120"/>
        <v>3.4750000000000001</v>
      </c>
      <c r="K622" s="34">
        <v>43284</v>
      </c>
    </row>
    <row r="623" spans="2:23" x14ac:dyDescent="0.25">
      <c r="B623" s="139">
        <v>43290</v>
      </c>
      <c r="C623" s="140"/>
      <c r="D623" s="141">
        <v>3.4710000000000001</v>
      </c>
      <c r="E623" s="142"/>
      <c r="F623" s="142">
        <f t="shared" si="120"/>
        <v>3.4710000000000001</v>
      </c>
      <c r="K623" s="34">
        <v>43291</v>
      </c>
    </row>
    <row r="624" spans="2:23" x14ac:dyDescent="0.25">
      <c r="B624" s="139">
        <v>43297</v>
      </c>
      <c r="C624" s="140"/>
      <c r="D624" s="141">
        <v>3.456</v>
      </c>
      <c r="E624" s="142"/>
      <c r="F624" s="142">
        <f t="shared" si="120"/>
        <v>3.456</v>
      </c>
      <c r="K624" s="34">
        <v>43298</v>
      </c>
    </row>
    <row r="625" spans="2:11" x14ac:dyDescent="0.25">
      <c r="B625" s="139">
        <v>43304</v>
      </c>
      <c r="C625" s="140"/>
      <c r="D625" s="141">
        <v>3.4359999999999999</v>
      </c>
      <c r="E625" s="142"/>
      <c r="F625" s="142">
        <f t="shared" si="120"/>
        <v>3.4359999999999999</v>
      </c>
      <c r="K625" s="34">
        <v>43305</v>
      </c>
    </row>
    <row r="626" spans="2:11" x14ac:dyDescent="0.25">
      <c r="B626" s="139">
        <v>43311</v>
      </c>
      <c r="C626" s="140"/>
      <c r="D626" s="141">
        <v>3.4369999999999998</v>
      </c>
      <c r="E626" s="142"/>
      <c r="F626" s="142">
        <f t="shared" si="120"/>
        <v>3.4369999999999998</v>
      </c>
      <c r="K626" s="34">
        <v>43312</v>
      </c>
    </row>
    <row r="627" spans="2:11" x14ac:dyDescent="0.25">
      <c r="B627" s="139">
        <v>43318</v>
      </c>
      <c r="C627" s="140"/>
      <c r="D627" s="141">
        <v>3.4319999999999999</v>
      </c>
      <c r="E627" s="142"/>
      <c r="F627" s="142">
        <f t="shared" si="120"/>
        <v>3.4319999999999999</v>
      </c>
      <c r="K627" s="34">
        <v>43319</v>
      </c>
    </row>
    <row r="628" spans="2:11" x14ac:dyDescent="0.25">
      <c r="B628" s="139">
        <v>43325</v>
      </c>
      <c r="C628" s="140"/>
      <c r="D628" s="141">
        <v>3.4249999999999998</v>
      </c>
      <c r="E628" s="142"/>
      <c r="F628" s="142">
        <f t="shared" si="120"/>
        <v>3.4249999999999998</v>
      </c>
      <c r="K628" s="34">
        <v>43326</v>
      </c>
    </row>
    <row r="629" spans="2:11" x14ac:dyDescent="0.25">
      <c r="B629" s="139">
        <v>43332</v>
      </c>
      <c r="C629" s="140"/>
      <c r="D629" s="141">
        <v>3.423</v>
      </c>
      <c r="E629" s="142"/>
      <c r="F629" s="142">
        <f t="shared" si="120"/>
        <v>3.423</v>
      </c>
      <c r="K629" s="34">
        <v>43333</v>
      </c>
    </row>
    <row r="630" spans="2:11" x14ac:dyDescent="0.25">
      <c r="B630" s="139">
        <v>43339</v>
      </c>
      <c r="C630" s="140"/>
      <c r="D630" s="141">
        <v>3.4329999999999998</v>
      </c>
      <c r="E630" s="142"/>
      <c r="F630" s="142">
        <f t="shared" si="120"/>
        <v>3.4329999999999998</v>
      </c>
      <c r="K630" s="34">
        <v>43340</v>
      </c>
    </row>
    <row r="631" spans="2:11" x14ac:dyDescent="0.25">
      <c r="B631" s="139">
        <v>43346</v>
      </c>
      <c r="C631" s="140"/>
      <c r="D631" s="141">
        <v>3.4689999999999999</v>
      </c>
      <c r="E631" s="142"/>
      <c r="F631" s="142">
        <f t="shared" si="120"/>
        <v>3.4689999999999999</v>
      </c>
      <c r="K631" s="34">
        <v>43347</v>
      </c>
    </row>
    <row r="632" spans="2:11" x14ac:dyDescent="0.25">
      <c r="B632" s="139">
        <v>43353</v>
      </c>
      <c r="C632" s="140"/>
      <c r="D632" s="141">
        <v>3.4649999999999999</v>
      </c>
      <c r="E632" s="142"/>
      <c r="F632" s="142">
        <f t="shared" si="120"/>
        <v>3.4649999999999999</v>
      </c>
      <c r="K632" s="34">
        <v>43354</v>
      </c>
    </row>
    <row r="633" spans="2:11" x14ac:dyDescent="0.25">
      <c r="B633" s="139">
        <v>43360</v>
      </c>
      <c r="C633" s="140"/>
      <c r="D633" s="141">
        <v>3.4729999999999999</v>
      </c>
      <c r="E633" s="142"/>
      <c r="F633" s="142">
        <f t="shared" si="120"/>
        <v>3.4729999999999999</v>
      </c>
      <c r="K633" s="34">
        <v>43361</v>
      </c>
    </row>
    <row r="634" spans="2:11" x14ac:dyDescent="0.25">
      <c r="B634" s="139">
        <v>43367</v>
      </c>
      <c r="C634" s="140"/>
      <c r="D634" s="141">
        <v>3.4729999999999999</v>
      </c>
      <c r="E634" s="142"/>
      <c r="F634" s="142">
        <f t="shared" si="120"/>
        <v>3.4729999999999999</v>
      </c>
      <c r="K634" s="34">
        <v>43368</v>
      </c>
    </row>
    <row r="635" spans="2:11" x14ac:dyDescent="0.25">
      <c r="B635" s="139">
        <v>43374</v>
      </c>
      <c r="C635" s="140"/>
      <c r="D635" s="141">
        <v>3.5059999999999998</v>
      </c>
      <c r="E635" s="142"/>
      <c r="F635" s="142">
        <f t="shared" si="120"/>
        <v>3.5059999999999998</v>
      </c>
      <c r="K635" s="34">
        <v>43375</v>
      </c>
    </row>
    <row r="636" spans="2:11" x14ac:dyDescent="0.25">
      <c r="B636" s="139">
        <v>43381</v>
      </c>
      <c r="C636" s="140"/>
      <c r="D636" s="141">
        <v>3.5579999999999998</v>
      </c>
      <c r="E636" s="142"/>
      <c r="F636" s="142">
        <f t="shared" si="120"/>
        <v>3.5579999999999998</v>
      </c>
      <c r="K636" s="34">
        <v>43382</v>
      </c>
    </row>
    <row r="637" spans="2:11" x14ac:dyDescent="0.25">
      <c r="B637" s="139">
        <v>43388</v>
      </c>
      <c r="C637" s="140"/>
      <c r="D637" s="141">
        <v>3.5910000000000002</v>
      </c>
      <c r="E637" s="142"/>
      <c r="F637" s="142">
        <f t="shared" si="120"/>
        <v>3.5910000000000002</v>
      </c>
      <c r="K637" s="34">
        <v>43389</v>
      </c>
    </row>
    <row r="638" spans="2:11" x14ac:dyDescent="0.25">
      <c r="B638" s="139">
        <v>43395</v>
      </c>
      <c r="C638" s="140"/>
      <c r="D638" s="141">
        <v>3.5870000000000002</v>
      </c>
      <c r="E638" s="142"/>
      <c r="F638" s="142">
        <f t="shared" si="120"/>
        <v>3.5870000000000002</v>
      </c>
      <c r="K638" s="34">
        <v>43396</v>
      </c>
    </row>
    <row r="639" spans="2:11" x14ac:dyDescent="0.25">
      <c r="B639" s="139">
        <v>43402</v>
      </c>
      <c r="C639" s="140"/>
      <c r="D639" s="141">
        <v>3.5640000000000001</v>
      </c>
      <c r="E639" s="142"/>
      <c r="F639" s="142">
        <f t="shared" si="120"/>
        <v>3.5640000000000001</v>
      </c>
      <c r="K639" s="34">
        <v>43403</v>
      </c>
    </row>
    <row r="640" spans="2:11" x14ac:dyDescent="0.25">
      <c r="B640" s="139">
        <v>43409</v>
      </c>
      <c r="C640" s="140"/>
      <c r="D640" s="141">
        <v>3.5379999999999998</v>
      </c>
      <c r="E640" s="142"/>
      <c r="F640" s="142">
        <f t="shared" si="120"/>
        <v>3.5379999999999998</v>
      </c>
      <c r="K640" s="34">
        <v>43410</v>
      </c>
    </row>
    <row r="641" spans="2:11" x14ac:dyDescent="0.25">
      <c r="B641" s="139">
        <v>43416</v>
      </c>
      <c r="C641" s="140"/>
      <c r="D641" s="141">
        <v>3.5139999999999998</v>
      </c>
      <c r="E641" s="142"/>
      <c r="F641" s="142">
        <f t="shared" si="120"/>
        <v>3.5139999999999998</v>
      </c>
      <c r="K641" s="34">
        <v>43417</v>
      </c>
    </row>
    <row r="642" spans="2:11" x14ac:dyDescent="0.25">
      <c r="B642" s="139">
        <v>43423</v>
      </c>
      <c r="C642" s="140"/>
      <c r="D642" s="141">
        <v>3.4750000000000001</v>
      </c>
      <c r="E642" s="142"/>
      <c r="F642" s="142">
        <f t="shared" si="120"/>
        <v>3.4750000000000001</v>
      </c>
      <c r="K642" s="34">
        <v>43424</v>
      </c>
    </row>
    <row r="643" spans="2:11" x14ac:dyDescent="0.25">
      <c r="B643" s="139">
        <v>43430</v>
      </c>
      <c r="C643" s="140"/>
      <c r="D643" s="141">
        <v>3.4550000000000001</v>
      </c>
      <c r="E643" s="142"/>
      <c r="F643" s="142">
        <f t="shared" si="120"/>
        <v>3.4550000000000001</v>
      </c>
      <c r="K643" s="34">
        <v>43431</v>
      </c>
    </row>
    <row r="644" spans="2:11" x14ac:dyDescent="0.25">
      <c r="B644" s="139">
        <v>43437</v>
      </c>
      <c r="C644" s="140"/>
      <c r="D644" s="141">
        <v>3.4060000000000001</v>
      </c>
      <c r="E644" s="142"/>
      <c r="F644" s="142">
        <f t="shared" si="120"/>
        <v>3.4060000000000001</v>
      </c>
      <c r="K644" s="34">
        <v>43438</v>
      </c>
    </row>
    <row r="645" spans="2:11" x14ac:dyDescent="0.25">
      <c r="B645" s="139">
        <v>43444</v>
      </c>
      <c r="C645" s="140"/>
      <c r="D645" s="141">
        <v>3.3570000000000002</v>
      </c>
      <c r="E645" s="142"/>
      <c r="F645" s="142">
        <f t="shared" si="120"/>
        <v>3.3570000000000002</v>
      </c>
      <c r="K645" s="34">
        <v>43445</v>
      </c>
    </row>
    <row r="646" spans="2:11" x14ac:dyDescent="0.25">
      <c r="B646" s="139">
        <v>43451</v>
      </c>
      <c r="C646" s="140"/>
      <c r="D646" s="141">
        <v>3.3130000000000002</v>
      </c>
      <c r="E646" s="142"/>
      <c r="F646" s="142">
        <f t="shared" si="120"/>
        <v>3.3130000000000002</v>
      </c>
      <c r="K646" s="34">
        <v>43452</v>
      </c>
    </row>
    <row r="647" spans="2:11" x14ac:dyDescent="0.25">
      <c r="B647" s="139">
        <v>43458</v>
      </c>
      <c r="C647" s="140"/>
      <c r="D647" s="141">
        <v>3.2810000000000001</v>
      </c>
      <c r="E647" s="142"/>
      <c r="F647" s="142">
        <f t="shared" si="120"/>
        <v>3.2810000000000001</v>
      </c>
      <c r="K647" s="34">
        <v>43459</v>
      </c>
    </row>
    <row r="648" spans="2:11" x14ac:dyDescent="0.25">
      <c r="B648" s="139">
        <v>43465</v>
      </c>
      <c r="C648" s="140"/>
      <c r="D648" s="141">
        <v>3.246</v>
      </c>
      <c r="E648" s="142"/>
      <c r="F648" s="142">
        <f t="shared" si="120"/>
        <v>3.246</v>
      </c>
      <c r="K648" s="34">
        <v>43466</v>
      </c>
    </row>
    <row r="649" spans="2:11" x14ac:dyDescent="0.25">
      <c r="B649" s="139">
        <v>43472</v>
      </c>
      <c r="C649" s="140"/>
      <c r="D649" s="141">
        <v>3.18</v>
      </c>
      <c r="E649" s="142"/>
      <c r="F649" s="142">
        <f t="shared" si="120"/>
        <v>3.18</v>
      </c>
      <c r="K649" s="34">
        <v>43473</v>
      </c>
    </row>
    <row r="650" spans="2:11" x14ac:dyDescent="0.25">
      <c r="B650" s="139">
        <v>43479</v>
      </c>
      <c r="C650" s="140"/>
      <c r="D650" s="141">
        <v>3.13</v>
      </c>
      <c r="E650" s="142"/>
      <c r="F650" s="142">
        <f t="shared" si="120"/>
        <v>3.13</v>
      </c>
      <c r="K650" s="34">
        <v>43480</v>
      </c>
    </row>
    <row r="651" spans="2:11" x14ac:dyDescent="0.25">
      <c r="B651" s="139">
        <v>43486</v>
      </c>
      <c r="C651" s="140"/>
      <c r="D651" s="141">
        <v>3.1150000000000002</v>
      </c>
      <c r="E651" s="142"/>
      <c r="F651" s="142">
        <f t="shared" si="120"/>
        <v>3.1150000000000002</v>
      </c>
      <c r="K651" s="34">
        <v>43487</v>
      </c>
    </row>
    <row r="652" spans="2:11" x14ac:dyDescent="0.25">
      <c r="B652" s="139">
        <v>43493</v>
      </c>
      <c r="C652" s="140"/>
      <c r="D652" s="141">
        <v>3.0990000000000002</v>
      </c>
      <c r="E652" s="142"/>
      <c r="F652" s="142">
        <f t="shared" si="120"/>
        <v>3.0990000000000002</v>
      </c>
      <c r="K652" s="34">
        <v>43494</v>
      </c>
    </row>
    <row r="653" spans="2:11" x14ac:dyDescent="0.25">
      <c r="B653" s="139">
        <v>43500</v>
      </c>
      <c r="C653" s="140"/>
      <c r="D653" s="141">
        <v>3.0870000000000002</v>
      </c>
      <c r="E653" s="142"/>
      <c r="F653" s="142">
        <f t="shared" si="120"/>
        <v>3.0870000000000002</v>
      </c>
      <c r="K653" s="34">
        <v>43501</v>
      </c>
    </row>
    <row r="654" spans="2:11" x14ac:dyDescent="0.25">
      <c r="B654" s="139">
        <v>43507</v>
      </c>
      <c r="C654" s="140"/>
      <c r="D654" s="141">
        <v>3.0840000000000001</v>
      </c>
      <c r="E654" s="142"/>
      <c r="F654" s="142">
        <f t="shared" si="120"/>
        <v>3.0840000000000001</v>
      </c>
      <c r="K654" s="34">
        <v>43508</v>
      </c>
    </row>
    <row r="655" spans="2:11" x14ac:dyDescent="0.25">
      <c r="B655" s="139">
        <v>43514</v>
      </c>
      <c r="C655" s="140"/>
      <c r="D655" s="141">
        <v>3.1040000000000001</v>
      </c>
      <c r="E655" s="142"/>
      <c r="F655" s="142">
        <f t="shared" si="120"/>
        <v>3.1040000000000001</v>
      </c>
      <c r="K655" s="34">
        <v>43515</v>
      </c>
    </row>
    <row r="656" spans="2:11" x14ac:dyDescent="0.25">
      <c r="B656" s="139">
        <v>43521</v>
      </c>
      <c r="C656" s="140"/>
      <c r="D656" s="141">
        <v>3.141</v>
      </c>
      <c r="E656" s="142"/>
      <c r="F656" s="142">
        <f t="shared" si="120"/>
        <v>3.141</v>
      </c>
      <c r="K656" s="34">
        <v>43522</v>
      </c>
    </row>
    <row r="657" spans="2:11" x14ac:dyDescent="0.25">
      <c r="B657" s="139">
        <v>43528</v>
      </c>
      <c r="C657" s="140"/>
      <c r="D657" s="141">
        <v>3.1549999999999998</v>
      </c>
      <c r="E657" s="142"/>
      <c r="F657" s="142">
        <f t="shared" si="120"/>
        <v>3.1549999999999998</v>
      </c>
      <c r="K657" s="34">
        <v>43529</v>
      </c>
    </row>
    <row r="658" spans="2:11" x14ac:dyDescent="0.25">
      <c r="B658" s="139">
        <v>43535</v>
      </c>
      <c r="C658" s="140"/>
      <c r="D658" s="141">
        <v>3.1619999999999999</v>
      </c>
      <c r="E658" s="142"/>
      <c r="F658" s="142">
        <f t="shared" si="120"/>
        <v>3.1619999999999999</v>
      </c>
      <c r="K658" s="34">
        <v>43536</v>
      </c>
    </row>
    <row r="659" spans="2:11" x14ac:dyDescent="0.25">
      <c r="B659" s="139">
        <v>43542</v>
      </c>
      <c r="C659" s="140"/>
      <c r="D659" s="141">
        <v>3.1389999999999998</v>
      </c>
      <c r="E659" s="142"/>
      <c r="F659" s="142">
        <f t="shared" si="120"/>
        <v>3.1389999999999998</v>
      </c>
      <c r="K659" s="34">
        <v>43543</v>
      </c>
    </row>
    <row r="660" spans="2:11" x14ac:dyDescent="0.25">
      <c r="B660" s="139">
        <v>43549</v>
      </c>
      <c r="C660" s="140"/>
      <c r="D660" s="141">
        <v>3.1560000000000001</v>
      </c>
      <c r="E660" s="142"/>
      <c r="F660" s="142">
        <f t="shared" si="120"/>
        <v>3.1560000000000001</v>
      </c>
      <c r="K660" s="34">
        <v>43550</v>
      </c>
    </row>
    <row r="661" spans="2:11" x14ac:dyDescent="0.25">
      <c r="B661" s="139">
        <v>43556</v>
      </c>
      <c r="C661" s="140"/>
      <c r="D661" s="141">
        <v>3.153</v>
      </c>
      <c r="E661" s="142"/>
      <c r="F661" s="142">
        <f t="shared" si="120"/>
        <v>3.153</v>
      </c>
      <c r="K661" s="34">
        <v>43557</v>
      </c>
    </row>
    <row r="662" spans="2:11" x14ac:dyDescent="0.25">
      <c r="B662" s="139">
        <v>43563</v>
      </c>
      <c r="C662" s="140"/>
      <c r="D662" s="141">
        <v>3.1890000000000001</v>
      </c>
      <c r="E662" s="142"/>
      <c r="F662" s="142">
        <f t="shared" si="120"/>
        <v>3.1890000000000001</v>
      </c>
      <c r="K662" s="34">
        <v>43564</v>
      </c>
    </row>
    <row r="663" spans="2:11" x14ac:dyDescent="0.25">
      <c r="B663" s="139">
        <v>43570</v>
      </c>
      <c r="C663" s="140"/>
      <c r="D663" s="141">
        <v>3.2519999999999998</v>
      </c>
      <c r="E663" s="142"/>
      <c r="F663" s="142">
        <f t="shared" si="120"/>
        <v>3.2519999999999998</v>
      </c>
      <c r="K663" s="34">
        <v>43571</v>
      </c>
    </row>
    <row r="664" spans="2:11" x14ac:dyDescent="0.25">
      <c r="B664" s="139">
        <v>43577</v>
      </c>
      <c r="C664" s="140"/>
      <c r="D664" s="141">
        <v>3.3090000000000002</v>
      </c>
      <c r="E664" s="142"/>
      <c r="F664" s="142">
        <f t="shared" si="120"/>
        <v>3.3090000000000002</v>
      </c>
      <c r="K664" s="34">
        <v>43578</v>
      </c>
    </row>
    <row r="665" spans="2:11" x14ac:dyDescent="0.25">
      <c r="B665" s="139">
        <v>43584</v>
      </c>
      <c r="C665" s="140"/>
      <c r="D665" s="141">
        <v>3.3460000000000001</v>
      </c>
      <c r="E665" s="142"/>
      <c r="F665" s="142">
        <f t="shared" si="120"/>
        <v>3.3460000000000001</v>
      </c>
      <c r="K665" s="34">
        <v>43585</v>
      </c>
    </row>
    <row r="666" spans="2:11" x14ac:dyDescent="0.25">
      <c r="B666" s="139">
        <v>43591</v>
      </c>
      <c r="C666" s="140"/>
      <c r="D666" s="141">
        <v>3.3450000000000002</v>
      </c>
      <c r="E666" s="142"/>
      <c r="F666" s="142">
        <f t="shared" si="120"/>
        <v>3.3450000000000002</v>
      </c>
      <c r="K666" s="34">
        <v>43592</v>
      </c>
    </row>
    <row r="667" spans="2:11" x14ac:dyDescent="0.25">
      <c r="B667" s="139">
        <v>43598</v>
      </c>
      <c r="C667" s="140"/>
      <c r="D667" s="141">
        <v>3.355</v>
      </c>
      <c r="E667" s="142"/>
      <c r="F667" s="142">
        <f t="shared" si="120"/>
        <v>3.355</v>
      </c>
      <c r="K667" s="34">
        <v>43599</v>
      </c>
    </row>
    <row r="668" spans="2:11" x14ac:dyDescent="0.25">
      <c r="B668" s="139">
        <v>43605</v>
      </c>
      <c r="C668" s="140"/>
      <c r="D668" s="141">
        <v>3.3519999999999999</v>
      </c>
      <c r="E668" s="142"/>
      <c r="F668" s="142">
        <f t="shared" si="120"/>
        <v>3.3519999999999999</v>
      </c>
      <c r="K668" s="34">
        <v>43606</v>
      </c>
    </row>
    <row r="669" spans="2:11" x14ac:dyDescent="0.25">
      <c r="B669" s="139">
        <v>43612</v>
      </c>
      <c r="C669" s="140"/>
      <c r="D669" s="141">
        <v>3.3380000000000001</v>
      </c>
      <c r="E669" s="142"/>
      <c r="F669" s="142">
        <f t="shared" si="120"/>
        <v>3.3380000000000001</v>
      </c>
      <c r="K669" s="34">
        <v>43613</v>
      </c>
    </row>
    <row r="670" spans="2:11" x14ac:dyDescent="0.25">
      <c r="B670" s="139">
        <v>43619</v>
      </c>
      <c r="C670" s="140"/>
      <c r="D670" s="141">
        <v>3.32</v>
      </c>
      <c r="E670" s="142"/>
      <c r="F670" s="142">
        <f t="shared" si="120"/>
        <v>3.32</v>
      </c>
      <c r="K670" s="34">
        <v>43620</v>
      </c>
    </row>
    <row r="671" spans="2:11" x14ac:dyDescent="0.25">
      <c r="B671" s="139">
        <v>43626</v>
      </c>
      <c r="C671" s="140"/>
      <c r="D671" s="141">
        <v>3.282</v>
      </c>
      <c r="E671" s="142"/>
      <c r="F671" s="142">
        <f t="shared" si="120"/>
        <v>3.282</v>
      </c>
      <c r="K671" s="34">
        <v>43627</v>
      </c>
    </row>
    <row r="672" spans="2:11" x14ac:dyDescent="0.25">
      <c r="B672" s="139">
        <v>43633</v>
      </c>
      <c r="C672" s="140"/>
      <c r="D672" s="141">
        <v>3.238</v>
      </c>
      <c r="E672" s="142"/>
      <c r="F672" s="142">
        <f t="shared" si="120"/>
        <v>3.238</v>
      </c>
      <c r="K672" s="34">
        <v>43634</v>
      </c>
    </row>
    <row r="673" spans="2:11" x14ac:dyDescent="0.25">
      <c r="B673" s="139">
        <v>43640</v>
      </c>
      <c r="C673" s="140"/>
      <c r="D673" s="141">
        <v>3.206</v>
      </c>
      <c r="E673" s="142"/>
      <c r="F673" s="142">
        <f t="shared" si="120"/>
        <v>3.206</v>
      </c>
      <c r="K673" s="34">
        <v>43641</v>
      </c>
    </row>
    <row r="674" spans="2:11" x14ac:dyDescent="0.25">
      <c r="B674" s="139">
        <v>43647</v>
      </c>
      <c r="C674" s="140"/>
      <c r="D674" s="141">
        <v>3.2050000000000001</v>
      </c>
      <c r="E674" s="142"/>
      <c r="F674" s="142">
        <f t="shared" si="120"/>
        <v>3.2050000000000001</v>
      </c>
      <c r="K674" s="34">
        <v>43648</v>
      </c>
    </row>
    <row r="675" spans="2:11" x14ac:dyDescent="0.25">
      <c r="B675" s="139">
        <v>43654</v>
      </c>
      <c r="C675" s="140"/>
      <c r="D675" s="141">
        <v>3.2080000000000002</v>
      </c>
      <c r="E675" s="142"/>
      <c r="F675" s="142">
        <f t="shared" si="120"/>
        <v>3.2080000000000002</v>
      </c>
      <c r="K675" s="34">
        <v>43655</v>
      </c>
    </row>
    <row r="676" spans="2:11" x14ac:dyDescent="0.25">
      <c r="B676" s="139">
        <v>43661</v>
      </c>
      <c r="C676" s="140"/>
      <c r="D676" s="141">
        <v>3.2090000000000001</v>
      </c>
      <c r="E676" s="142"/>
      <c r="F676" s="142">
        <f t="shared" si="120"/>
        <v>3.2090000000000001</v>
      </c>
      <c r="K676" s="34">
        <v>43662</v>
      </c>
    </row>
    <row r="677" spans="2:11" x14ac:dyDescent="0.25">
      <c r="B677" s="139">
        <v>43668</v>
      </c>
      <c r="C677" s="140"/>
      <c r="D677" s="141">
        <v>3.198</v>
      </c>
      <c r="E677" s="142"/>
      <c r="F677" s="142">
        <f t="shared" si="120"/>
        <v>3.198</v>
      </c>
      <c r="K677" s="34">
        <v>43669</v>
      </c>
    </row>
    <row r="678" spans="2:11" x14ac:dyDescent="0.25">
      <c r="B678" s="139">
        <v>43675</v>
      </c>
      <c r="C678" s="140"/>
      <c r="D678" s="141">
        <v>3.1859999999999999</v>
      </c>
      <c r="E678" s="142"/>
      <c r="F678" s="142">
        <f t="shared" si="120"/>
        <v>3.1859999999999999</v>
      </c>
      <c r="K678" s="34">
        <v>43676</v>
      </c>
    </row>
    <row r="679" spans="2:11" x14ac:dyDescent="0.25">
      <c r="B679" s="139">
        <v>43682</v>
      </c>
      <c r="C679" s="140"/>
      <c r="D679" s="141">
        <v>3.1819999999999999</v>
      </c>
      <c r="E679" s="142"/>
      <c r="F679" s="142">
        <f t="shared" ref="F679:F742" si="121">D679</f>
        <v>3.1819999999999999</v>
      </c>
      <c r="K679" s="34">
        <v>43683</v>
      </c>
    </row>
    <row r="680" spans="2:11" x14ac:dyDescent="0.25">
      <c r="B680" s="139">
        <v>43689</v>
      </c>
      <c r="C680" s="140"/>
      <c r="D680" s="141">
        <v>3.1640000000000001</v>
      </c>
      <c r="E680" s="142"/>
      <c r="F680" s="142">
        <f t="shared" si="121"/>
        <v>3.1640000000000001</v>
      </c>
      <c r="K680" s="34">
        <v>43690</v>
      </c>
    </row>
    <row r="681" spans="2:11" x14ac:dyDescent="0.25">
      <c r="B681" s="139">
        <v>43696</v>
      </c>
      <c r="C681" s="140"/>
      <c r="D681" s="141">
        <v>3.1579999999999999</v>
      </c>
      <c r="E681" s="142"/>
      <c r="F681" s="142">
        <f t="shared" si="121"/>
        <v>3.1579999999999999</v>
      </c>
      <c r="K681" s="34">
        <v>43697</v>
      </c>
    </row>
    <row r="682" spans="2:11" x14ac:dyDescent="0.25">
      <c r="B682" s="139">
        <v>43703</v>
      </c>
      <c r="C682" s="140"/>
      <c r="D682" s="141">
        <v>3.1389999999999998</v>
      </c>
      <c r="E682" s="142"/>
      <c r="F682" s="142">
        <f t="shared" si="121"/>
        <v>3.1389999999999998</v>
      </c>
      <c r="K682" s="34">
        <v>43704</v>
      </c>
    </row>
    <row r="683" spans="2:11" x14ac:dyDescent="0.25">
      <c r="B683" s="139">
        <v>43710</v>
      </c>
      <c r="C683" s="140"/>
      <c r="D683" s="141">
        <v>3.1389999999999998</v>
      </c>
      <c r="E683" s="142"/>
      <c r="F683" s="142">
        <f t="shared" si="121"/>
        <v>3.1389999999999998</v>
      </c>
      <c r="K683" s="34">
        <v>43711</v>
      </c>
    </row>
    <row r="684" spans="2:11" x14ac:dyDescent="0.25">
      <c r="B684" s="139">
        <v>43717</v>
      </c>
      <c r="C684" s="140"/>
      <c r="D684" s="141">
        <v>3.1309999999999998</v>
      </c>
      <c r="E684" s="142"/>
      <c r="F684" s="142">
        <f t="shared" si="121"/>
        <v>3.1309999999999998</v>
      </c>
      <c r="K684" s="34">
        <v>43718</v>
      </c>
    </row>
    <row r="685" spans="2:11" x14ac:dyDescent="0.25">
      <c r="B685" s="139">
        <v>43724</v>
      </c>
      <c r="C685" s="140"/>
      <c r="D685" s="141">
        <v>3.161</v>
      </c>
      <c r="E685" s="142"/>
      <c r="F685" s="142">
        <f t="shared" si="121"/>
        <v>3.161</v>
      </c>
      <c r="K685" s="34">
        <v>43725</v>
      </c>
    </row>
    <row r="686" spans="2:11" x14ac:dyDescent="0.25">
      <c r="B686" s="139">
        <v>43731</v>
      </c>
      <c r="C686" s="140"/>
      <c r="D686" s="141">
        <v>3.238</v>
      </c>
      <c r="E686" s="142"/>
      <c r="F686" s="142">
        <f t="shared" si="121"/>
        <v>3.238</v>
      </c>
      <c r="K686" s="34">
        <v>43732</v>
      </c>
    </row>
    <row r="687" spans="2:11" x14ac:dyDescent="0.25">
      <c r="B687" s="139">
        <v>43738</v>
      </c>
      <c r="C687" s="140"/>
      <c r="D687" s="141">
        <v>3.2280000000000002</v>
      </c>
      <c r="E687" s="142"/>
      <c r="F687" s="142">
        <f t="shared" si="121"/>
        <v>3.2280000000000002</v>
      </c>
      <c r="K687" s="34">
        <v>43739</v>
      </c>
    </row>
    <row r="688" spans="2:11" x14ac:dyDescent="0.25">
      <c r="B688" s="139">
        <v>43745</v>
      </c>
      <c r="C688" s="140"/>
      <c r="D688" s="141">
        <v>3.2149999999999999</v>
      </c>
      <c r="E688" s="142"/>
      <c r="F688" s="142">
        <f t="shared" si="121"/>
        <v>3.2149999999999999</v>
      </c>
      <c r="K688" s="34">
        <v>43746</v>
      </c>
    </row>
    <row r="689" spans="2:11" x14ac:dyDescent="0.25">
      <c r="B689" s="139">
        <v>43752</v>
      </c>
      <c r="C689" s="140"/>
      <c r="D689" s="141">
        <v>3.24</v>
      </c>
      <c r="E689" s="142"/>
      <c r="F689" s="142">
        <f t="shared" si="121"/>
        <v>3.24</v>
      </c>
      <c r="K689" s="34">
        <v>43753</v>
      </c>
    </row>
    <row r="690" spans="2:11" x14ac:dyDescent="0.25">
      <c r="B690" s="139">
        <v>43759</v>
      </c>
      <c r="C690" s="140"/>
      <c r="D690" s="141">
        <v>3.29</v>
      </c>
      <c r="E690" s="142"/>
      <c r="F690" s="142">
        <f t="shared" si="121"/>
        <v>3.29</v>
      </c>
      <c r="K690" s="34">
        <v>43760</v>
      </c>
    </row>
    <row r="691" spans="2:11" x14ac:dyDescent="0.25">
      <c r="B691" s="139">
        <v>43766</v>
      </c>
      <c r="C691" s="140"/>
      <c r="D691" s="141">
        <v>3.379</v>
      </c>
      <c r="E691" s="142"/>
      <c r="F691" s="142">
        <f t="shared" si="121"/>
        <v>3.379</v>
      </c>
      <c r="K691" s="34">
        <v>43767</v>
      </c>
    </row>
    <row r="692" spans="2:11" x14ac:dyDescent="0.25">
      <c r="B692" s="139">
        <v>43773</v>
      </c>
      <c r="C692" s="140"/>
      <c r="D692" s="141">
        <v>3.4129999999999998</v>
      </c>
      <c r="E692" s="142"/>
      <c r="F692" s="142">
        <f t="shared" si="121"/>
        <v>3.4129999999999998</v>
      </c>
      <c r="K692" s="34">
        <v>43774</v>
      </c>
    </row>
    <row r="693" spans="2:11" x14ac:dyDescent="0.25">
      <c r="B693" s="139">
        <v>43780</v>
      </c>
      <c r="C693" s="140"/>
      <c r="D693" s="141">
        <v>3.4350000000000001</v>
      </c>
      <c r="E693" s="142"/>
      <c r="F693" s="142">
        <f t="shared" si="121"/>
        <v>3.4350000000000001</v>
      </c>
      <c r="K693" s="34">
        <v>43781</v>
      </c>
    </row>
    <row r="694" spans="2:11" x14ac:dyDescent="0.25">
      <c r="B694" s="139">
        <v>43787</v>
      </c>
      <c r="C694" s="140"/>
      <c r="D694" s="141">
        <v>3.444</v>
      </c>
      <c r="E694" s="142"/>
      <c r="F694" s="142">
        <f t="shared" si="121"/>
        <v>3.444</v>
      </c>
      <c r="K694" s="34">
        <v>43788</v>
      </c>
    </row>
    <row r="695" spans="2:11" x14ac:dyDescent="0.25">
      <c r="B695" s="139">
        <v>43794</v>
      </c>
      <c r="C695" s="140"/>
      <c r="D695" s="141">
        <v>3.387</v>
      </c>
      <c r="E695" s="142"/>
      <c r="F695" s="142">
        <f t="shared" si="121"/>
        <v>3.387</v>
      </c>
      <c r="K695" s="34">
        <v>43795</v>
      </c>
    </row>
    <row r="696" spans="2:11" x14ac:dyDescent="0.25">
      <c r="B696" s="139">
        <v>43801</v>
      </c>
      <c r="C696" s="140"/>
      <c r="D696" s="141">
        <v>3.3820000000000001</v>
      </c>
      <c r="E696" s="142"/>
      <c r="F696" s="142">
        <f t="shared" si="121"/>
        <v>3.3820000000000001</v>
      </c>
      <c r="K696" s="34">
        <v>43802</v>
      </c>
    </row>
    <row r="697" spans="2:11" x14ac:dyDescent="0.25">
      <c r="B697" s="139">
        <v>43808</v>
      </c>
      <c r="C697" s="140"/>
      <c r="D697" s="141">
        <v>3.323</v>
      </c>
      <c r="E697" s="142"/>
      <c r="F697" s="142">
        <f t="shared" si="121"/>
        <v>3.323</v>
      </c>
      <c r="K697" s="34">
        <v>43809</v>
      </c>
    </row>
    <row r="698" spans="2:11" x14ac:dyDescent="0.25">
      <c r="B698" s="139">
        <v>43815</v>
      </c>
      <c r="C698" s="140"/>
      <c r="D698" s="141">
        <v>3.28</v>
      </c>
      <c r="E698" s="142"/>
      <c r="F698" s="142">
        <f t="shared" si="121"/>
        <v>3.28</v>
      </c>
      <c r="K698" s="34">
        <v>43816</v>
      </c>
    </row>
    <row r="699" spans="2:11" x14ac:dyDescent="0.25">
      <c r="B699" s="139">
        <v>43822</v>
      </c>
      <c r="C699" s="140"/>
      <c r="D699" s="141">
        <v>3.2519999999999998</v>
      </c>
      <c r="E699" s="142"/>
      <c r="F699" s="142">
        <f t="shared" si="121"/>
        <v>3.2519999999999998</v>
      </c>
      <c r="K699" s="34">
        <v>43823</v>
      </c>
    </row>
    <row r="700" spans="2:11" x14ac:dyDescent="0.25">
      <c r="B700" s="139">
        <v>43829</v>
      </c>
      <c r="C700" s="140"/>
      <c r="D700" s="141">
        <v>3.274</v>
      </c>
      <c r="E700" s="142"/>
      <c r="F700" s="142">
        <f t="shared" si="121"/>
        <v>3.274</v>
      </c>
      <c r="K700" s="34">
        <v>43830</v>
      </c>
    </row>
    <row r="701" spans="2:11" x14ac:dyDescent="0.25">
      <c r="B701" s="139">
        <v>43836</v>
      </c>
      <c r="C701" s="140"/>
      <c r="D701" s="141">
        <v>3.2639999999999998</v>
      </c>
      <c r="E701" s="142"/>
      <c r="F701" s="142">
        <f t="shared" si="121"/>
        <v>3.2639999999999998</v>
      </c>
      <c r="K701" s="34">
        <v>43837</v>
      </c>
    </row>
    <row r="702" spans="2:11" x14ac:dyDescent="0.25">
      <c r="B702" s="139">
        <v>43843</v>
      </c>
      <c r="C702" s="140"/>
      <c r="D702" s="141">
        <v>3.2410000000000001</v>
      </c>
      <c r="E702" s="142"/>
      <c r="F702" s="142">
        <f t="shared" si="121"/>
        <v>3.2410000000000001</v>
      </c>
      <c r="K702" s="34">
        <v>43844</v>
      </c>
    </row>
    <row r="703" spans="2:11" x14ac:dyDescent="0.25">
      <c r="B703" s="139">
        <v>43850</v>
      </c>
      <c r="C703" s="140"/>
      <c r="D703" s="141">
        <v>3.206</v>
      </c>
      <c r="E703" s="142"/>
      <c r="F703" s="142">
        <f t="shared" si="121"/>
        <v>3.206</v>
      </c>
      <c r="K703" s="34">
        <v>43851</v>
      </c>
    </row>
    <row r="704" spans="2:11" x14ac:dyDescent="0.25">
      <c r="B704" s="139">
        <v>43857</v>
      </c>
      <c r="C704" s="140"/>
      <c r="D704" s="141">
        <v>3.198</v>
      </c>
      <c r="E704" s="142"/>
      <c r="F704" s="142">
        <f t="shared" si="121"/>
        <v>3.198</v>
      </c>
      <c r="K704" s="34">
        <v>43858</v>
      </c>
    </row>
    <row r="705" spans="2:11" x14ac:dyDescent="0.25">
      <c r="B705" s="139">
        <v>43864</v>
      </c>
      <c r="C705" s="140"/>
      <c r="D705" s="141">
        <v>3.1459999999999999</v>
      </c>
      <c r="E705" s="142"/>
      <c r="F705" s="142">
        <f t="shared" si="121"/>
        <v>3.1459999999999999</v>
      </c>
      <c r="K705" s="34">
        <v>43865</v>
      </c>
    </row>
    <row r="706" spans="2:11" x14ac:dyDescent="0.25">
      <c r="B706" s="139">
        <v>43871</v>
      </c>
      <c r="C706" s="140"/>
      <c r="D706" s="141">
        <v>3.0979999999999999</v>
      </c>
      <c r="E706" s="142"/>
      <c r="F706" s="142">
        <f t="shared" si="121"/>
        <v>3.0979999999999999</v>
      </c>
      <c r="K706" s="34">
        <v>43872</v>
      </c>
    </row>
    <row r="707" spans="2:11" x14ac:dyDescent="0.25">
      <c r="B707" s="139">
        <v>43878</v>
      </c>
      <c r="C707" s="140"/>
      <c r="D707" s="141">
        <v>3.081</v>
      </c>
      <c r="E707" s="142"/>
      <c r="F707" s="142">
        <f t="shared" si="121"/>
        <v>3.081</v>
      </c>
      <c r="K707" s="34">
        <v>43879</v>
      </c>
    </row>
    <row r="708" spans="2:11" x14ac:dyDescent="0.25">
      <c r="B708" s="139">
        <v>43885</v>
      </c>
      <c r="C708" s="140"/>
      <c r="D708" s="141">
        <v>3.0720000000000001</v>
      </c>
      <c r="E708" s="142"/>
      <c r="F708" s="142">
        <f t="shared" si="121"/>
        <v>3.0720000000000001</v>
      </c>
      <c r="K708" s="34">
        <v>43886</v>
      </c>
    </row>
    <row r="709" spans="2:11" x14ac:dyDescent="0.25">
      <c r="B709" s="139">
        <v>43892</v>
      </c>
      <c r="C709" s="140"/>
      <c r="D709" s="141">
        <v>3.0539999999999998</v>
      </c>
      <c r="E709" s="142"/>
      <c r="F709" s="142">
        <f t="shared" si="121"/>
        <v>3.0539999999999998</v>
      </c>
      <c r="K709" s="34">
        <v>43893</v>
      </c>
    </row>
    <row r="710" spans="2:11" x14ac:dyDescent="0.25">
      <c r="B710" s="139">
        <v>43899</v>
      </c>
      <c r="C710" s="140"/>
      <c r="D710" s="141">
        <v>3.0259999999999998</v>
      </c>
      <c r="E710" s="142"/>
      <c r="F710" s="142">
        <f t="shared" si="121"/>
        <v>3.0259999999999998</v>
      </c>
      <c r="K710" s="34">
        <v>43900</v>
      </c>
    </row>
    <row r="711" spans="2:11" x14ac:dyDescent="0.25">
      <c r="B711" s="139">
        <v>43906</v>
      </c>
      <c r="C711" s="140"/>
      <c r="D711" s="141">
        <v>2.9540000000000002</v>
      </c>
      <c r="E711" s="142"/>
      <c r="F711" s="142">
        <f t="shared" si="121"/>
        <v>2.9540000000000002</v>
      </c>
      <c r="K711" s="34">
        <v>43907</v>
      </c>
    </row>
    <row r="712" spans="2:11" x14ac:dyDescent="0.25">
      <c r="B712" s="139">
        <v>43913</v>
      </c>
      <c r="C712" s="140"/>
      <c r="D712" s="141">
        <v>2.879</v>
      </c>
      <c r="E712" s="142"/>
      <c r="F712" s="142">
        <f t="shared" si="121"/>
        <v>2.879</v>
      </c>
      <c r="K712" s="34">
        <v>43914</v>
      </c>
    </row>
    <row r="713" spans="2:11" x14ac:dyDescent="0.25">
      <c r="B713" s="139">
        <v>43920</v>
      </c>
      <c r="C713" s="140"/>
      <c r="D713" s="141">
        <v>2.798</v>
      </c>
      <c r="E713" s="142"/>
      <c r="F713" s="142">
        <f t="shared" si="121"/>
        <v>2.798</v>
      </c>
      <c r="K713" s="34">
        <v>43921</v>
      </c>
    </row>
    <row r="714" spans="2:11" x14ac:dyDescent="0.25">
      <c r="B714" s="139">
        <v>43927</v>
      </c>
      <c r="C714" s="140"/>
      <c r="D714" s="141">
        <v>2.754</v>
      </c>
      <c r="E714" s="142"/>
      <c r="F714" s="142">
        <f t="shared" si="121"/>
        <v>2.754</v>
      </c>
      <c r="K714" s="34">
        <v>43928</v>
      </c>
    </row>
    <row r="715" spans="2:11" x14ac:dyDescent="0.25">
      <c r="B715" s="139">
        <v>43934</v>
      </c>
      <c r="C715" s="140"/>
      <c r="D715" s="141">
        <v>2.6949999999999998</v>
      </c>
      <c r="E715" s="142"/>
      <c r="F715" s="142">
        <f t="shared" si="121"/>
        <v>2.6949999999999998</v>
      </c>
      <c r="K715" s="34">
        <v>43935</v>
      </c>
    </row>
    <row r="716" spans="2:11" x14ac:dyDescent="0.25">
      <c r="B716" s="139">
        <v>43941</v>
      </c>
      <c r="C716" s="140"/>
      <c r="D716" s="141">
        <v>2.64</v>
      </c>
      <c r="E716" s="142"/>
      <c r="F716" s="142">
        <f t="shared" si="121"/>
        <v>2.64</v>
      </c>
      <c r="K716" s="34">
        <v>43942</v>
      </c>
    </row>
    <row r="717" spans="2:11" x14ac:dyDescent="0.25">
      <c r="B717" s="139">
        <v>43948</v>
      </c>
      <c r="C717" s="140"/>
      <c r="D717" s="141">
        <v>2.593</v>
      </c>
      <c r="E717" s="142"/>
      <c r="F717" s="142">
        <f t="shared" si="121"/>
        <v>2.593</v>
      </c>
      <c r="K717" s="34">
        <v>43949</v>
      </c>
    </row>
    <row r="718" spans="2:11" x14ac:dyDescent="0.25">
      <c r="B718" s="139">
        <v>43955</v>
      </c>
      <c r="C718" s="140"/>
      <c r="D718" s="141">
        <v>2.5449999999999999</v>
      </c>
      <c r="E718" s="142"/>
      <c r="F718" s="142">
        <f t="shared" si="121"/>
        <v>2.5449999999999999</v>
      </c>
      <c r="K718" s="34">
        <v>43956</v>
      </c>
    </row>
    <row r="719" spans="2:11" x14ac:dyDescent="0.25">
      <c r="B719" s="139">
        <v>43962</v>
      </c>
      <c r="C719" s="140"/>
      <c r="D719" s="141">
        <v>2.5569999999999999</v>
      </c>
      <c r="E719" s="142"/>
      <c r="F719" s="142">
        <f t="shared" si="121"/>
        <v>2.5569999999999999</v>
      </c>
      <c r="K719" s="34">
        <v>43963</v>
      </c>
    </row>
    <row r="720" spans="2:11" x14ac:dyDescent="0.25">
      <c r="B720" s="139">
        <v>43969</v>
      </c>
      <c r="C720" s="140"/>
      <c r="D720" s="141">
        <v>2.5430000000000001</v>
      </c>
      <c r="E720" s="142"/>
      <c r="F720" s="142">
        <f t="shared" si="121"/>
        <v>2.5430000000000001</v>
      </c>
      <c r="K720" s="34">
        <v>43970</v>
      </c>
    </row>
    <row r="721" spans="2:11" x14ac:dyDescent="0.25">
      <c r="B721" s="139">
        <v>43976</v>
      </c>
      <c r="C721" s="140"/>
      <c r="D721" s="141">
        <v>2.5609999999999999</v>
      </c>
      <c r="E721" s="142"/>
      <c r="F721" s="142">
        <f t="shared" si="121"/>
        <v>2.5609999999999999</v>
      </c>
      <c r="K721" s="34">
        <v>43977</v>
      </c>
    </row>
    <row r="722" spans="2:11" x14ac:dyDescent="0.25">
      <c r="B722" s="139">
        <v>43983</v>
      </c>
      <c r="C722" s="140"/>
      <c r="D722" s="141">
        <v>2.56</v>
      </c>
      <c r="E722" s="142"/>
      <c r="F722" s="142">
        <f t="shared" si="121"/>
        <v>2.56</v>
      </c>
      <c r="K722" s="34">
        <v>43984</v>
      </c>
    </row>
    <row r="723" spans="2:11" x14ac:dyDescent="0.25">
      <c r="B723" s="139">
        <v>43990</v>
      </c>
      <c r="C723" s="140"/>
      <c r="D723" s="141">
        <v>2.5779999999999998</v>
      </c>
      <c r="E723" s="142"/>
      <c r="F723" s="142">
        <f t="shared" si="121"/>
        <v>2.5779999999999998</v>
      </c>
      <c r="K723" s="34">
        <v>43991</v>
      </c>
    </row>
    <row r="724" spans="2:11" x14ac:dyDescent="0.25">
      <c r="B724" s="139">
        <v>43997</v>
      </c>
      <c r="C724" s="140"/>
      <c r="D724" s="141">
        <v>2.5790000000000002</v>
      </c>
      <c r="E724" s="142"/>
      <c r="F724" s="142">
        <f t="shared" si="121"/>
        <v>2.5790000000000002</v>
      </c>
      <c r="K724" s="34">
        <v>43998</v>
      </c>
    </row>
    <row r="725" spans="2:11" x14ac:dyDescent="0.25">
      <c r="B725" s="139">
        <v>44004</v>
      </c>
      <c r="C725" s="140"/>
      <c r="D725" s="141">
        <v>2.5910000000000002</v>
      </c>
      <c r="E725" s="142"/>
      <c r="F725" s="142">
        <f t="shared" si="121"/>
        <v>2.5910000000000002</v>
      </c>
      <c r="K725" s="34">
        <v>44005</v>
      </c>
    </row>
    <row r="726" spans="2:11" x14ac:dyDescent="0.25">
      <c r="B726" s="139">
        <v>44011</v>
      </c>
      <c r="C726" s="140"/>
      <c r="D726" s="141">
        <v>2.5859999999999999</v>
      </c>
      <c r="E726" s="142"/>
      <c r="F726" s="142">
        <f t="shared" si="121"/>
        <v>2.5859999999999999</v>
      </c>
      <c r="K726" s="34">
        <v>44012</v>
      </c>
    </row>
    <row r="727" spans="2:11" x14ac:dyDescent="0.25">
      <c r="B727" s="139">
        <v>44018</v>
      </c>
      <c r="C727" s="140"/>
      <c r="D727" s="141">
        <v>2.5960000000000001</v>
      </c>
      <c r="E727" s="142"/>
      <c r="F727" s="142">
        <f t="shared" si="121"/>
        <v>2.5960000000000001</v>
      </c>
      <c r="K727" s="34">
        <v>44019</v>
      </c>
    </row>
    <row r="728" spans="2:11" x14ac:dyDescent="0.25">
      <c r="B728" s="139">
        <v>44025</v>
      </c>
      <c r="C728" s="140"/>
      <c r="D728" s="141">
        <v>2.5939999999999999</v>
      </c>
      <c r="E728" s="142"/>
      <c r="F728" s="142">
        <f t="shared" si="121"/>
        <v>2.5939999999999999</v>
      </c>
      <c r="K728" s="34">
        <v>44026</v>
      </c>
    </row>
    <row r="729" spans="2:11" x14ac:dyDescent="0.25">
      <c r="B729" s="139">
        <v>44032</v>
      </c>
      <c r="C729" s="140"/>
      <c r="D729" s="141">
        <v>2.597</v>
      </c>
      <c r="E729" s="142"/>
      <c r="F729" s="142">
        <f t="shared" si="121"/>
        <v>2.597</v>
      </c>
      <c r="K729" s="34">
        <v>44033</v>
      </c>
    </row>
    <row r="730" spans="2:11" x14ac:dyDescent="0.25">
      <c r="B730" s="139">
        <v>44039</v>
      </c>
      <c r="C730" s="140"/>
      <c r="D730" s="141">
        <v>2.5859999999999999</v>
      </c>
      <c r="E730" s="142"/>
      <c r="F730" s="142">
        <f t="shared" si="121"/>
        <v>2.5859999999999999</v>
      </c>
      <c r="K730" s="34">
        <v>44040</v>
      </c>
    </row>
    <row r="731" spans="2:11" x14ac:dyDescent="0.25">
      <c r="B731" s="139">
        <v>44046</v>
      </c>
      <c r="C731" s="140"/>
      <c r="D731" s="141">
        <v>2.5920000000000001</v>
      </c>
      <c r="E731" s="142"/>
      <c r="F731" s="142">
        <f t="shared" si="121"/>
        <v>2.5920000000000001</v>
      </c>
      <c r="K731" s="34">
        <v>44047</v>
      </c>
    </row>
    <row r="732" spans="2:11" x14ac:dyDescent="0.25">
      <c r="B732" s="139">
        <v>44053</v>
      </c>
      <c r="C732" s="140"/>
      <c r="D732" s="141">
        <v>2.5880000000000001</v>
      </c>
      <c r="E732" s="142"/>
      <c r="F732" s="142">
        <f t="shared" si="121"/>
        <v>2.5880000000000001</v>
      </c>
      <c r="K732" s="34">
        <v>44054</v>
      </c>
    </row>
    <row r="733" spans="2:11" x14ac:dyDescent="0.25">
      <c r="B733" s="139">
        <v>44060</v>
      </c>
      <c r="C733" s="140"/>
      <c r="D733" s="141">
        <v>2.5859999999999999</v>
      </c>
      <c r="E733" s="142"/>
      <c r="F733" s="142">
        <f t="shared" si="121"/>
        <v>2.5859999999999999</v>
      </c>
      <c r="K733" s="34">
        <v>44061</v>
      </c>
    </row>
    <row r="734" spans="2:11" x14ac:dyDescent="0.25">
      <c r="B734" s="139">
        <v>44067</v>
      </c>
      <c r="C734" s="140"/>
      <c r="D734" s="141">
        <v>2.59</v>
      </c>
      <c r="E734" s="142"/>
      <c r="F734" s="142">
        <f t="shared" si="121"/>
        <v>2.59</v>
      </c>
      <c r="K734" s="34">
        <v>44068</v>
      </c>
    </row>
    <row r="735" spans="2:11" x14ac:dyDescent="0.25">
      <c r="B735" s="139">
        <v>44074</v>
      </c>
      <c r="C735" s="140"/>
      <c r="D735" s="141">
        <v>2.6030000000000002</v>
      </c>
      <c r="E735" s="142"/>
      <c r="F735" s="142">
        <f t="shared" si="121"/>
        <v>2.6030000000000002</v>
      </c>
      <c r="K735" s="34">
        <v>44075</v>
      </c>
    </row>
    <row r="736" spans="2:11" x14ac:dyDescent="0.25">
      <c r="B736" s="139">
        <v>44081</v>
      </c>
      <c r="C736" s="140"/>
      <c r="D736" s="141">
        <v>2.5840000000000001</v>
      </c>
      <c r="E736" s="142"/>
      <c r="F736" s="142">
        <f t="shared" si="121"/>
        <v>2.5840000000000001</v>
      </c>
      <c r="K736" s="34">
        <v>44082</v>
      </c>
    </row>
    <row r="737" spans="2:11" x14ac:dyDescent="0.25">
      <c r="B737" s="139">
        <v>44088</v>
      </c>
      <c r="C737" s="140"/>
      <c r="D737" s="141">
        <v>2.5750000000000002</v>
      </c>
      <c r="E737" s="142"/>
      <c r="F737" s="142">
        <f t="shared" si="121"/>
        <v>2.5750000000000002</v>
      </c>
      <c r="K737" s="34">
        <v>44089</v>
      </c>
    </row>
    <row r="738" spans="2:11" x14ac:dyDescent="0.25">
      <c r="B738" s="139">
        <v>44095</v>
      </c>
      <c r="C738" s="140"/>
      <c r="D738" s="141">
        <v>2.5569999999999999</v>
      </c>
      <c r="E738" s="142"/>
      <c r="F738" s="142">
        <f t="shared" si="121"/>
        <v>2.5569999999999999</v>
      </c>
      <c r="K738" s="34">
        <v>44096</v>
      </c>
    </row>
    <row r="739" spans="2:11" x14ac:dyDescent="0.25">
      <c r="B739" s="139">
        <v>44102</v>
      </c>
      <c r="C739" s="140"/>
      <c r="D739" s="141">
        <v>2.5539999999999998</v>
      </c>
      <c r="E739" s="142"/>
      <c r="F739" s="142">
        <f t="shared" si="121"/>
        <v>2.5539999999999998</v>
      </c>
      <c r="K739" s="34">
        <v>44103</v>
      </c>
    </row>
    <row r="740" spans="2:11" x14ac:dyDescent="0.25">
      <c r="B740" s="139">
        <v>44109</v>
      </c>
      <c r="C740" s="140"/>
      <c r="D740" s="141">
        <v>2.5339999999999998</v>
      </c>
      <c r="E740" s="142"/>
      <c r="F740" s="142">
        <f t="shared" si="121"/>
        <v>2.5339999999999998</v>
      </c>
      <c r="K740" s="34">
        <v>44110</v>
      </c>
    </row>
    <row r="741" spans="2:11" x14ac:dyDescent="0.25">
      <c r="B741" s="139">
        <v>44116</v>
      </c>
      <c r="C741" s="140"/>
      <c r="D741" s="141">
        <v>2.5379999999999998</v>
      </c>
      <c r="E741" s="142"/>
      <c r="F741" s="142">
        <f t="shared" si="121"/>
        <v>2.5379999999999998</v>
      </c>
      <c r="K741" s="34">
        <v>44117</v>
      </c>
    </row>
    <row r="742" spans="2:11" x14ac:dyDescent="0.25">
      <c r="B742" s="139">
        <v>44123</v>
      </c>
      <c r="C742" s="140"/>
      <c r="D742" s="141">
        <v>2.5419999999999998</v>
      </c>
      <c r="E742" s="142"/>
      <c r="F742" s="142">
        <f t="shared" si="121"/>
        <v>2.5419999999999998</v>
      </c>
      <c r="K742" s="34">
        <v>44124</v>
      </c>
    </row>
    <row r="743" spans="2:11" x14ac:dyDescent="0.25">
      <c r="B743" s="139">
        <v>44130</v>
      </c>
      <c r="C743" s="140"/>
      <c r="D743" s="141">
        <v>2.5369999999999999</v>
      </c>
      <c r="E743" s="142"/>
      <c r="F743" s="142">
        <f t="shared" ref="F743:F752" si="122">D743</f>
        <v>2.5369999999999999</v>
      </c>
      <c r="K743" s="34">
        <v>44131</v>
      </c>
    </row>
    <row r="744" spans="2:11" x14ac:dyDescent="0.25">
      <c r="B744" s="139">
        <v>44137</v>
      </c>
      <c r="C744" s="140"/>
      <c r="D744" s="141">
        <v>2.5409999999999999</v>
      </c>
      <c r="E744" s="142"/>
      <c r="F744" s="142">
        <f t="shared" si="122"/>
        <v>2.5409999999999999</v>
      </c>
      <c r="K744" s="34">
        <v>44138</v>
      </c>
    </row>
    <row r="745" spans="2:11" x14ac:dyDescent="0.25">
      <c r="B745" s="139">
        <v>44144</v>
      </c>
      <c r="C745" s="140"/>
      <c r="D745" s="141">
        <v>2.5720000000000001</v>
      </c>
      <c r="E745" s="142"/>
      <c r="F745" s="142">
        <f t="shared" si="122"/>
        <v>2.5720000000000001</v>
      </c>
      <c r="K745" s="34">
        <v>44145</v>
      </c>
    </row>
    <row r="746" spans="2:11" x14ac:dyDescent="0.25">
      <c r="B746" s="139">
        <v>44151</v>
      </c>
      <c r="C746" s="140"/>
      <c r="D746" s="141">
        <v>2.6859999999999999</v>
      </c>
      <c r="E746" s="142"/>
      <c r="F746" s="142">
        <f t="shared" si="122"/>
        <v>2.6859999999999999</v>
      </c>
      <c r="K746" s="34">
        <v>44152</v>
      </c>
    </row>
    <row r="747" spans="2:11" x14ac:dyDescent="0.25">
      <c r="B747" s="139">
        <v>44158</v>
      </c>
      <c r="C747" s="140"/>
      <c r="D747" s="141">
        <v>2.7130000000000001</v>
      </c>
      <c r="E747" s="142"/>
      <c r="F747" s="142">
        <f t="shared" si="122"/>
        <v>2.7130000000000001</v>
      </c>
      <c r="K747" s="34">
        <v>44159</v>
      </c>
    </row>
    <row r="748" spans="2:11" x14ac:dyDescent="0.25">
      <c r="B748" s="139">
        <v>44165</v>
      </c>
      <c r="C748" s="140"/>
      <c r="D748" s="141">
        <v>2.742</v>
      </c>
      <c r="E748" s="142"/>
      <c r="F748" s="142">
        <f t="shared" si="122"/>
        <v>2.742</v>
      </c>
      <c r="K748" s="34">
        <v>44166</v>
      </c>
    </row>
    <row r="749" spans="2:11" x14ac:dyDescent="0.25">
      <c r="B749" s="139">
        <v>44172</v>
      </c>
      <c r="C749" s="140"/>
      <c r="D749" s="141">
        <v>2.7240000000000002</v>
      </c>
      <c r="E749" s="142"/>
      <c r="F749" s="142">
        <f t="shared" si="122"/>
        <v>2.7240000000000002</v>
      </c>
      <c r="K749" s="34">
        <v>44173</v>
      </c>
    </row>
    <row r="750" spans="2:11" x14ac:dyDescent="0.25">
      <c r="B750" s="139">
        <v>44179</v>
      </c>
      <c r="C750" s="140"/>
      <c r="D750" s="141">
        <v>2.7509999999999999</v>
      </c>
      <c r="E750" s="142"/>
      <c r="F750" s="142">
        <f t="shared" si="122"/>
        <v>2.7509999999999999</v>
      </c>
      <c r="K750" s="34">
        <v>44180</v>
      </c>
    </row>
    <row r="751" spans="2:11" x14ac:dyDescent="0.25">
      <c r="B751" s="139">
        <v>44186</v>
      </c>
      <c r="C751" s="140"/>
      <c r="D751" s="141">
        <v>2.7679999999999998</v>
      </c>
      <c r="E751" s="142"/>
      <c r="F751" s="142">
        <f t="shared" si="122"/>
        <v>2.7679999999999998</v>
      </c>
      <c r="K751" s="34">
        <v>44187</v>
      </c>
    </row>
    <row r="752" spans="2:11" x14ac:dyDescent="0.25">
      <c r="B752" s="139">
        <v>44193</v>
      </c>
      <c r="C752" s="140"/>
      <c r="D752" s="141">
        <v>2.77</v>
      </c>
      <c r="E752" s="142"/>
      <c r="F752" s="142">
        <f t="shared" si="122"/>
        <v>2.77</v>
      </c>
      <c r="K752" s="34">
        <v>44194</v>
      </c>
    </row>
    <row r="753" spans="2:11" x14ac:dyDescent="0.25">
      <c r="B753" s="139">
        <v>44200</v>
      </c>
      <c r="C753" s="140"/>
      <c r="D753" s="141">
        <v>2.7709999999999999</v>
      </c>
      <c r="E753" s="142"/>
      <c r="F753" s="142">
        <f t="shared" ref="F753:F782" si="123">D753</f>
        <v>2.7709999999999999</v>
      </c>
      <c r="K753" s="34">
        <v>44201</v>
      </c>
    </row>
    <row r="754" spans="2:11" x14ac:dyDescent="0.25">
      <c r="B754" s="139">
        <v>44207</v>
      </c>
      <c r="C754" s="140"/>
      <c r="D754" s="141">
        <v>2.7930000000000001</v>
      </c>
      <c r="E754" s="142"/>
      <c r="F754" s="142">
        <f t="shared" si="123"/>
        <v>2.7930000000000001</v>
      </c>
      <c r="K754" s="34">
        <v>44208</v>
      </c>
    </row>
    <row r="755" spans="2:11" x14ac:dyDescent="0.25">
      <c r="B755" s="139">
        <v>44214</v>
      </c>
      <c r="C755" s="140"/>
      <c r="D755" s="141">
        <v>2.8039999999999998</v>
      </c>
      <c r="E755" s="142"/>
      <c r="F755" s="142">
        <f t="shared" si="123"/>
        <v>2.8039999999999998</v>
      </c>
      <c r="K755" s="34">
        <v>44215</v>
      </c>
    </row>
    <row r="756" spans="2:11" x14ac:dyDescent="0.25">
      <c r="B756" s="139">
        <v>44221</v>
      </c>
      <c r="C756" s="140"/>
      <c r="D756" s="141">
        <v>2.8159999999999998</v>
      </c>
      <c r="E756" s="142"/>
      <c r="F756" s="142">
        <f t="shared" si="123"/>
        <v>2.8159999999999998</v>
      </c>
      <c r="K756" s="34">
        <v>44222</v>
      </c>
    </row>
    <row r="757" spans="2:11" x14ac:dyDescent="0.25">
      <c r="B757" s="139">
        <v>44228</v>
      </c>
      <c r="C757" s="140"/>
      <c r="D757" s="141">
        <v>2.8410000000000002</v>
      </c>
      <c r="E757" s="142"/>
      <c r="F757" s="142">
        <f t="shared" si="123"/>
        <v>2.8410000000000002</v>
      </c>
      <c r="K757" s="34">
        <v>44229</v>
      </c>
    </row>
    <row r="758" spans="2:11" x14ac:dyDescent="0.25">
      <c r="B758" s="139">
        <v>44235</v>
      </c>
      <c r="C758" s="140"/>
      <c r="D758" s="141">
        <v>2.8969999999999998</v>
      </c>
      <c r="E758" s="142"/>
      <c r="F758" s="142">
        <f t="shared" si="123"/>
        <v>2.8969999999999998</v>
      </c>
      <c r="K758" s="34">
        <v>44236</v>
      </c>
    </row>
    <row r="759" spans="2:11" x14ac:dyDescent="0.25">
      <c r="B759" s="139">
        <v>44242</v>
      </c>
      <c r="C759" s="140"/>
      <c r="D759" s="141">
        <v>2.96</v>
      </c>
      <c r="E759" s="142"/>
      <c r="F759" s="142">
        <f t="shared" si="123"/>
        <v>2.96</v>
      </c>
      <c r="K759" s="34">
        <v>44243</v>
      </c>
    </row>
    <row r="760" spans="2:11" x14ac:dyDescent="0.25">
      <c r="B760" s="139">
        <v>44249</v>
      </c>
      <c r="C760" s="140"/>
      <c r="D760" s="141">
        <v>3.0630000000000002</v>
      </c>
      <c r="E760" s="142"/>
      <c r="F760" s="142">
        <f t="shared" si="123"/>
        <v>3.0630000000000002</v>
      </c>
      <c r="K760" s="34">
        <v>44250</v>
      </c>
    </row>
    <row r="761" spans="2:11" x14ac:dyDescent="0.25">
      <c r="B761" s="139">
        <v>44256</v>
      </c>
      <c r="C761" s="140"/>
      <c r="D761" s="141">
        <v>3.1739999999999999</v>
      </c>
      <c r="E761" s="142"/>
      <c r="F761" s="142">
        <f t="shared" si="123"/>
        <v>3.1739999999999999</v>
      </c>
      <c r="K761" s="34">
        <v>44257</v>
      </c>
    </row>
    <row r="762" spans="2:11" x14ac:dyDescent="0.25">
      <c r="B762" s="139">
        <v>44263</v>
      </c>
      <c r="C762" s="140"/>
      <c r="D762" s="141">
        <v>3.2280000000000002</v>
      </c>
      <c r="E762" s="142"/>
      <c r="F762" s="142">
        <f t="shared" si="123"/>
        <v>3.2280000000000002</v>
      </c>
      <c r="K762" s="34">
        <v>44264</v>
      </c>
    </row>
    <row r="763" spans="2:11" x14ac:dyDescent="0.25">
      <c r="B763" s="139">
        <v>44270</v>
      </c>
      <c r="C763" s="140"/>
      <c r="D763" s="141">
        <v>3.27</v>
      </c>
      <c r="E763" s="142"/>
      <c r="F763" s="142">
        <f t="shared" si="123"/>
        <v>3.27</v>
      </c>
      <c r="K763" s="34">
        <v>44271</v>
      </c>
    </row>
    <row r="764" spans="2:11" x14ac:dyDescent="0.25">
      <c r="B764" s="139">
        <v>44277</v>
      </c>
      <c r="C764" s="140"/>
      <c r="D764" s="141">
        <v>3.3149999999999999</v>
      </c>
      <c r="E764" s="142"/>
      <c r="F764" s="142">
        <f t="shared" si="123"/>
        <v>3.3149999999999999</v>
      </c>
      <c r="K764" s="34">
        <v>44278</v>
      </c>
    </row>
    <row r="765" spans="2:11" x14ac:dyDescent="0.25">
      <c r="B765" s="139">
        <v>44284</v>
      </c>
      <c r="C765" s="140"/>
      <c r="D765" s="141">
        <v>3.2719999999999998</v>
      </c>
      <c r="E765" s="142"/>
      <c r="F765" s="142">
        <f t="shared" si="123"/>
        <v>3.2719999999999998</v>
      </c>
      <c r="K765" s="34">
        <v>44285</v>
      </c>
    </row>
    <row r="766" spans="2:11" x14ac:dyDescent="0.25">
      <c r="B766" s="139">
        <v>44291</v>
      </c>
      <c r="C766" s="140"/>
      <c r="D766" s="141">
        <v>3.2589999999999999</v>
      </c>
      <c r="E766" s="142"/>
      <c r="F766" s="142">
        <f t="shared" si="123"/>
        <v>3.2589999999999999</v>
      </c>
      <c r="K766" s="34">
        <v>44292</v>
      </c>
    </row>
    <row r="767" spans="2:11" x14ac:dyDescent="0.25">
      <c r="B767" s="139">
        <v>44298</v>
      </c>
      <c r="C767" s="140"/>
      <c r="D767" s="141">
        <v>3.2480000000000002</v>
      </c>
      <c r="E767" s="142"/>
      <c r="F767" s="142">
        <f t="shared" si="123"/>
        <v>3.2480000000000002</v>
      </c>
      <c r="K767" s="34">
        <v>44299</v>
      </c>
    </row>
    <row r="768" spans="2:11" x14ac:dyDescent="0.25">
      <c r="B768" s="139">
        <v>44305</v>
      </c>
      <c r="C768" s="140"/>
      <c r="D768" s="141">
        <v>3.2480000000000002</v>
      </c>
      <c r="E768" s="142"/>
      <c r="F768" s="142">
        <f t="shared" si="123"/>
        <v>3.2480000000000002</v>
      </c>
      <c r="K768" s="34">
        <v>44306</v>
      </c>
    </row>
    <row r="769" spans="2:11" x14ac:dyDescent="0.25">
      <c r="B769" s="139">
        <v>44312</v>
      </c>
      <c r="C769" s="140"/>
      <c r="D769" s="141">
        <v>3.25</v>
      </c>
      <c r="E769" s="142"/>
      <c r="F769" s="142">
        <f t="shared" si="123"/>
        <v>3.25</v>
      </c>
      <c r="K769" s="34">
        <v>44313</v>
      </c>
    </row>
    <row r="770" spans="2:11" x14ac:dyDescent="0.25">
      <c r="B770" s="139">
        <v>44319</v>
      </c>
      <c r="C770" s="140"/>
      <c r="D770" s="141">
        <v>3.282</v>
      </c>
      <c r="E770" s="142"/>
      <c r="F770" s="142">
        <f t="shared" si="123"/>
        <v>3.282</v>
      </c>
      <c r="K770" s="34">
        <v>44320</v>
      </c>
    </row>
    <row r="771" spans="2:11" x14ac:dyDescent="0.25">
      <c r="B771" s="139">
        <v>44326</v>
      </c>
      <c r="C771" s="140"/>
      <c r="D771" s="141">
        <v>3.3130000000000002</v>
      </c>
      <c r="E771" s="142"/>
      <c r="F771" s="142">
        <f t="shared" si="123"/>
        <v>3.3130000000000002</v>
      </c>
      <c r="K771" s="34">
        <v>44327</v>
      </c>
    </row>
    <row r="772" spans="2:11" x14ac:dyDescent="0.25">
      <c r="B772" s="139">
        <v>44333</v>
      </c>
      <c r="C772" s="140"/>
      <c r="D772" s="141">
        <v>3.383</v>
      </c>
      <c r="E772" s="142"/>
      <c r="F772" s="142">
        <f t="shared" si="123"/>
        <v>3.383</v>
      </c>
      <c r="K772" s="34">
        <v>44334</v>
      </c>
    </row>
    <row r="773" spans="2:11" x14ac:dyDescent="0.25">
      <c r="B773" s="139">
        <v>44340</v>
      </c>
      <c r="C773" s="140"/>
      <c r="D773" s="141">
        <v>3.395</v>
      </c>
      <c r="E773" s="142"/>
      <c r="F773" s="142">
        <f t="shared" si="123"/>
        <v>3.395</v>
      </c>
      <c r="K773" s="34">
        <v>44341</v>
      </c>
    </row>
    <row r="774" spans="2:11" x14ac:dyDescent="0.25">
      <c r="B774" s="139">
        <v>44347</v>
      </c>
      <c r="C774" s="140"/>
      <c r="D774" s="141">
        <v>3.41</v>
      </c>
      <c r="E774" s="142"/>
      <c r="F774" s="142">
        <f t="shared" si="123"/>
        <v>3.41</v>
      </c>
      <c r="K774" s="34">
        <v>44348</v>
      </c>
    </row>
    <row r="775" spans="2:11" x14ac:dyDescent="0.25">
      <c r="B775" s="139">
        <v>44354</v>
      </c>
      <c r="C775" s="140"/>
      <c r="D775" s="141">
        <v>3.4460000000000002</v>
      </c>
      <c r="E775" s="142"/>
      <c r="F775" s="142">
        <f t="shared" si="123"/>
        <v>3.4460000000000002</v>
      </c>
      <c r="K775" s="34">
        <v>44355</v>
      </c>
    </row>
    <row r="776" spans="2:11" x14ac:dyDescent="0.25">
      <c r="B776" s="139">
        <v>44361</v>
      </c>
      <c r="C776" s="140"/>
      <c r="D776" s="141">
        <v>3.4649999999999999</v>
      </c>
      <c r="E776" s="142"/>
      <c r="F776" s="142">
        <f t="shared" si="123"/>
        <v>3.4649999999999999</v>
      </c>
      <c r="K776" s="34">
        <v>44362</v>
      </c>
    </row>
    <row r="777" spans="2:11" x14ac:dyDescent="0.25">
      <c r="B777" s="139">
        <v>44368</v>
      </c>
      <c r="C777" s="140"/>
      <c r="D777" s="141">
        <v>3.4620000000000002</v>
      </c>
      <c r="E777" s="142"/>
      <c r="F777" s="142">
        <f t="shared" si="123"/>
        <v>3.4620000000000002</v>
      </c>
      <c r="K777" s="34">
        <v>44369</v>
      </c>
    </row>
    <row r="778" spans="2:11" x14ac:dyDescent="0.25">
      <c r="B778" s="139">
        <v>44375</v>
      </c>
      <c r="C778" s="140"/>
      <c r="D778" s="141">
        <v>3.4940000000000002</v>
      </c>
      <c r="E778" s="142"/>
      <c r="F778" s="142">
        <f t="shared" si="123"/>
        <v>3.4940000000000002</v>
      </c>
      <c r="K778" s="34">
        <v>44376</v>
      </c>
    </row>
    <row r="779" spans="2:11" x14ac:dyDescent="0.25">
      <c r="B779" s="139">
        <v>44382</v>
      </c>
      <c r="C779" s="140"/>
      <c r="D779" s="141">
        <v>3.55</v>
      </c>
      <c r="E779" s="142"/>
      <c r="F779" s="142">
        <f t="shared" si="123"/>
        <v>3.55</v>
      </c>
      <c r="K779" s="34">
        <v>44383</v>
      </c>
    </row>
    <row r="780" spans="2:11" x14ac:dyDescent="0.25">
      <c r="B780" s="139">
        <v>44389</v>
      </c>
      <c r="C780" s="140"/>
      <c r="D780" s="141">
        <v>3.5680000000000001</v>
      </c>
      <c r="E780" s="142"/>
      <c r="F780" s="142">
        <f t="shared" si="123"/>
        <v>3.5680000000000001</v>
      </c>
      <c r="K780" s="34">
        <v>44390</v>
      </c>
    </row>
    <row r="781" spans="2:11" x14ac:dyDescent="0.25">
      <c r="B781" s="139">
        <v>44396</v>
      </c>
      <c r="C781" s="140"/>
      <c r="D781" s="141">
        <v>3.5979999999999999</v>
      </c>
      <c r="E781" s="142"/>
      <c r="F781" s="142">
        <f t="shared" si="123"/>
        <v>3.5979999999999999</v>
      </c>
      <c r="K781" s="34">
        <v>44397</v>
      </c>
    </row>
    <row r="782" spans="2:11" x14ac:dyDescent="0.25">
      <c r="B782" s="139">
        <v>44403</v>
      </c>
      <c r="C782" s="140"/>
      <c r="D782" s="141">
        <v>3.61</v>
      </c>
      <c r="E782" s="142"/>
      <c r="F782" s="142">
        <f t="shared" si="123"/>
        <v>3.61</v>
      </c>
      <c r="K782" s="34">
        <v>44404</v>
      </c>
    </row>
    <row r="783" spans="2:11" x14ac:dyDescent="0.25">
      <c r="B783" s="139">
        <v>44410</v>
      </c>
      <c r="C783" s="140"/>
      <c r="D783" s="141">
        <v>3.661</v>
      </c>
      <c r="E783" s="142"/>
      <c r="F783" s="142">
        <f>D783</f>
        <v>3.661</v>
      </c>
      <c r="K783" s="34">
        <v>44411</v>
      </c>
    </row>
    <row r="784" spans="2:11" x14ac:dyDescent="0.25">
      <c r="B784" s="139">
        <v>44417</v>
      </c>
      <c r="C784" s="140"/>
      <c r="D784" s="141">
        <v>3.6749999999999998</v>
      </c>
      <c r="E784" s="142"/>
      <c r="F784" s="142">
        <f t="shared" ref="F784:F796" si="124">D784</f>
        <v>3.6749999999999998</v>
      </c>
      <c r="K784" s="34">
        <v>44418</v>
      </c>
    </row>
    <row r="785" spans="2:11" x14ac:dyDescent="0.25">
      <c r="B785" s="139">
        <v>44424</v>
      </c>
      <c r="C785" s="140"/>
      <c r="D785" s="141">
        <v>3.6819999999999999</v>
      </c>
      <c r="E785" s="142"/>
      <c r="F785" s="142">
        <f t="shared" si="124"/>
        <v>3.6819999999999999</v>
      </c>
      <c r="K785" s="34">
        <v>44425</v>
      </c>
    </row>
    <row r="786" spans="2:11" x14ac:dyDescent="0.25">
      <c r="B786" s="139">
        <v>44431</v>
      </c>
      <c r="C786" s="140"/>
      <c r="D786" s="141">
        <v>3.6429999999999998</v>
      </c>
      <c r="E786" s="142"/>
      <c r="F786" s="142">
        <f t="shared" si="124"/>
        <v>3.6429999999999998</v>
      </c>
      <c r="K786" s="34">
        <v>44432</v>
      </c>
    </row>
    <row r="787" spans="2:11" x14ac:dyDescent="0.25">
      <c r="B787" s="139">
        <v>44438</v>
      </c>
      <c r="C787" s="140"/>
      <c r="D787" s="141">
        <v>3.645</v>
      </c>
      <c r="E787" s="142"/>
      <c r="F787" s="142">
        <f t="shared" si="124"/>
        <v>3.645</v>
      </c>
      <c r="K787" s="34">
        <v>44439</v>
      </c>
    </row>
    <row r="788" spans="2:11" x14ac:dyDescent="0.25">
      <c r="B788" s="139">
        <v>44445</v>
      </c>
      <c r="C788" s="140"/>
      <c r="D788" s="141">
        <v>3.6640000000000001</v>
      </c>
      <c r="E788" s="142"/>
      <c r="F788" s="142">
        <f t="shared" si="124"/>
        <v>3.6640000000000001</v>
      </c>
      <c r="K788" s="34">
        <v>44446</v>
      </c>
    </row>
    <row r="789" spans="2:11" x14ac:dyDescent="0.25">
      <c r="B789" s="139">
        <v>44452</v>
      </c>
      <c r="C789" s="140"/>
      <c r="D789" s="141">
        <v>3.661</v>
      </c>
      <c r="E789" s="142"/>
      <c r="F789" s="142">
        <f t="shared" si="124"/>
        <v>3.661</v>
      </c>
      <c r="K789" s="34">
        <v>44453</v>
      </c>
    </row>
    <row r="790" spans="2:11" x14ac:dyDescent="0.25">
      <c r="B790" s="139">
        <v>44459</v>
      </c>
      <c r="C790" s="140"/>
      <c r="D790" s="141">
        <v>3.6629999999999998</v>
      </c>
      <c r="E790" s="142"/>
      <c r="F790" s="142">
        <f t="shared" si="124"/>
        <v>3.6629999999999998</v>
      </c>
      <c r="K790" s="34">
        <v>44460</v>
      </c>
    </row>
    <row r="791" spans="2:11" x14ac:dyDescent="0.25">
      <c r="B791" s="139">
        <v>44466</v>
      </c>
      <c r="C791" s="140"/>
      <c r="D791" s="141">
        <v>3.6640000000000001</v>
      </c>
      <c r="E791" s="142"/>
      <c r="F791" s="142">
        <f t="shared" si="124"/>
        <v>3.6640000000000001</v>
      </c>
      <c r="K791" s="34">
        <v>44467</v>
      </c>
    </row>
    <row r="792" spans="2:11" x14ac:dyDescent="0.25">
      <c r="B792" s="139">
        <v>44473</v>
      </c>
      <c r="C792" s="140"/>
      <c r="D792" s="141">
        <v>3.7170000000000001</v>
      </c>
      <c r="E792" s="142"/>
      <c r="F792" s="142">
        <f t="shared" si="124"/>
        <v>3.7170000000000001</v>
      </c>
      <c r="K792" s="34">
        <v>44474</v>
      </c>
    </row>
    <row r="793" spans="2:11" x14ac:dyDescent="0.25">
      <c r="B793" s="139">
        <v>44480</v>
      </c>
      <c r="C793" s="140"/>
      <c r="D793" s="141">
        <v>3.7839999999999998</v>
      </c>
      <c r="E793" s="142"/>
      <c r="F793" s="142">
        <f t="shared" si="124"/>
        <v>3.7839999999999998</v>
      </c>
      <c r="K793" s="34">
        <v>44481</v>
      </c>
    </row>
    <row r="794" spans="2:11" x14ac:dyDescent="0.25">
      <c r="B794" s="139">
        <v>44487</v>
      </c>
      <c r="C794" s="140"/>
      <c r="D794" s="141">
        <v>3.86</v>
      </c>
      <c r="E794" s="142"/>
      <c r="F794" s="142">
        <f t="shared" si="124"/>
        <v>3.86</v>
      </c>
      <c r="K794" s="34">
        <v>44488</v>
      </c>
    </row>
    <row r="795" spans="2:11" x14ac:dyDescent="0.25">
      <c r="B795" s="139">
        <v>44494</v>
      </c>
      <c r="C795" s="140"/>
      <c r="D795" s="141">
        <v>3.891</v>
      </c>
      <c r="E795" s="142"/>
      <c r="F795" s="142">
        <f t="shared" si="124"/>
        <v>3.891</v>
      </c>
      <c r="K795" s="34">
        <v>44495</v>
      </c>
    </row>
    <row r="796" spans="2:11" x14ac:dyDescent="0.25">
      <c r="B796" s="139">
        <v>44501</v>
      </c>
      <c r="C796" s="140"/>
      <c r="D796" s="141">
        <v>3.9319999999999999</v>
      </c>
      <c r="E796" s="142"/>
      <c r="F796" s="142">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32" activePane="bottomRight" state="frozen"/>
      <selection pane="topRight" activeCell="D9" sqref="D9"/>
      <selection pane="bottomLeft" activeCell="D9" sqref="D9"/>
      <selection pane="bottomRight" activeCell="L41" sqref="L41"/>
    </sheetView>
  </sheetViews>
  <sheetFormatPr defaultColWidth="9.44140625" defaultRowHeight="15" x14ac:dyDescent="0.25"/>
  <cols>
    <col min="1" max="1" width="49.44140625" style="167" customWidth="1"/>
    <col min="2" max="2" width="16" style="269" bestFit="1" customWidth="1"/>
    <col min="3" max="3" width="17.33203125" style="285" bestFit="1" customWidth="1"/>
    <col min="4" max="4" width="22.6640625" style="270" bestFit="1" customWidth="1"/>
    <col min="5" max="5" width="27" style="271" bestFit="1" customWidth="1"/>
    <col min="6" max="6" width="22.44140625" style="272" bestFit="1" customWidth="1"/>
    <col min="7" max="7" width="17.33203125" style="273" bestFit="1" customWidth="1"/>
    <col min="8" max="8" width="14.6640625" style="273" bestFit="1" customWidth="1"/>
    <col min="9" max="9" width="15.5546875" style="274" bestFit="1" customWidth="1"/>
    <col min="10" max="10" width="18.5546875" style="275" bestFit="1" customWidth="1"/>
    <col min="11" max="11" width="17.33203125" style="270" bestFit="1" customWidth="1"/>
    <col min="12" max="12" width="20.33203125" style="276" bestFit="1" customWidth="1"/>
    <col min="13" max="13" width="14.44140625" style="283" customWidth="1"/>
    <col min="14" max="14" width="74.44140625" style="277" customWidth="1"/>
    <col min="15" max="15" width="12.44140625" style="220" bestFit="1" customWidth="1"/>
    <col min="16" max="18" width="9.44140625" style="245"/>
    <col min="19" max="19" width="13.44140625" style="245" bestFit="1" customWidth="1"/>
    <col min="20" max="20" width="17.44140625" style="245" bestFit="1" customWidth="1"/>
    <col min="21" max="16384" width="9.44140625" style="245"/>
  </cols>
  <sheetData>
    <row r="1" spans="1:134" s="120" customFormat="1" ht="47.4" thickBot="1" x14ac:dyDescent="0.35">
      <c r="A1" s="103" t="s">
        <v>81</v>
      </c>
      <c r="B1" s="103" t="s">
        <v>15</v>
      </c>
      <c r="C1" s="168" t="s">
        <v>11</v>
      </c>
      <c r="D1" s="169" t="s">
        <v>12</v>
      </c>
      <c r="E1" s="170" t="s">
        <v>13</v>
      </c>
      <c r="F1" s="170" t="s">
        <v>82</v>
      </c>
      <c r="G1" s="171" t="s">
        <v>83</v>
      </c>
      <c r="H1" s="171" t="s">
        <v>216</v>
      </c>
      <c r="I1" s="172" t="s">
        <v>84</v>
      </c>
      <c r="J1" s="173" t="s">
        <v>85</v>
      </c>
      <c r="K1" s="169" t="s">
        <v>11</v>
      </c>
      <c r="L1" s="174" t="s">
        <v>264</v>
      </c>
      <c r="M1" s="175" t="s">
        <v>86</v>
      </c>
      <c r="N1" s="176" t="s">
        <v>227</v>
      </c>
    </row>
    <row r="2" spans="1:134" s="101" customFormat="1" ht="15.6" x14ac:dyDescent="0.25">
      <c r="A2" s="177" t="s">
        <v>87</v>
      </c>
      <c r="B2" s="165">
        <v>1</v>
      </c>
      <c r="C2" s="178">
        <v>0</v>
      </c>
      <c r="D2" s="179">
        <v>0</v>
      </c>
      <c r="E2" s="180">
        <v>38352</v>
      </c>
      <c r="F2" s="180">
        <v>38353</v>
      </c>
      <c r="G2" s="178">
        <v>0</v>
      </c>
      <c r="H2" s="178"/>
      <c r="I2" s="181" t="s">
        <v>88</v>
      </c>
      <c r="J2" s="182">
        <f>+IF(I2="West",(+VLOOKUP(E2,'Weekly OPIS Averages'!$B$15:$J$323,9,FALSE)),(+VLOOKUP(E2,'Weekly OPIS Averages'!$M$15:$U$323,9,FALSE)))</f>
        <v>1.8734162499999998</v>
      </c>
      <c r="K2" s="179">
        <v>0</v>
      </c>
      <c r="L2" s="183"/>
      <c r="M2" s="184" t="s">
        <v>89</v>
      </c>
      <c r="N2" s="185" t="s">
        <v>226</v>
      </c>
      <c r="O2" s="120"/>
      <c r="P2" s="120"/>
    </row>
    <row r="3" spans="1:134" s="120" customFormat="1" ht="30" x14ac:dyDescent="0.25">
      <c r="A3" s="186" t="s">
        <v>220</v>
      </c>
      <c r="B3" s="187">
        <v>2</v>
      </c>
      <c r="C3" s="188">
        <f>+M3</f>
        <v>525688</v>
      </c>
      <c r="D3" s="189">
        <v>49695</v>
      </c>
      <c r="E3" s="190">
        <v>40390</v>
      </c>
      <c r="F3" s="190">
        <v>40452</v>
      </c>
      <c r="G3" s="191">
        <v>957229</v>
      </c>
      <c r="H3" s="189" t="s">
        <v>90</v>
      </c>
      <c r="I3" s="192" t="s">
        <v>91</v>
      </c>
      <c r="J3" s="193">
        <f>+IF(I3="West",(+VLOOKUP(E3,'Weekly OPIS Averages'!$B$15:$J$323,9,FALSE)),(+VLOOKUP(E3,'Weekly OPIS Averages'!$M$15:$U$323,9,FALSE)))</f>
        <v>2.8835464047794113</v>
      </c>
      <c r="K3" s="189">
        <v>524007</v>
      </c>
      <c r="L3" s="194">
        <v>1681</v>
      </c>
      <c r="M3" s="195">
        <f>+K3+L3</f>
        <v>525688</v>
      </c>
      <c r="N3" s="196" t="s">
        <v>240</v>
      </c>
      <c r="O3" s="197"/>
    </row>
    <row r="4" spans="1:134" s="120" customFormat="1" ht="30" x14ac:dyDescent="0.25">
      <c r="A4" s="198" t="s">
        <v>221</v>
      </c>
      <c r="B4" s="199"/>
      <c r="C4" s="200">
        <f t="shared" ref="C4:C67" si="0">+M4</f>
        <v>0</v>
      </c>
      <c r="D4" s="201"/>
      <c r="E4" s="202"/>
      <c r="F4" s="202"/>
      <c r="G4" s="203">
        <v>135939</v>
      </c>
      <c r="H4" s="204"/>
      <c r="I4" s="205"/>
      <c r="J4" s="206"/>
      <c r="K4" s="201"/>
      <c r="L4" s="194"/>
      <c r="M4" s="195">
        <f t="shared" ref="M4:M24" si="1">+K4+L4</f>
        <v>0</v>
      </c>
      <c r="N4" s="288"/>
      <c r="O4" s="19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row>
    <row r="5" spans="1:134" s="211" customFormat="1" ht="15.6" x14ac:dyDescent="0.25">
      <c r="A5" s="186" t="s">
        <v>217</v>
      </c>
      <c r="B5" s="187">
        <v>2</v>
      </c>
      <c r="C5" s="188">
        <f t="shared" si="0"/>
        <v>1068190</v>
      </c>
      <c r="D5" s="189">
        <v>55298</v>
      </c>
      <c r="E5" s="190">
        <v>43404</v>
      </c>
      <c r="F5" s="190">
        <v>43466</v>
      </c>
      <c r="G5" s="191">
        <v>1175155</v>
      </c>
      <c r="H5" s="189" t="s">
        <v>90</v>
      </c>
      <c r="I5" s="192" t="s">
        <v>88</v>
      </c>
      <c r="J5" s="193">
        <f>+IF(I5="West",(+VLOOKUP(E5,'Weekly OPIS Averages'!$B$15:$J$323,9,FALSE)),(+VLOOKUP(E5,'Weekly OPIS Averages'!$M$15:$U$323,9,FALSE)))</f>
        <v>3.3009166666666663</v>
      </c>
      <c r="K5" s="189">
        <v>1068190</v>
      </c>
      <c r="L5" s="208"/>
      <c r="M5" s="195">
        <f t="shared" si="1"/>
        <v>1068190</v>
      </c>
      <c r="N5" s="288" t="s">
        <v>253</v>
      </c>
      <c r="O5" s="197"/>
      <c r="P5" s="121"/>
      <c r="Q5" s="209"/>
      <c r="R5" s="209"/>
      <c r="S5" s="209"/>
      <c r="T5" s="209"/>
      <c r="U5" s="209"/>
      <c r="V5" s="209"/>
      <c r="W5" s="209"/>
      <c r="X5" s="209"/>
      <c r="Y5" s="209"/>
      <c r="Z5" s="209"/>
      <c r="AA5" s="209"/>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c r="DT5" s="210"/>
      <c r="DU5" s="210"/>
      <c r="DV5" s="210"/>
      <c r="DW5" s="210"/>
      <c r="DX5" s="210"/>
      <c r="DY5" s="210"/>
      <c r="DZ5" s="210"/>
      <c r="EA5" s="210"/>
      <c r="EB5" s="210"/>
      <c r="EC5" s="210"/>
      <c r="ED5" s="210"/>
    </row>
    <row r="6" spans="1:134" s="209" customFormat="1" ht="31.2" x14ac:dyDescent="0.25">
      <c r="A6" s="212" t="s">
        <v>92</v>
      </c>
      <c r="B6" s="166">
        <v>3</v>
      </c>
      <c r="C6" s="213">
        <f t="shared" si="0"/>
        <v>3187692</v>
      </c>
      <c r="D6" s="214">
        <v>155121</v>
      </c>
      <c r="E6" s="215">
        <v>42735</v>
      </c>
      <c r="F6" s="215">
        <v>42767</v>
      </c>
      <c r="G6" s="216">
        <v>3791157</v>
      </c>
      <c r="H6" s="214" t="s">
        <v>90</v>
      </c>
      <c r="I6" s="217" t="s">
        <v>88</v>
      </c>
      <c r="J6" s="218">
        <f>+IF(I6="West",(+VLOOKUP(E6,'Weekly OPIS Averages'!$B$15:$J$323,9,FALSE)),(+VLOOKUP(E6,'Weekly OPIS Averages'!$M$15:$U$323,9,FALSE)))</f>
        <v>2.4405833333333331</v>
      </c>
      <c r="K6" s="214">
        <v>3151692</v>
      </c>
      <c r="L6" s="208">
        <v>36000</v>
      </c>
      <c r="M6" s="195">
        <f t="shared" si="1"/>
        <v>3187692</v>
      </c>
      <c r="N6" s="185" t="s">
        <v>241</v>
      </c>
      <c r="O6" s="121"/>
      <c r="P6" s="121"/>
    </row>
    <row r="7" spans="1:134" s="220" customFormat="1" ht="15.6" x14ac:dyDescent="0.25">
      <c r="A7" s="186" t="s">
        <v>93</v>
      </c>
      <c r="B7" s="187">
        <v>2</v>
      </c>
      <c r="C7" s="188">
        <f t="shared" si="0"/>
        <v>6392477</v>
      </c>
      <c r="D7" s="189">
        <v>369354</v>
      </c>
      <c r="E7" s="190">
        <v>42947</v>
      </c>
      <c r="F7" s="219">
        <v>43101</v>
      </c>
      <c r="G7" s="191">
        <v>5321327</v>
      </c>
      <c r="H7" s="189" t="s">
        <v>90</v>
      </c>
      <c r="I7" s="192" t="s">
        <v>91</v>
      </c>
      <c r="J7" s="193">
        <f>+IF(I7="West",(+VLOOKUP(E7,'Weekly OPIS Averages'!$B$15:$J$323,9,FALSE)),(+VLOOKUP(E7,'Weekly OPIS Averages'!$M$15:$U$323,9,FALSE)))</f>
        <v>2.6737500000000001</v>
      </c>
      <c r="K7" s="189">
        <v>6346877</v>
      </c>
      <c r="L7" s="208">
        <v>45600</v>
      </c>
      <c r="M7" s="195">
        <f t="shared" si="1"/>
        <v>6392477</v>
      </c>
      <c r="N7" s="185" t="s">
        <v>261</v>
      </c>
      <c r="O7" s="120"/>
      <c r="P7" s="120"/>
    </row>
    <row r="8" spans="1:134" s="209" customFormat="1" ht="30" x14ac:dyDescent="0.3">
      <c r="A8" s="221" t="s">
        <v>94</v>
      </c>
      <c r="B8" s="222">
        <v>1</v>
      </c>
      <c r="C8" s="223">
        <f t="shared" si="0"/>
        <v>231897</v>
      </c>
      <c r="D8" s="224">
        <v>65922</v>
      </c>
      <c r="E8" s="225">
        <v>40268</v>
      </c>
      <c r="F8" s="226">
        <v>40330</v>
      </c>
      <c r="G8" s="227">
        <v>2193805</v>
      </c>
      <c r="H8" s="224" t="s">
        <v>90</v>
      </c>
      <c r="I8" s="228" t="s">
        <v>91</v>
      </c>
      <c r="J8" s="229">
        <f>+IF(I8="West",(+VLOOKUP(E8,'Weekly OPIS Averages'!$B$15:$J$323,9,FALSE)),(+VLOOKUP(E8,'Weekly OPIS Averages'!$M$15:$U$323,9,FALSE)))</f>
        <v>2.6818408110294114</v>
      </c>
      <c r="K8" s="224">
        <v>217000</v>
      </c>
      <c r="L8" s="290">
        <v>14897</v>
      </c>
      <c r="M8" s="291">
        <f t="shared" si="1"/>
        <v>231897</v>
      </c>
      <c r="N8" s="230" t="s">
        <v>262</v>
      </c>
      <c r="O8" s="231"/>
      <c r="P8" s="232"/>
    </row>
    <row r="9" spans="1:134" s="209" customFormat="1" ht="15.6" x14ac:dyDescent="0.25">
      <c r="A9" s="221" t="s">
        <v>95</v>
      </c>
      <c r="B9" s="222">
        <v>2</v>
      </c>
      <c r="C9" s="223">
        <f t="shared" si="0"/>
        <v>77153</v>
      </c>
      <c r="D9" s="224">
        <v>56199</v>
      </c>
      <c r="E9" s="225">
        <v>40268</v>
      </c>
      <c r="F9" s="226">
        <v>40330</v>
      </c>
      <c r="G9" s="227">
        <v>1027305</v>
      </c>
      <c r="H9" s="224" t="s">
        <v>90</v>
      </c>
      <c r="I9" s="228" t="s">
        <v>91</v>
      </c>
      <c r="J9" s="229">
        <f>+IF(I9="West",(+VLOOKUP(E9,'Weekly OPIS Averages'!$B$15:$J$323,9,FALSE)),(+VLOOKUP(E9,'Weekly OPIS Averages'!$M$15:$U$323,9,FALSE)))</f>
        <v>2.6818408110294114</v>
      </c>
      <c r="K9" s="224">
        <v>63000</v>
      </c>
      <c r="L9" s="290">
        <v>14153</v>
      </c>
      <c r="M9" s="291">
        <f t="shared" si="1"/>
        <v>77153</v>
      </c>
      <c r="N9" s="289" t="s">
        <v>263</v>
      </c>
      <c r="O9" s="121"/>
      <c r="P9" s="121"/>
    </row>
    <row r="10" spans="1:134" s="220" customFormat="1" ht="30" x14ac:dyDescent="0.25">
      <c r="A10" s="186" t="s">
        <v>96</v>
      </c>
      <c r="B10" s="187">
        <v>3</v>
      </c>
      <c r="C10" s="188">
        <f t="shared" si="0"/>
        <v>1447232</v>
      </c>
      <c r="D10" s="189">
        <v>60476</v>
      </c>
      <c r="E10" s="190">
        <v>44408</v>
      </c>
      <c r="F10" s="219">
        <v>44440</v>
      </c>
      <c r="G10" s="191">
        <v>1300495</v>
      </c>
      <c r="H10" s="189" t="s">
        <v>90</v>
      </c>
      <c r="I10" s="192" t="s">
        <v>91</v>
      </c>
      <c r="J10" s="193">
        <f>+IF(I10="West",(+VLOOKUP(E10,'Weekly OPIS Averages'!$B$15:$J$323,9,FALSE)),(+VLOOKUP(E10,'Weekly OPIS Averages'!$M$15:$U$323,9,FALSE)))</f>
        <v>2.9789166666666667</v>
      </c>
      <c r="K10" s="189">
        <v>1447232</v>
      </c>
      <c r="L10" s="292"/>
      <c r="M10" s="293">
        <f t="shared" si="1"/>
        <v>1447232</v>
      </c>
      <c r="N10" s="185" t="s">
        <v>265</v>
      </c>
      <c r="O10" s="120"/>
      <c r="P10" s="120"/>
    </row>
    <row r="11" spans="1:134" s="220" customFormat="1" ht="30" x14ac:dyDescent="0.25">
      <c r="A11" s="212" t="s">
        <v>97</v>
      </c>
      <c r="B11" s="166">
        <v>1</v>
      </c>
      <c r="C11" s="200">
        <f t="shared" si="0"/>
        <v>0</v>
      </c>
      <c r="D11" s="201">
        <v>41355.82</v>
      </c>
      <c r="E11" s="202">
        <v>41759</v>
      </c>
      <c r="F11" s="202">
        <v>42522</v>
      </c>
      <c r="G11" s="203">
        <v>1352262</v>
      </c>
      <c r="H11" s="204" t="s">
        <v>90</v>
      </c>
      <c r="I11" s="234" t="s">
        <v>88</v>
      </c>
      <c r="J11" s="206">
        <f>+IF(I11="West",(+VLOOKUP(E11,'Weekly OPIS Averages'!$B$15:$J$323,9,FALSE)),(+VLOOKUP(E11,'Weekly OPIS Averages'!$M$15:$U$323,9,FALSE)))</f>
        <v>3.6661055445062751</v>
      </c>
      <c r="K11" s="201"/>
      <c r="L11" s="208"/>
      <c r="M11" s="195">
        <f t="shared" si="1"/>
        <v>0</v>
      </c>
      <c r="N11" s="235" t="s">
        <v>266</v>
      </c>
      <c r="O11" s="120"/>
      <c r="P11" s="120"/>
    </row>
    <row r="12" spans="1:134" s="220" customFormat="1" ht="45" x14ac:dyDescent="0.25">
      <c r="A12" s="198" t="s">
        <v>98</v>
      </c>
      <c r="B12" s="199">
        <v>1</v>
      </c>
      <c r="C12" s="200">
        <f t="shared" si="0"/>
        <v>0</v>
      </c>
      <c r="D12" s="201">
        <v>51830</v>
      </c>
      <c r="E12" s="202">
        <v>38352</v>
      </c>
      <c r="F12" s="202">
        <v>38075</v>
      </c>
      <c r="G12" s="203">
        <v>95693</v>
      </c>
      <c r="H12" s="204" t="s">
        <v>90</v>
      </c>
      <c r="I12" s="205" t="s">
        <v>91</v>
      </c>
      <c r="J12" s="206">
        <f>+IF(I12="West",(+VLOOKUP(E12,'Weekly OPIS Averages'!$B$15:$J$323,9,FALSE)),(+VLOOKUP(E12,'Weekly OPIS Averages'!$M$15:$U$323,9,FALSE)))</f>
        <v>1.9273841666666669</v>
      </c>
      <c r="K12" s="201"/>
      <c r="L12" s="208"/>
      <c r="M12" s="195">
        <f t="shared" si="1"/>
        <v>0</v>
      </c>
      <c r="N12" s="235" t="s">
        <v>266</v>
      </c>
      <c r="O12" s="120"/>
      <c r="P12" s="120"/>
    </row>
    <row r="13" spans="1:134" s="220" customFormat="1" ht="15.6" x14ac:dyDescent="0.25">
      <c r="A13" s="221" t="s">
        <v>99</v>
      </c>
      <c r="B13" s="222">
        <v>1</v>
      </c>
      <c r="C13" s="223">
        <f t="shared" si="0"/>
        <v>4344178</v>
      </c>
      <c r="D13" s="224">
        <v>622273</v>
      </c>
      <c r="E13" s="225">
        <v>40816</v>
      </c>
      <c r="F13" s="226">
        <v>40969</v>
      </c>
      <c r="G13" s="227">
        <v>5531977</v>
      </c>
      <c r="H13" s="224" t="s">
        <v>90</v>
      </c>
      <c r="I13" s="228" t="s">
        <v>91</v>
      </c>
      <c r="J13" s="229">
        <f>+IF(I13="West",(+VLOOKUP(E13,'Weekly OPIS Averages'!$B$15:$J$323,9,FALSE)),(+VLOOKUP(E13,'Weekly OPIS Averages'!$M$15:$U$323,9,FALSE)))</f>
        <v>3.784104711029411</v>
      </c>
      <c r="K13" s="224">
        <v>4303788</v>
      </c>
      <c r="L13" s="290">
        <v>40390</v>
      </c>
      <c r="M13" s="291">
        <f t="shared" si="1"/>
        <v>4344178</v>
      </c>
      <c r="N13" s="294" t="s">
        <v>267</v>
      </c>
      <c r="O13" s="120"/>
      <c r="P13" s="120"/>
    </row>
    <row r="14" spans="1:134" s="209" customFormat="1" ht="15.6" x14ac:dyDescent="0.25">
      <c r="A14" s="186" t="s">
        <v>100</v>
      </c>
      <c r="B14" s="187">
        <v>2</v>
      </c>
      <c r="C14" s="188">
        <f t="shared" si="0"/>
        <v>6360495</v>
      </c>
      <c r="D14" s="189">
        <v>369354</v>
      </c>
      <c r="E14" s="190">
        <v>42947</v>
      </c>
      <c r="F14" s="219">
        <v>43101</v>
      </c>
      <c r="G14" s="191">
        <v>1888334</v>
      </c>
      <c r="H14" s="189" t="s">
        <v>90</v>
      </c>
      <c r="I14" s="192" t="s">
        <v>91</v>
      </c>
      <c r="J14" s="193">
        <f>+IF(I14="West",(+VLOOKUP(E14,'Weekly OPIS Averages'!$B$15:$J$323,9,FALSE)),(+VLOOKUP(E14,'Weekly OPIS Averages'!$M$15:$U$323,9,FALSE)))</f>
        <v>2.6737500000000001</v>
      </c>
      <c r="K14" s="189">
        <v>6346877</v>
      </c>
      <c r="L14" s="208">
        <v>13618</v>
      </c>
      <c r="M14" s="195">
        <f t="shared" si="1"/>
        <v>6360495</v>
      </c>
      <c r="N14" s="185" t="s">
        <v>260</v>
      </c>
      <c r="O14" s="121"/>
      <c r="P14" s="121"/>
    </row>
    <row r="15" spans="1:134" s="209" customFormat="1" ht="15.6" x14ac:dyDescent="0.25">
      <c r="A15" s="221" t="s">
        <v>101</v>
      </c>
      <c r="B15" s="222"/>
      <c r="C15" s="223">
        <f t="shared" si="0"/>
        <v>0</v>
      </c>
      <c r="D15" s="224"/>
      <c r="E15" s="225"/>
      <c r="F15" s="225"/>
      <c r="G15" s="295"/>
      <c r="H15" s="224" t="s">
        <v>102</v>
      </c>
      <c r="I15" s="228"/>
      <c r="J15" s="229"/>
      <c r="K15" s="224"/>
      <c r="L15" s="290"/>
      <c r="M15" s="291">
        <f t="shared" si="1"/>
        <v>0</v>
      </c>
      <c r="N15" s="294" t="s">
        <v>268</v>
      </c>
      <c r="O15" s="121"/>
      <c r="P15" s="121"/>
    </row>
    <row r="16" spans="1:134" s="104" customFormat="1" ht="15.6" x14ac:dyDescent="0.25">
      <c r="A16" s="186" t="s">
        <v>103</v>
      </c>
      <c r="B16" s="187">
        <v>2</v>
      </c>
      <c r="C16" s="188">
        <f t="shared" si="0"/>
        <v>3311539</v>
      </c>
      <c r="D16" s="189">
        <v>169204</v>
      </c>
      <c r="E16" s="190">
        <v>43131</v>
      </c>
      <c r="F16" s="219">
        <v>43191</v>
      </c>
      <c r="G16" s="191">
        <v>3668720</v>
      </c>
      <c r="H16" s="189" t="s">
        <v>90</v>
      </c>
      <c r="I16" s="192" t="s">
        <v>91</v>
      </c>
      <c r="J16" s="193">
        <f>+IF(I16="West",(+VLOOKUP(E16,'Weekly OPIS Averages'!$B$15:$J$323,9,FALSE)),(+VLOOKUP(E16,'Weekly OPIS Averages'!$M$15:$U$323,9,FALSE)))</f>
        <v>2.8650000000000002</v>
      </c>
      <c r="K16" s="189">
        <v>3306739</v>
      </c>
      <c r="L16" s="208">
        <v>4800</v>
      </c>
      <c r="M16" s="195">
        <f t="shared" si="1"/>
        <v>3311539</v>
      </c>
      <c r="N16" s="237" t="s">
        <v>269</v>
      </c>
      <c r="O16" s="121"/>
      <c r="P16" s="122"/>
    </row>
    <row r="17" spans="1:16" s="104" customFormat="1" ht="30" x14ac:dyDescent="0.25">
      <c r="A17" s="186" t="s">
        <v>104</v>
      </c>
      <c r="B17" s="187">
        <v>2</v>
      </c>
      <c r="C17" s="188">
        <f t="shared" si="0"/>
        <v>922446</v>
      </c>
      <c r="D17" s="189">
        <v>41875</v>
      </c>
      <c r="E17" s="190">
        <v>41670</v>
      </c>
      <c r="F17" s="219">
        <v>41699</v>
      </c>
      <c r="G17" s="191">
        <v>1434843</v>
      </c>
      <c r="H17" s="189" t="s">
        <v>90</v>
      </c>
      <c r="I17" s="192" t="s">
        <v>91</v>
      </c>
      <c r="J17" s="193">
        <f>+IF(I17="West",(+VLOOKUP(E17,'Weekly OPIS Averages'!$B$15:$J$323,9,FALSE)),(+VLOOKUP(E17,'Weekly OPIS Averages'!$M$15:$U$323,9,FALSE)))</f>
        <v>3.8662611611658702</v>
      </c>
      <c r="K17" s="189">
        <v>913646</v>
      </c>
      <c r="L17" s="208">
        <v>8800</v>
      </c>
      <c r="M17" s="195">
        <f t="shared" si="1"/>
        <v>922446</v>
      </c>
      <c r="N17" s="235" t="s">
        <v>270</v>
      </c>
      <c r="O17" s="121"/>
      <c r="P17" s="122"/>
    </row>
    <row r="18" spans="1:16" s="104" customFormat="1" ht="30" x14ac:dyDescent="0.25">
      <c r="A18" s="186" t="s">
        <v>105</v>
      </c>
      <c r="B18" s="187">
        <v>3</v>
      </c>
      <c r="C18" s="188">
        <f t="shared" si="0"/>
        <v>12298416</v>
      </c>
      <c r="D18" s="189">
        <v>282923</v>
      </c>
      <c r="E18" s="190">
        <v>44561</v>
      </c>
      <c r="F18" s="219">
        <v>44635</v>
      </c>
      <c r="G18" s="191">
        <v>13381768</v>
      </c>
      <c r="H18" s="189" t="s">
        <v>90</v>
      </c>
      <c r="I18" s="192" t="s">
        <v>88</v>
      </c>
      <c r="J18" s="193">
        <f>+IF(I18="West",(+VLOOKUP(E18,'Weekly OPIS Averages'!$B$15:$J$323,9,FALSE)),(+VLOOKUP(E18,'Weekly OPIS Averages'!$M$15:$U$323,9,FALSE)))</f>
        <v>3.4773333333333336</v>
      </c>
      <c r="K18" s="189">
        <v>12298416</v>
      </c>
      <c r="L18" s="208"/>
      <c r="M18" s="195">
        <f t="shared" si="1"/>
        <v>12298416</v>
      </c>
      <c r="N18" s="235" t="s">
        <v>271</v>
      </c>
      <c r="O18" s="121"/>
      <c r="P18" s="122"/>
    </row>
    <row r="19" spans="1:16" s="104" customFormat="1" ht="30" x14ac:dyDescent="0.25">
      <c r="A19" s="186" t="s">
        <v>106</v>
      </c>
      <c r="B19" s="187">
        <v>2</v>
      </c>
      <c r="C19" s="188">
        <f t="shared" si="0"/>
        <v>250449</v>
      </c>
      <c r="D19" s="189">
        <v>8166</v>
      </c>
      <c r="E19" s="225">
        <v>38352</v>
      </c>
      <c r="F19" s="190">
        <v>44197</v>
      </c>
      <c r="G19" s="191">
        <v>473766</v>
      </c>
      <c r="H19" s="189"/>
      <c r="I19" s="192" t="s">
        <v>88</v>
      </c>
      <c r="J19" s="193">
        <f>+IF(I19="West",(+VLOOKUP(E19,'Weekly OPIS Averages'!$B$15:$J$323,9,FALSE)),(+VLOOKUP(E19,'Weekly OPIS Averages'!$M$15:$U$323,9,FALSE)))</f>
        <v>1.8734162499999998</v>
      </c>
      <c r="K19" s="189">
        <v>250449</v>
      </c>
      <c r="L19" s="208"/>
      <c r="M19" s="195">
        <f t="shared" si="1"/>
        <v>250449</v>
      </c>
      <c r="N19" s="185" t="s">
        <v>272</v>
      </c>
      <c r="O19" s="121"/>
      <c r="P19" s="122"/>
    </row>
    <row r="20" spans="1:16" s="104" customFormat="1" ht="15.6" x14ac:dyDescent="0.25">
      <c r="A20" s="212" t="s">
        <v>108</v>
      </c>
      <c r="B20" s="166"/>
      <c r="C20" s="200">
        <f t="shared" si="0"/>
        <v>32000</v>
      </c>
      <c r="D20" s="201">
        <v>17263</v>
      </c>
      <c r="E20" s="202">
        <v>41729</v>
      </c>
      <c r="F20" s="233">
        <v>43252</v>
      </c>
      <c r="G20" s="203">
        <v>248879</v>
      </c>
      <c r="H20" s="204" t="s">
        <v>90</v>
      </c>
      <c r="I20" s="234"/>
      <c r="J20" s="206">
        <f>+IF(I20="West",(+VLOOKUP(E20,'Weekly OPIS Averages'!$B$15:$J$323,9,FALSE)),(+VLOOKUP(E20,'Weekly OPIS Averages'!$M$15:$U$323,9,FALSE)))</f>
        <v>3.8497889528325366</v>
      </c>
      <c r="K20" s="201">
        <v>32000</v>
      </c>
      <c r="L20" s="208"/>
      <c r="M20" s="195">
        <f>+K20+L20</f>
        <v>32000</v>
      </c>
      <c r="N20" s="235" t="s">
        <v>273</v>
      </c>
      <c r="O20" s="121"/>
      <c r="P20" s="122"/>
    </row>
    <row r="21" spans="1:16" s="104" customFormat="1" ht="45" x14ac:dyDescent="0.25">
      <c r="A21" s="212" t="s">
        <v>109</v>
      </c>
      <c r="B21" s="166">
        <v>2</v>
      </c>
      <c r="C21" s="200">
        <f t="shared" si="0"/>
        <v>9670209</v>
      </c>
      <c r="D21" s="201">
        <v>422771</v>
      </c>
      <c r="E21" s="202">
        <v>43982</v>
      </c>
      <c r="F21" s="202">
        <v>44075</v>
      </c>
      <c r="G21" s="236">
        <v>9951392</v>
      </c>
      <c r="H21" s="204" t="s">
        <v>90</v>
      </c>
      <c r="I21" s="234" t="s">
        <v>88</v>
      </c>
      <c r="J21" s="206">
        <f>+IF(I21="West",(+VLOOKUP(E21,'Weekly OPIS Averages'!$B$15:$J$323,9,FALSE)),(+VLOOKUP(E21,'Weekly OPIS Averages'!$M$15:$U$323,9,FALSE)))</f>
        <v>3.1080833333333331</v>
      </c>
      <c r="K21" s="201">
        <v>9670209</v>
      </c>
      <c r="L21" s="208"/>
      <c r="M21" s="195">
        <f t="shared" si="1"/>
        <v>9670209</v>
      </c>
      <c r="N21" s="185"/>
      <c r="O21" s="121"/>
      <c r="P21" s="122"/>
    </row>
    <row r="22" spans="1:16" s="104" customFormat="1" ht="30" x14ac:dyDescent="0.25">
      <c r="A22" s="212" t="s">
        <v>110</v>
      </c>
      <c r="B22" s="166">
        <v>2</v>
      </c>
      <c r="C22" s="200">
        <f t="shared" si="0"/>
        <v>267000</v>
      </c>
      <c r="D22" s="201">
        <v>210099</v>
      </c>
      <c r="E22" s="202">
        <v>40512</v>
      </c>
      <c r="F22" s="233">
        <v>44409</v>
      </c>
      <c r="G22" s="236">
        <v>4511327</v>
      </c>
      <c r="H22" s="204" t="s">
        <v>90</v>
      </c>
      <c r="I22" s="234" t="s">
        <v>88</v>
      </c>
      <c r="J22" s="206">
        <f>+IF(I22="West",(+VLOOKUP(E22,'Weekly OPIS Averages'!$B$15:$J$323,9,FALSE)),(+VLOOKUP(E22,'Weekly OPIS Averages'!$M$15:$U$323,9,FALSE)))</f>
        <v>2.9142200223529411</v>
      </c>
      <c r="K22" s="201">
        <v>267000</v>
      </c>
      <c r="L22" s="208"/>
      <c r="M22" s="195">
        <f t="shared" si="1"/>
        <v>267000</v>
      </c>
      <c r="N22" s="185" t="s">
        <v>238</v>
      </c>
      <c r="O22" s="121"/>
      <c r="P22" s="122"/>
    </row>
    <row r="23" spans="1:16" s="104" customFormat="1" ht="30" x14ac:dyDescent="0.25">
      <c r="A23" s="212" t="s">
        <v>111</v>
      </c>
      <c r="B23" s="166">
        <v>2</v>
      </c>
      <c r="C23" s="200">
        <f t="shared" si="0"/>
        <v>0</v>
      </c>
      <c r="D23" s="201">
        <v>1034916</v>
      </c>
      <c r="E23" s="202">
        <v>40999</v>
      </c>
      <c r="F23" s="202">
        <v>41153</v>
      </c>
      <c r="G23" s="236">
        <v>29470126</v>
      </c>
      <c r="H23" s="204" t="s">
        <v>90</v>
      </c>
      <c r="I23" s="234" t="s">
        <v>88</v>
      </c>
      <c r="J23" s="206">
        <f>+IF(I23="West",(+VLOOKUP(E23,'Weekly OPIS Averages'!$B$15:$J$323,9,FALSE)),(+VLOOKUP(E23,'Weekly OPIS Averages'!$M$15:$U$323,9,FALSE)))</f>
        <v>3.8538440223529413</v>
      </c>
      <c r="K23" s="201"/>
      <c r="L23" s="208"/>
      <c r="M23" s="195">
        <f t="shared" si="1"/>
        <v>0</v>
      </c>
      <c r="N23" s="235"/>
      <c r="O23" s="121"/>
      <c r="P23" s="122"/>
    </row>
    <row r="24" spans="1:16" s="240" customFormat="1" ht="30" x14ac:dyDescent="0.25">
      <c r="A24" s="212" t="s">
        <v>112</v>
      </c>
      <c r="B24" s="166">
        <v>2</v>
      </c>
      <c r="C24" s="200">
        <f t="shared" si="0"/>
        <v>37714366</v>
      </c>
      <c r="D24" s="201">
        <v>859951</v>
      </c>
      <c r="E24" s="202">
        <v>43799</v>
      </c>
      <c r="F24" s="202">
        <v>43952</v>
      </c>
      <c r="G24" s="236">
        <v>43055105</v>
      </c>
      <c r="H24" s="204" t="s">
        <v>90</v>
      </c>
      <c r="I24" s="234" t="s">
        <v>88</v>
      </c>
      <c r="J24" s="206">
        <f>+IF(I24="West",(+VLOOKUP(E24,'Weekly OPIS Averages'!$B$15:$J$323,9,FALSE)),(+VLOOKUP(E24,'Weekly OPIS Averages'!$M$15:$U$323,9,FALSE)))</f>
        <v>3.2342500000000007</v>
      </c>
      <c r="K24" s="201">
        <v>37579366</v>
      </c>
      <c r="L24" s="208">
        <v>135000</v>
      </c>
      <c r="M24" s="195">
        <f t="shared" si="1"/>
        <v>37714366</v>
      </c>
      <c r="N24" s="237" t="s">
        <v>223</v>
      </c>
      <c r="O24" s="238"/>
      <c r="P24" s="239"/>
    </row>
    <row r="25" spans="1:16" s="240" customFormat="1" ht="30" x14ac:dyDescent="0.25">
      <c r="A25" s="212" t="s">
        <v>113</v>
      </c>
      <c r="B25" s="166">
        <v>2</v>
      </c>
      <c r="C25" s="200">
        <f t="shared" si="0"/>
        <v>0</v>
      </c>
      <c r="D25" s="201"/>
      <c r="E25" s="202"/>
      <c r="F25" s="202"/>
      <c r="G25" s="204"/>
      <c r="H25" s="204"/>
      <c r="I25" s="234"/>
      <c r="J25" s="206"/>
      <c r="K25" s="201"/>
      <c r="L25" s="241"/>
      <c r="M25" s="195"/>
      <c r="N25" s="185"/>
      <c r="O25" s="238"/>
      <c r="P25" s="239"/>
    </row>
    <row r="26" spans="1:16" s="104" customFormat="1" ht="15.6" x14ac:dyDescent="0.25">
      <c r="A26" s="212" t="s">
        <v>114</v>
      </c>
      <c r="B26" s="166">
        <v>2</v>
      </c>
      <c r="C26" s="200">
        <f t="shared" si="0"/>
        <v>193000</v>
      </c>
      <c r="D26" s="201">
        <v>190628</v>
      </c>
      <c r="E26" s="202">
        <v>41029</v>
      </c>
      <c r="F26" s="202">
        <v>43966</v>
      </c>
      <c r="G26" s="203">
        <v>5397371</v>
      </c>
      <c r="H26" s="204" t="s">
        <v>90</v>
      </c>
      <c r="I26" s="234" t="s">
        <v>88</v>
      </c>
      <c r="J26" s="206">
        <f>+IF(I26="West",(+VLOOKUP(E26,'Weekly OPIS Averages'!$B$15:$J$323,9,FALSE)),(+VLOOKUP(E26,'Weekly OPIS Averages'!$M$15:$U$323,9,FALSE)))</f>
        <v>3.8677481223529413</v>
      </c>
      <c r="K26" s="201">
        <v>193000</v>
      </c>
      <c r="L26" s="208"/>
      <c r="M26" s="195">
        <f t="shared" ref="M26:M78" si="2">K26+L26</f>
        <v>193000</v>
      </c>
      <c r="N26" s="185" t="s">
        <v>249</v>
      </c>
      <c r="O26" s="121"/>
      <c r="P26" s="122"/>
    </row>
    <row r="27" spans="1:16" s="104" customFormat="1" ht="30" x14ac:dyDescent="0.25">
      <c r="A27" s="212" t="s">
        <v>115</v>
      </c>
      <c r="B27" s="166">
        <v>3</v>
      </c>
      <c r="C27" s="200">
        <f t="shared" si="0"/>
        <v>0</v>
      </c>
      <c r="D27" s="201">
        <v>0</v>
      </c>
      <c r="E27" s="202">
        <v>38352</v>
      </c>
      <c r="F27" s="202">
        <v>35796</v>
      </c>
      <c r="G27" s="203">
        <v>6400</v>
      </c>
      <c r="H27" s="204" t="s">
        <v>90</v>
      </c>
      <c r="I27" s="234" t="s">
        <v>88</v>
      </c>
      <c r="J27" s="206">
        <f>+IF(I27="West",(+VLOOKUP(E27,'Weekly OPIS Averages'!$B$15:$J$323,9,FALSE)),(+VLOOKUP(E27,'Weekly OPIS Averages'!$M$15:$U$323,9,FALSE)))</f>
        <v>1.8734162499999998</v>
      </c>
      <c r="K27" s="201"/>
      <c r="L27" s="208"/>
      <c r="M27" s="195">
        <f t="shared" si="2"/>
        <v>0</v>
      </c>
      <c r="N27" s="185"/>
      <c r="O27" s="121"/>
      <c r="P27" s="122"/>
    </row>
    <row r="28" spans="1:16" s="104" customFormat="1" ht="15.6" x14ac:dyDescent="0.25">
      <c r="A28" s="212" t="s">
        <v>116</v>
      </c>
      <c r="B28" s="166">
        <v>2</v>
      </c>
      <c r="C28" s="200">
        <f t="shared" si="0"/>
        <v>0</v>
      </c>
      <c r="D28" s="201">
        <v>0</v>
      </c>
      <c r="E28" s="202">
        <v>38352</v>
      </c>
      <c r="F28" s="202" t="s">
        <v>107</v>
      </c>
      <c r="G28" s="203">
        <v>38594</v>
      </c>
      <c r="H28" s="204" t="s">
        <v>90</v>
      </c>
      <c r="I28" s="234" t="s">
        <v>91</v>
      </c>
      <c r="J28" s="206">
        <f>+IF(I28="West",(+VLOOKUP(E28,'Weekly OPIS Averages'!$B$15:$J$323,9,FALSE)),(+VLOOKUP(E28,'Weekly OPIS Averages'!$M$15:$U$323,9,FALSE)))</f>
        <v>1.9273841666666669</v>
      </c>
      <c r="K28" s="201"/>
      <c r="L28" s="208"/>
      <c r="M28" s="195">
        <f t="shared" si="2"/>
        <v>0</v>
      </c>
      <c r="N28" s="185"/>
      <c r="O28" s="121"/>
      <c r="P28" s="122"/>
    </row>
    <row r="29" spans="1:16" s="104" customFormat="1" ht="15.6" x14ac:dyDescent="0.25">
      <c r="A29" s="212" t="s">
        <v>117</v>
      </c>
      <c r="B29" s="166"/>
      <c r="C29" s="200">
        <f t="shared" si="0"/>
        <v>0</v>
      </c>
      <c r="D29" s="201"/>
      <c r="E29" s="202"/>
      <c r="F29" s="202"/>
      <c r="G29" s="204"/>
      <c r="H29" s="204" t="s">
        <v>90</v>
      </c>
      <c r="I29" s="234"/>
      <c r="J29" s="206"/>
      <c r="K29" s="201"/>
      <c r="L29" s="208"/>
      <c r="M29" s="195">
        <f t="shared" si="2"/>
        <v>0</v>
      </c>
      <c r="N29" s="185"/>
      <c r="O29" s="121"/>
      <c r="P29" s="122"/>
    </row>
    <row r="30" spans="1:16" s="104" customFormat="1" ht="31.2" x14ac:dyDescent="0.25">
      <c r="A30" s="212" t="s">
        <v>118</v>
      </c>
      <c r="B30" s="166">
        <v>2</v>
      </c>
      <c r="C30" s="200">
        <f t="shared" si="0"/>
        <v>461600</v>
      </c>
      <c r="D30" s="201">
        <v>334378</v>
      </c>
      <c r="E30" s="242">
        <v>44286</v>
      </c>
      <c r="F30" s="233">
        <v>44287</v>
      </c>
      <c r="G30" s="203">
        <v>7283521</v>
      </c>
      <c r="H30" s="204" t="s">
        <v>90</v>
      </c>
      <c r="I30" s="234" t="s">
        <v>88</v>
      </c>
      <c r="J30" s="206">
        <f>+IF(I30="West",(+VLOOKUP(E30,'Weekly OPIS Averages'!$B$15:$J$323,9,FALSE)),(+VLOOKUP(E30,'Weekly OPIS Averages'!$M$15:$U$323,9,FALSE)))</f>
        <v>2.7070833333333333</v>
      </c>
      <c r="K30" s="201">
        <v>447000</v>
      </c>
      <c r="L30" s="208">
        <v>14600</v>
      </c>
      <c r="M30" s="195">
        <f t="shared" si="2"/>
        <v>461600</v>
      </c>
      <c r="N30" s="185" t="s">
        <v>242</v>
      </c>
      <c r="O30" s="121"/>
      <c r="P30" s="122"/>
    </row>
    <row r="31" spans="1:16" s="104" customFormat="1" ht="31.2" x14ac:dyDescent="0.25">
      <c r="A31" s="212" t="s">
        <v>119</v>
      </c>
      <c r="B31" s="166">
        <v>1</v>
      </c>
      <c r="C31" s="213">
        <f t="shared" si="0"/>
        <v>1116353</v>
      </c>
      <c r="D31" s="214">
        <v>38643</v>
      </c>
      <c r="E31" s="243">
        <v>43921</v>
      </c>
      <c r="F31" s="215">
        <v>43983</v>
      </c>
      <c r="G31" s="216">
        <v>1134254</v>
      </c>
      <c r="H31" s="214" t="s">
        <v>90</v>
      </c>
      <c r="I31" s="217" t="s">
        <v>91</v>
      </c>
      <c r="J31" s="218">
        <f>+IF(I31="West",(+VLOOKUP(E31,'Weekly OPIS Averages'!$B$15:$J$323,9,FALSE)),(+VLOOKUP(E31,'Weekly OPIS Averages'!$M$15:$U$323,9,FALSE)))</f>
        <v>3.2226666666666657</v>
      </c>
      <c r="K31" s="214">
        <v>1100153</v>
      </c>
      <c r="L31" s="208">
        <v>16200</v>
      </c>
      <c r="M31" s="195">
        <f t="shared" si="2"/>
        <v>1116353</v>
      </c>
      <c r="N31" s="185" t="s">
        <v>248</v>
      </c>
      <c r="O31" s="121"/>
      <c r="P31" s="122"/>
    </row>
    <row r="32" spans="1:16" s="104" customFormat="1" ht="15.6" x14ac:dyDescent="0.25">
      <c r="A32" s="212" t="s">
        <v>120</v>
      </c>
      <c r="B32" s="166"/>
      <c r="C32" s="200">
        <f t="shared" si="0"/>
        <v>0</v>
      </c>
      <c r="D32" s="201"/>
      <c r="E32" s="202"/>
      <c r="F32" s="202"/>
      <c r="G32" s="204"/>
      <c r="H32" s="204" t="s">
        <v>90</v>
      </c>
      <c r="I32" s="234"/>
      <c r="J32" s="206"/>
      <c r="K32" s="201"/>
      <c r="L32" s="208"/>
      <c r="M32" s="195">
        <f t="shared" si="2"/>
        <v>0</v>
      </c>
      <c r="N32" s="185"/>
      <c r="O32" s="121"/>
      <c r="P32" s="122"/>
    </row>
    <row r="33" spans="1:16" s="104" customFormat="1" ht="15.6" x14ac:dyDescent="0.25">
      <c r="A33" s="212" t="s">
        <v>121</v>
      </c>
      <c r="B33" s="166">
        <v>2</v>
      </c>
      <c r="C33" s="200">
        <f t="shared" si="0"/>
        <v>39359391</v>
      </c>
      <c r="D33" s="201">
        <v>1258240</v>
      </c>
      <c r="E33" s="202">
        <v>43373</v>
      </c>
      <c r="F33" s="202">
        <v>43466</v>
      </c>
      <c r="G33" s="203">
        <v>43430217</v>
      </c>
      <c r="H33" s="204" t="s">
        <v>90</v>
      </c>
      <c r="I33" s="234" t="s">
        <v>88</v>
      </c>
      <c r="J33" s="206">
        <f>+IF(I33="West",(+VLOOKUP(E33,'Weekly OPIS Averages'!$B$15:$J$323,9,FALSE)),(+VLOOKUP(E33,'Weekly OPIS Averages'!$M$15:$U$323,9,FALSE)))</f>
        <v>3.2549999999999994</v>
      </c>
      <c r="K33" s="201">
        <v>39243936</v>
      </c>
      <c r="L33" s="208">
        <v>115455</v>
      </c>
      <c r="M33" s="195">
        <f t="shared" si="2"/>
        <v>39359391</v>
      </c>
      <c r="N33" s="185"/>
      <c r="O33" s="121"/>
      <c r="P33" s="122"/>
    </row>
    <row r="34" spans="1:16" s="104" customFormat="1" ht="30" x14ac:dyDescent="0.25">
      <c r="A34" s="212" t="s">
        <v>122</v>
      </c>
      <c r="B34" s="166">
        <v>2</v>
      </c>
      <c r="C34" s="200">
        <f t="shared" si="0"/>
        <v>2859000</v>
      </c>
      <c r="D34" s="201">
        <v>455450</v>
      </c>
      <c r="E34" s="202">
        <v>40663</v>
      </c>
      <c r="F34" s="202">
        <v>43458</v>
      </c>
      <c r="G34" s="203">
        <v>8741468</v>
      </c>
      <c r="H34" s="204" t="s">
        <v>90</v>
      </c>
      <c r="I34" s="234" t="s">
        <v>88</v>
      </c>
      <c r="J34" s="206">
        <f>+IF(I34="West",(+VLOOKUP(E34,'Weekly OPIS Averages'!$B$15:$J$323,9,FALSE)),(+VLOOKUP(E34,'Weekly OPIS Averages'!$M$15:$U$323,9,FALSE)))</f>
        <v>3.2306917023529409</v>
      </c>
      <c r="K34" s="201">
        <v>2859000</v>
      </c>
      <c r="L34" s="208"/>
      <c r="M34" s="195">
        <f t="shared" si="2"/>
        <v>2859000</v>
      </c>
      <c r="N34" s="185" t="s">
        <v>228</v>
      </c>
      <c r="O34" s="121"/>
      <c r="P34" s="122"/>
    </row>
    <row r="35" spans="1:16" s="104" customFormat="1" ht="15.6" x14ac:dyDescent="0.25">
      <c r="A35" s="212"/>
      <c r="B35" s="166"/>
      <c r="C35" s="200">
        <f t="shared" si="0"/>
        <v>0</v>
      </c>
      <c r="D35" s="201"/>
      <c r="E35" s="202"/>
      <c r="F35" s="202"/>
      <c r="G35" s="204"/>
      <c r="H35" s="204"/>
      <c r="I35" s="234"/>
      <c r="J35" s="206"/>
      <c r="K35" s="201"/>
      <c r="L35" s="208"/>
      <c r="M35" s="195">
        <f t="shared" si="2"/>
        <v>0</v>
      </c>
      <c r="N35" s="185"/>
      <c r="O35" s="121"/>
      <c r="P35" s="122"/>
    </row>
    <row r="36" spans="1:16" s="104" customFormat="1" ht="31.2" x14ac:dyDescent="0.25">
      <c r="A36" s="212" t="s">
        <v>123</v>
      </c>
      <c r="B36" s="166">
        <v>2</v>
      </c>
      <c r="C36" s="200">
        <f t="shared" si="0"/>
        <v>132404</v>
      </c>
      <c r="D36" s="201">
        <v>180968</v>
      </c>
      <c r="E36" s="202">
        <v>40847</v>
      </c>
      <c r="F36" s="233">
        <v>40940</v>
      </c>
      <c r="G36" s="203">
        <v>1689785</v>
      </c>
      <c r="H36" s="204" t="s">
        <v>90</v>
      </c>
      <c r="I36" s="234" t="s">
        <v>88</v>
      </c>
      <c r="J36" s="206">
        <f>+IF(I36="West",(+VLOOKUP(E36,'Weekly OPIS Averages'!$B$15:$J$323,9,FALSE)),(+VLOOKUP(E36,'Weekly OPIS Averages'!$M$15:$U$323,9,FALSE)))</f>
        <v>3.6544725423529409</v>
      </c>
      <c r="K36" s="201">
        <v>107000</v>
      </c>
      <c r="L36" s="208">
        <v>25404</v>
      </c>
      <c r="M36" s="195">
        <f t="shared" si="2"/>
        <v>132404</v>
      </c>
      <c r="N36" s="185" t="s">
        <v>229</v>
      </c>
      <c r="O36" s="121"/>
      <c r="P36" s="122"/>
    </row>
    <row r="37" spans="1:16" s="104" customFormat="1" ht="15.6" x14ac:dyDescent="0.25">
      <c r="A37" s="198" t="s">
        <v>124</v>
      </c>
      <c r="B37" s="199">
        <v>2</v>
      </c>
      <c r="C37" s="200">
        <f t="shared" si="0"/>
        <v>306000</v>
      </c>
      <c r="D37" s="201">
        <v>158106</v>
      </c>
      <c r="E37" s="202">
        <v>41639</v>
      </c>
      <c r="F37" s="233">
        <v>44287</v>
      </c>
      <c r="G37" s="203">
        <v>3369793</v>
      </c>
      <c r="H37" s="204" t="s">
        <v>90</v>
      </c>
      <c r="I37" s="205" t="s">
        <v>88</v>
      </c>
      <c r="J37" s="206">
        <f>+IF(I37="West",(+VLOOKUP(E37,'Weekly OPIS Averages'!$B$15:$J$323,9,FALSE)),(+VLOOKUP(E37,'Weekly OPIS Averages'!$M$15:$U$323,9,FALSE)))</f>
        <v>3.7067841258689409</v>
      </c>
      <c r="K37" s="201">
        <v>222000</v>
      </c>
      <c r="L37" s="208">
        <v>84000</v>
      </c>
      <c r="M37" s="195">
        <f t="shared" si="2"/>
        <v>306000</v>
      </c>
      <c r="N37" s="185" t="s">
        <v>246</v>
      </c>
      <c r="O37" s="121"/>
      <c r="P37" s="122"/>
    </row>
    <row r="38" spans="1:16" ht="15.6" x14ac:dyDescent="0.25">
      <c r="A38" s="198" t="s">
        <v>125</v>
      </c>
      <c r="B38" s="199">
        <v>1</v>
      </c>
      <c r="C38" s="213">
        <f t="shared" si="0"/>
        <v>5153326</v>
      </c>
      <c r="D38" s="214">
        <v>160372</v>
      </c>
      <c r="E38" s="243">
        <v>43861</v>
      </c>
      <c r="F38" s="215">
        <v>43862</v>
      </c>
      <c r="G38" s="216">
        <v>5761162</v>
      </c>
      <c r="H38" s="214" t="s">
        <v>90</v>
      </c>
      <c r="I38" s="217" t="s">
        <v>91</v>
      </c>
      <c r="J38" s="218">
        <f>+IF(I38="West",(+VLOOKUP(E38,'Weekly OPIS Averages'!$B$15:$J$323,9,FALSE)),(+VLOOKUP(E38,'Weekly OPIS Averages'!$M$15:$U$323,9,FALSE)))</f>
        <v>3.2406666666666664</v>
      </c>
      <c r="K38" s="214">
        <v>5103326</v>
      </c>
      <c r="L38" s="208">
        <v>50000</v>
      </c>
      <c r="M38" s="195">
        <f t="shared" si="2"/>
        <v>5153326</v>
      </c>
      <c r="N38" s="185" t="s">
        <v>259</v>
      </c>
      <c r="O38" s="120"/>
      <c r="P38" s="244"/>
    </row>
    <row r="39" spans="1:16" ht="30" x14ac:dyDescent="0.25">
      <c r="A39" s="198" t="s">
        <v>126</v>
      </c>
      <c r="B39" s="199">
        <v>3</v>
      </c>
      <c r="C39" s="200" t="e">
        <f t="shared" si="0"/>
        <v>#VALUE!</v>
      </c>
      <c r="D39" s="201">
        <v>135225</v>
      </c>
      <c r="E39" s="202">
        <v>41305</v>
      </c>
      <c r="F39" s="233">
        <v>43678</v>
      </c>
      <c r="G39" s="203">
        <v>3116070.34</v>
      </c>
      <c r="H39" s="204" t="s">
        <v>90</v>
      </c>
      <c r="I39" s="205" t="s">
        <v>88</v>
      </c>
      <c r="J39" s="206">
        <f>+IF(I39="West",(+VLOOKUP(E39,'Weekly OPIS Averages'!$B$15:$J$323,9,FALSE)),(+VLOOKUP(E39,'Weekly OPIS Averages'!$M$15:$U$323,9,FALSE)))</f>
        <v>3.8713752890196074</v>
      </c>
      <c r="K39" s="201" t="s">
        <v>255</v>
      </c>
      <c r="L39" s="208">
        <v>37748</v>
      </c>
      <c r="M39" s="195" t="e">
        <f t="shared" si="2"/>
        <v>#VALUE!</v>
      </c>
      <c r="N39" s="185" t="s">
        <v>256</v>
      </c>
      <c r="O39" s="120"/>
      <c r="P39" s="244"/>
    </row>
    <row r="40" spans="1:16" ht="15.6" x14ac:dyDescent="0.25">
      <c r="A40" s="186" t="s">
        <v>127</v>
      </c>
      <c r="B40" s="187">
        <v>3</v>
      </c>
      <c r="C40" s="188">
        <f t="shared" si="0"/>
        <v>6585734</v>
      </c>
      <c r="D40" s="188">
        <v>234532</v>
      </c>
      <c r="E40" s="246">
        <v>44255</v>
      </c>
      <c r="F40" s="247">
        <v>44348</v>
      </c>
      <c r="G40" s="191">
        <v>6265577.25</v>
      </c>
      <c r="H40" s="188" t="s">
        <v>90</v>
      </c>
      <c r="I40" s="248" t="s">
        <v>88</v>
      </c>
      <c r="J40" s="193">
        <f>+IF(I40="West",(+VLOOKUP(E40,'Weekly OPIS Averages'!$B$15:$J$323,9,FALSE)),(+VLOOKUP(E40,'Weekly OPIS Averages'!$M$15:$U$323,9,FALSE)))</f>
        <v>2.6812499999999999</v>
      </c>
      <c r="K40" s="188">
        <v>6585734</v>
      </c>
      <c r="L40" s="208">
        <v>0</v>
      </c>
      <c r="M40" s="195">
        <f t="shared" si="2"/>
        <v>6585734</v>
      </c>
      <c r="N40" s="185" t="s">
        <v>257</v>
      </c>
      <c r="O40" s="120"/>
      <c r="P40" s="244"/>
    </row>
    <row r="41" spans="1:16" s="104" customFormat="1" ht="15.6" x14ac:dyDescent="0.25">
      <c r="A41" s="186" t="s">
        <v>128</v>
      </c>
      <c r="B41" s="187">
        <v>3</v>
      </c>
      <c r="C41" s="188">
        <f t="shared" si="0"/>
        <v>12624805</v>
      </c>
      <c r="D41" s="188">
        <v>689586</v>
      </c>
      <c r="E41" s="246">
        <v>44377</v>
      </c>
      <c r="F41" s="247">
        <v>44440</v>
      </c>
      <c r="G41" s="191">
        <v>12237476.470000001</v>
      </c>
      <c r="H41" s="188" t="s">
        <v>90</v>
      </c>
      <c r="I41" s="248" t="s">
        <v>88</v>
      </c>
      <c r="J41" s="193">
        <f>+IF(I41="West",(+VLOOKUP(E41,'Weekly OPIS Averages'!$B$15:$J$323,9,FALSE)),(+VLOOKUP(E41,'Weekly OPIS Averages'!$M$15:$U$323,9,FALSE)))</f>
        <v>2.8965000000000001</v>
      </c>
      <c r="K41" s="188">
        <v>12624805</v>
      </c>
      <c r="L41" s="208"/>
      <c r="M41" s="195">
        <f t="shared" si="2"/>
        <v>12624805</v>
      </c>
      <c r="N41" s="185" t="s">
        <v>258</v>
      </c>
      <c r="O41" s="121"/>
      <c r="P41" s="122"/>
    </row>
    <row r="42" spans="1:16" ht="15.6" x14ac:dyDescent="0.25">
      <c r="A42" s="186" t="s">
        <v>129</v>
      </c>
      <c r="B42" s="187">
        <v>3</v>
      </c>
      <c r="C42" s="188">
        <f t="shared" si="0"/>
        <v>2359894</v>
      </c>
      <c r="D42" s="188">
        <v>241803</v>
      </c>
      <c r="E42" s="246">
        <v>44651</v>
      </c>
      <c r="F42" s="247">
        <v>44652</v>
      </c>
      <c r="G42" s="191">
        <v>2108350.7000000002</v>
      </c>
      <c r="H42" s="188" t="s">
        <v>90</v>
      </c>
      <c r="I42" s="248" t="s">
        <v>88</v>
      </c>
      <c r="J42" s="193">
        <f>+IF(I42="West",(+VLOOKUP(E42,'Weekly OPIS Averages'!$B$15:$J$323,9,FALSE)),(+VLOOKUP(E42,'Weekly OPIS Averages'!$M$15:$U$323,9,FALSE)))</f>
        <v>3.8619166666666671</v>
      </c>
      <c r="K42" s="188">
        <v>2359894</v>
      </c>
      <c r="L42" s="208"/>
      <c r="M42" s="195">
        <f t="shared" si="2"/>
        <v>2359894</v>
      </c>
      <c r="N42" s="185" t="s">
        <v>254</v>
      </c>
      <c r="O42" s="120"/>
      <c r="P42" s="244"/>
    </row>
    <row r="43" spans="1:16" ht="30" x14ac:dyDescent="0.25">
      <c r="A43" s="198" t="s">
        <v>130</v>
      </c>
      <c r="B43" s="199">
        <v>1</v>
      </c>
      <c r="C43" s="200">
        <f t="shared" si="0"/>
        <v>42000</v>
      </c>
      <c r="D43" s="201">
        <v>89778</v>
      </c>
      <c r="E43" s="233">
        <v>39263</v>
      </c>
      <c r="F43" s="233">
        <v>39264</v>
      </c>
      <c r="G43" s="203">
        <v>1758771</v>
      </c>
      <c r="H43" s="204" t="s">
        <v>90</v>
      </c>
      <c r="I43" s="205" t="s">
        <v>91</v>
      </c>
      <c r="J43" s="206">
        <f>+IF(I43="West",(+VLOOKUP(E43,'Weekly OPIS Averages'!$B$15:$J$323,9,FALSE)),(+VLOOKUP(E43,'Weekly OPIS Averages'!$M$15:$U$323,9,FALSE)))</f>
        <v>2.8947459219362748</v>
      </c>
      <c r="K43" s="201">
        <v>42000</v>
      </c>
      <c r="L43" s="208"/>
      <c r="M43" s="195">
        <f t="shared" si="2"/>
        <v>42000</v>
      </c>
      <c r="N43" s="185" t="s">
        <v>230</v>
      </c>
      <c r="O43" s="120"/>
      <c r="P43" s="244"/>
    </row>
    <row r="44" spans="1:16" s="256" customFormat="1" ht="15.6" x14ac:dyDescent="0.3">
      <c r="A44" s="186" t="s">
        <v>131</v>
      </c>
      <c r="B44" s="249">
        <v>2</v>
      </c>
      <c r="C44" s="188">
        <f t="shared" si="0"/>
        <v>19425424</v>
      </c>
      <c r="D44" s="250">
        <v>262892</v>
      </c>
      <c r="E44" s="190">
        <v>44196</v>
      </c>
      <c r="F44" s="219">
        <v>44531</v>
      </c>
      <c r="G44" s="191">
        <v>19749600</v>
      </c>
      <c r="H44" s="250" t="s">
        <v>90</v>
      </c>
      <c r="I44" s="251" t="s">
        <v>88</v>
      </c>
      <c r="J44" s="252">
        <f>+IF(I44="West",(+VLOOKUP(E44,'Weekly OPIS Averages'!$B$15:$J$323,9,FALSE)),(+VLOOKUP(E44,'Weekly OPIS Averages'!$M$15:$U$323,9,FALSE)))</f>
        <v>2.7304166666666667</v>
      </c>
      <c r="K44" s="250">
        <v>19301924</v>
      </c>
      <c r="L44" s="253">
        <v>123500</v>
      </c>
      <c r="M44" s="195">
        <f t="shared" si="2"/>
        <v>19425424</v>
      </c>
      <c r="N44" s="185" t="s">
        <v>252</v>
      </c>
      <c r="O44" s="254"/>
      <c r="P44" s="255"/>
    </row>
    <row r="45" spans="1:16" s="104" customFormat="1" ht="31.2" x14ac:dyDescent="0.25">
      <c r="A45" s="212" t="s">
        <v>132</v>
      </c>
      <c r="B45" s="166">
        <v>2</v>
      </c>
      <c r="C45" s="200">
        <f t="shared" si="0"/>
        <v>348739</v>
      </c>
      <c r="D45" s="201">
        <v>39213.217038952171</v>
      </c>
      <c r="E45" s="202">
        <v>40298</v>
      </c>
      <c r="F45" s="233">
        <v>40360</v>
      </c>
      <c r="G45" s="203">
        <v>2265857</v>
      </c>
      <c r="H45" s="204" t="s">
        <v>90</v>
      </c>
      <c r="I45" s="234" t="s">
        <v>88</v>
      </c>
      <c r="J45" s="206">
        <f>+IF(I45="West",(+VLOOKUP(E45,'Weekly OPIS Averages'!$B$15:$J$323,9,FALSE)),(+VLOOKUP(E45,'Weekly OPIS Averages'!$M$15:$U$323,9,FALSE)))</f>
        <v>2.6492214423529412</v>
      </c>
      <c r="K45" s="201">
        <v>225239</v>
      </c>
      <c r="L45" s="208">
        <v>123500</v>
      </c>
      <c r="M45" s="195">
        <f t="shared" si="2"/>
        <v>348739</v>
      </c>
      <c r="N45" s="185" t="s">
        <v>231</v>
      </c>
      <c r="O45" s="121"/>
      <c r="P45" s="122"/>
    </row>
    <row r="46" spans="1:16" s="104" customFormat="1" ht="15.6" x14ac:dyDescent="0.25">
      <c r="A46" s="212" t="s">
        <v>133</v>
      </c>
      <c r="B46" s="166">
        <v>1</v>
      </c>
      <c r="C46" s="200">
        <f t="shared" si="0"/>
        <v>0</v>
      </c>
      <c r="D46" s="201"/>
      <c r="E46" s="202">
        <v>39629</v>
      </c>
      <c r="F46" s="202">
        <v>39661</v>
      </c>
      <c r="G46" s="203">
        <v>305514</v>
      </c>
      <c r="H46" s="204" t="s">
        <v>90</v>
      </c>
      <c r="I46" s="234" t="s">
        <v>91</v>
      </c>
      <c r="J46" s="206">
        <f>+IF(I46="West",(+VLOOKUP(E46,'Weekly OPIS Averages'!$B$15:$J$323,9,FALSE)),(+VLOOKUP(E46,'Weekly OPIS Averages'!$M$15:$U$323,9,FALSE)))</f>
        <v>3.6408574985294115</v>
      </c>
      <c r="K46" s="201"/>
      <c r="L46" s="208"/>
      <c r="M46" s="195">
        <f t="shared" si="2"/>
        <v>0</v>
      </c>
      <c r="N46" s="257"/>
      <c r="O46" s="121"/>
      <c r="P46" s="122"/>
    </row>
    <row r="47" spans="1:16" s="104" customFormat="1" ht="30" x14ac:dyDescent="0.3">
      <c r="A47" s="212" t="s">
        <v>134</v>
      </c>
      <c r="B47" s="166">
        <v>3</v>
      </c>
      <c r="C47" s="200">
        <f t="shared" si="0"/>
        <v>22513604</v>
      </c>
      <c r="D47" s="201">
        <v>595854.66</v>
      </c>
      <c r="E47" s="202">
        <v>44255</v>
      </c>
      <c r="F47" s="258">
        <v>44348</v>
      </c>
      <c r="G47" s="203">
        <v>19916372</v>
      </c>
      <c r="H47" s="204" t="s">
        <v>90</v>
      </c>
      <c r="I47" s="234" t="s">
        <v>88</v>
      </c>
      <c r="J47" s="206">
        <f>+IF(I47="West",(+VLOOKUP(E47,'Weekly OPIS Averages'!$B$15:$J$323,9,FALSE)),(+VLOOKUP(E47,'Weekly OPIS Averages'!$M$15:$U$323,9,FALSE)))</f>
        <v>2.6812499999999999</v>
      </c>
      <c r="K47" s="201">
        <v>22513604</v>
      </c>
      <c r="L47" s="208"/>
      <c r="M47" s="195">
        <f t="shared" si="2"/>
        <v>22513604</v>
      </c>
      <c r="N47" s="259" t="s">
        <v>245</v>
      </c>
      <c r="O47" s="260"/>
      <c r="P47" s="261"/>
    </row>
    <row r="48" spans="1:16" s="104" customFormat="1" ht="15.6" x14ac:dyDescent="0.25">
      <c r="A48" s="212" t="s">
        <v>135</v>
      </c>
      <c r="B48" s="166">
        <v>2</v>
      </c>
      <c r="C48" s="200">
        <f t="shared" si="0"/>
        <v>120000</v>
      </c>
      <c r="D48" s="201">
        <v>42942</v>
      </c>
      <c r="E48" s="202">
        <v>44227</v>
      </c>
      <c r="F48" s="233">
        <v>40695</v>
      </c>
      <c r="G48" s="203">
        <v>1645324</v>
      </c>
      <c r="H48" s="204" t="s">
        <v>90</v>
      </c>
      <c r="I48" s="234" t="s">
        <v>88</v>
      </c>
      <c r="J48" s="206">
        <f>+IF(I48="West",(+VLOOKUP(E48,'Weekly OPIS Averages'!$B$15:$J$323,9,FALSE)),(+VLOOKUP(E48,'Weekly OPIS Averages'!$M$15:$U$323,9,FALSE)))</f>
        <v>2.6945000000000001</v>
      </c>
      <c r="K48" s="201">
        <v>120000</v>
      </c>
      <c r="L48" s="208"/>
      <c r="M48" s="195">
        <f t="shared" si="2"/>
        <v>120000</v>
      </c>
      <c r="N48" s="185" t="s">
        <v>232</v>
      </c>
      <c r="O48" s="121"/>
      <c r="P48" s="122"/>
    </row>
    <row r="49" spans="1:74" ht="30" x14ac:dyDescent="0.25">
      <c r="A49" s="212" t="s">
        <v>136</v>
      </c>
      <c r="B49" s="166">
        <v>1</v>
      </c>
      <c r="C49" s="200">
        <f t="shared" si="0"/>
        <v>0</v>
      </c>
      <c r="D49" s="201">
        <v>26688</v>
      </c>
      <c r="E49" s="202">
        <v>39416</v>
      </c>
      <c r="F49" s="202">
        <v>39448</v>
      </c>
      <c r="G49" s="203">
        <v>373551</v>
      </c>
      <c r="H49" s="204" t="s">
        <v>90</v>
      </c>
      <c r="I49" s="234" t="s">
        <v>88</v>
      </c>
      <c r="J49" s="206">
        <f>+IF(I49="West",(+VLOOKUP(E49,'Weekly OPIS Averages'!$B$15:$J$323,9,FALSE)),(+VLOOKUP(E49,'Weekly OPIS Averages'!$M$15:$U$323,9,FALSE)))</f>
        <v>2.8511532156862742</v>
      </c>
      <c r="K49" s="201"/>
      <c r="L49" s="208"/>
      <c r="M49" s="195">
        <f t="shared" si="2"/>
        <v>0</v>
      </c>
      <c r="N49" s="185"/>
      <c r="O49" s="120"/>
      <c r="P49" s="244"/>
    </row>
    <row r="50" spans="1:74" ht="15.6" x14ac:dyDescent="0.25">
      <c r="A50" s="212" t="s">
        <v>138</v>
      </c>
      <c r="B50" s="166"/>
      <c r="C50" s="200">
        <f t="shared" si="0"/>
        <v>0</v>
      </c>
      <c r="D50" s="201"/>
      <c r="E50" s="202"/>
      <c r="F50" s="202"/>
      <c r="G50" s="204"/>
      <c r="H50" s="204" t="s">
        <v>90</v>
      </c>
      <c r="I50" s="234"/>
      <c r="J50" s="206"/>
      <c r="K50" s="201"/>
      <c r="L50" s="208"/>
      <c r="M50" s="195">
        <f t="shared" si="2"/>
        <v>0</v>
      </c>
      <c r="N50" s="185"/>
      <c r="O50" s="120"/>
      <c r="P50" s="244"/>
    </row>
    <row r="51" spans="1:74" ht="15.6" x14ac:dyDescent="0.25">
      <c r="A51" s="198" t="s">
        <v>139</v>
      </c>
      <c r="B51" s="199">
        <v>3</v>
      </c>
      <c r="C51" s="200">
        <f t="shared" si="0"/>
        <v>0</v>
      </c>
      <c r="D51" s="201"/>
      <c r="E51" s="202">
        <v>39813</v>
      </c>
      <c r="F51" s="202" t="s">
        <v>107</v>
      </c>
      <c r="G51" s="203">
        <v>105744</v>
      </c>
      <c r="H51" s="204" t="s">
        <v>90</v>
      </c>
      <c r="I51" s="205" t="s">
        <v>91</v>
      </c>
      <c r="J51" s="206">
        <f>+IF(I51="West",(+VLOOKUP(E51,'Weekly OPIS Averages'!$B$15:$J$323,9,FALSE)),(+VLOOKUP(E51,'Weekly OPIS Averages'!$M$15:$U$323,9,FALSE)))</f>
        <v>3.7861668672794111</v>
      </c>
      <c r="K51" s="201"/>
      <c r="L51" s="208"/>
      <c r="M51" s="195">
        <f t="shared" si="2"/>
        <v>0</v>
      </c>
      <c r="N51" s="185"/>
      <c r="O51" s="120"/>
      <c r="P51" s="244"/>
    </row>
    <row r="52" spans="1:74" ht="30" x14ac:dyDescent="0.25">
      <c r="A52" s="198" t="s">
        <v>140</v>
      </c>
      <c r="B52" s="199">
        <v>1</v>
      </c>
      <c r="C52" s="200">
        <f t="shared" si="0"/>
        <v>0</v>
      </c>
      <c r="D52" s="201">
        <v>62345</v>
      </c>
      <c r="E52" s="202">
        <v>38868</v>
      </c>
      <c r="F52" s="233"/>
      <c r="G52" s="204"/>
      <c r="H52" s="204" t="s">
        <v>90</v>
      </c>
      <c r="I52" s="205" t="s">
        <v>91</v>
      </c>
      <c r="J52" s="206">
        <f>+IF(I52="West",(+VLOOKUP(E52,'Weekly OPIS Averages'!$B$15:$J$323,9,FALSE)),(+VLOOKUP(E52,'Weekly OPIS Averages'!$M$15:$U$323,9,FALSE)))</f>
        <v>2.7332187500000003</v>
      </c>
      <c r="K52" s="201"/>
      <c r="L52" s="208"/>
      <c r="M52" s="195">
        <f t="shared" si="2"/>
        <v>0</v>
      </c>
      <c r="N52" s="185"/>
      <c r="O52" s="120"/>
      <c r="P52" s="244"/>
    </row>
    <row r="53" spans="1:74" s="102" customFormat="1" ht="15.6" x14ac:dyDescent="0.25">
      <c r="A53" s="212" t="s">
        <v>218</v>
      </c>
      <c r="B53" s="166">
        <v>2</v>
      </c>
      <c r="C53" s="200">
        <f t="shared" si="0"/>
        <v>342000</v>
      </c>
      <c r="D53" s="201">
        <v>218755</v>
      </c>
      <c r="E53" s="202">
        <v>41364</v>
      </c>
      <c r="F53" s="202">
        <v>42917</v>
      </c>
      <c r="G53" s="203">
        <v>5125482</v>
      </c>
      <c r="H53" s="204" t="s">
        <v>90</v>
      </c>
      <c r="I53" s="234" t="s">
        <v>91</v>
      </c>
      <c r="J53" s="262">
        <f>+IF(I53="West",(+VLOOKUP(E53,'Weekly OPIS Averages'!$B$15:$J$323,9,FALSE)),(+VLOOKUP(E53,'Weekly OPIS Averages'!$M$15:$U$323,9,FALSE)))</f>
        <v>3.9619766360294117</v>
      </c>
      <c r="K53" s="201">
        <v>342000</v>
      </c>
      <c r="L53" s="208"/>
      <c r="M53" s="195">
        <f t="shared" si="2"/>
        <v>342000</v>
      </c>
      <c r="N53" s="185"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ht="15.6" x14ac:dyDescent="0.25">
      <c r="A54" s="212" t="s">
        <v>141</v>
      </c>
      <c r="B54" s="166">
        <v>2</v>
      </c>
      <c r="C54" s="213">
        <f t="shared" si="0"/>
        <v>3213130</v>
      </c>
      <c r="D54" s="214">
        <v>213222</v>
      </c>
      <c r="E54" s="243">
        <v>43190</v>
      </c>
      <c r="F54" s="243">
        <v>43313</v>
      </c>
      <c r="G54" s="216">
        <v>3756588</v>
      </c>
      <c r="H54" s="214" t="s">
        <v>90</v>
      </c>
      <c r="I54" s="217" t="s">
        <v>91</v>
      </c>
      <c r="J54" s="218">
        <f>+IF(I54="West",(+VLOOKUP(E54,'Weekly OPIS Averages'!$B$15:$J$323,9,FALSE)),(+VLOOKUP(E54,'Weekly OPIS Averages'!$M$15:$U$323,9,FALSE)))</f>
        <v>2.922166666666667</v>
      </c>
      <c r="K54" s="201">
        <v>3213130</v>
      </c>
      <c r="L54" s="208"/>
      <c r="M54" s="195">
        <f t="shared" si="2"/>
        <v>3213130</v>
      </c>
      <c r="N54" s="185"/>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ht="15.6" x14ac:dyDescent="0.25">
      <c r="A55" s="212" t="s">
        <v>142</v>
      </c>
      <c r="B55" s="166"/>
      <c r="C55" s="200">
        <f t="shared" si="0"/>
        <v>30000</v>
      </c>
      <c r="D55" s="201"/>
      <c r="E55" s="202"/>
      <c r="F55" s="258">
        <v>44348</v>
      </c>
      <c r="G55" s="203">
        <v>296273</v>
      </c>
      <c r="H55" s="204" t="s">
        <v>90</v>
      </c>
      <c r="I55" s="234"/>
      <c r="J55" s="262"/>
      <c r="K55" s="201">
        <v>30000</v>
      </c>
      <c r="L55" s="208"/>
      <c r="M55" s="195">
        <f t="shared" si="2"/>
        <v>30000</v>
      </c>
      <c r="N55" s="185"/>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ht="15.6" x14ac:dyDescent="0.25">
      <c r="A56" s="212" t="s">
        <v>219</v>
      </c>
      <c r="B56" s="166"/>
      <c r="C56" s="200">
        <f t="shared" si="0"/>
        <v>0</v>
      </c>
      <c r="D56" s="201"/>
      <c r="E56" s="202"/>
      <c r="F56" s="202"/>
      <c r="G56" s="203">
        <v>357977</v>
      </c>
      <c r="H56" s="204"/>
      <c r="I56" s="234"/>
      <c r="J56" s="262"/>
      <c r="K56" s="201"/>
      <c r="L56" s="208"/>
      <c r="M56" s="195">
        <f t="shared" si="2"/>
        <v>0</v>
      </c>
      <c r="N56" s="185"/>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ht="15.6" x14ac:dyDescent="0.25">
      <c r="A57" s="212" t="s">
        <v>143</v>
      </c>
      <c r="B57" s="166">
        <v>2</v>
      </c>
      <c r="C57" s="200">
        <f t="shared" si="0"/>
        <v>0</v>
      </c>
      <c r="D57" s="201"/>
      <c r="E57" s="202">
        <v>38352</v>
      </c>
      <c r="F57" s="202">
        <v>34213</v>
      </c>
      <c r="G57" s="263">
        <v>0</v>
      </c>
      <c r="H57" s="204" t="s">
        <v>90</v>
      </c>
      <c r="I57" s="234" t="s">
        <v>88</v>
      </c>
      <c r="J57" s="206">
        <f>+IF(I57="West",(+VLOOKUP(E57,'Weekly OPIS Averages'!$B$15:$J$323,9,FALSE)),(+VLOOKUP(E57,'Weekly OPIS Averages'!$M$15:$U$323,9,FALSE)))</f>
        <v>1.8734162499999998</v>
      </c>
      <c r="K57" s="201"/>
      <c r="L57" s="208"/>
      <c r="M57" s="195">
        <f t="shared" si="2"/>
        <v>0</v>
      </c>
      <c r="N57" s="185"/>
      <c r="O57" s="121"/>
      <c r="P57" s="122"/>
    </row>
    <row r="58" spans="1:74" s="104" customFormat="1" ht="15.6" x14ac:dyDescent="0.25">
      <c r="A58" s="212" t="s">
        <v>222</v>
      </c>
      <c r="B58" s="166"/>
      <c r="C58" s="200">
        <f t="shared" si="0"/>
        <v>0</v>
      </c>
      <c r="D58" s="201"/>
      <c r="E58" s="202"/>
      <c r="F58" s="202"/>
      <c r="G58" s="203">
        <v>1175155</v>
      </c>
      <c r="H58" s="204"/>
      <c r="I58" s="234"/>
      <c r="J58" s="206"/>
      <c r="K58" s="201"/>
      <c r="L58" s="208"/>
      <c r="M58" s="195">
        <f t="shared" si="2"/>
        <v>0</v>
      </c>
      <c r="N58" s="185"/>
      <c r="O58" s="121"/>
      <c r="P58" s="122"/>
    </row>
    <row r="59" spans="1:74" s="104" customFormat="1" ht="30" x14ac:dyDescent="0.25">
      <c r="A59" s="212" t="s">
        <v>144</v>
      </c>
      <c r="B59" s="166">
        <v>2</v>
      </c>
      <c r="C59" s="200">
        <f t="shared" si="0"/>
        <v>0</v>
      </c>
      <c r="D59" s="201">
        <v>871505</v>
      </c>
      <c r="E59" s="202">
        <v>39691</v>
      </c>
      <c r="F59" s="202">
        <v>39722</v>
      </c>
      <c r="G59" s="203">
        <v>23519565</v>
      </c>
      <c r="H59" s="204" t="s">
        <v>90</v>
      </c>
      <c r="I59" s="234" t="s">
        <v>88</v>
      </c>
      <c r="J59" s="206">
        <f>+IF(I59="West",(+VLOOKUP(E59,'Weekly OPIS Averages'!$B$15:$J$323,9,FALSE)),(+VLOOKUP(E59,'Weekly OPIS Averages'!$M$15:$U$323,9,FALSE)))</f>
        <v>3.7574116423529413</v>
      </c>
      <c r="K59" s="201"/>
      <c r="L59" s="208"/>
      <c r="M59" s="195">
        <f t="shared" si="2"/>
        <v>0</v>
      </c>
      <c r="N59" s="185"/>
      <c r="O59" s="121"/>
      <c r="P59" s="122"/>
    </row>
    <row r="60" spans="1:74" s="104" customFormat="1" ht="31.2" x14ac:dyDescent="0.25">
      <c r="A60" s="212" t="s">
        <v>3</v>
      </c>
      <c r="B60" s="166">
        <v>2</v>
      </c>
      <c r="C60" s="200">
        <f t="shared" si="0"/>
        <v>4804707</v>
      </c>
      <c r="D60" s="201">
        <v>248445</v>
      </c>
      <c r="E60" s="202">
        <v>43312</v>
      </c>
      <c r="F60" s="233">
        <v>43374</v>
      </c>
      <c r="G60" s="203">
        <v>5009198</v>
      </c>
      <c r="H60" s="204" t="s">
        <v>90</v>
      </c>
      <c r="I60" s="234" t="s">
        <v>88</v>
      </c>
      <c r="J60" s="206">
        <f>+IF(I60="West",(+VLOOKUP(E60,'Weekly OPIS Averages'!$B$15:$J$323,9,FALSE)),(+VLOOKUP(E60,'Weekly OPIS Averages'!$M$15:$U$323,9,FALSE)))</f>
        <v>3.1610833333333335</v>
      </c>
      <c r="K60" s="201">
        <v>4804707</v>
      </c>
      <c r="L60" s="208"/>
      <c r="M60" s="195">
        <f t="shared" si="2"/>
        <v>4804707</v>
      </c>
      <c r="N60" s="264" t="s">
        <v>239</v>
      </c>
      <c r="O60" s="121"/>
      <c r="P60" s="122"/>
    </row>
    <row r="61" spans="1:74" ht="31.2" x14ac:dyDescent="0.25">
      <c r="A61" s="198" t="s">
        <v>145</v>
      </c>
      <c r="B61" s="199">
        <v>3</v>
      </c>
      <c r="C61" s="200">
        <f t="shared" si="0"/>
        <v>1649000</v>
      </c>
      <c r="D61" s="201">
        <v>1563173</v>
      </c>
      <c r="E61" s="202">
        <v>40908</v>
      </c>
      <c r="F61" s="233">
        <v>41306</v>
      </c>
      <c r="G61" s="265">
        <v>22234917</v>
      </c>
      <c r="H61" s="204" t="s">
        <v>90</v>
      </c>
      <c r="I61" s="205" t="s">
        <v>88</v>
      </c>
      <c r="J61" s="206">
        <f>+IF(I61="West",(+VLOOKUP(E61,'Weekly OPIS Averages'!$B$15:$J$323,9,FALSE)),(+VLOOKUP(E61,'Weekly OPIS Averages'!$M$15:$U$323,9,FALSE)))</f>
        <v>3.7507508223529413</v>
      </c>
      <c r="K61" s="201">
        <v>1369000</v>
      </c>
      <c r="L61" s="208">
        <v>280000</v>
      </c>
      <c r="M61" s="195">
        <f t="shared" si="2"/>
        <v>1649000</v>
      </c>
      <c r="N61" s="185" t="s">
        <v>251</v>
      </c>
      <c r="O61" s="120"/>
      <c r="P61" s="244"/>
      <c r="S61" s="266"/>
      <c r="T61" s="266"/>
    </row>
    <row r="62" spans="1:74" s="104" customFormat="1" ht="31.2" x14ac:dyDescent="0.25">
      <c r="A62" s="212" t="s">
        <v>146</v>
      </c>
      <c r="B62" s="166">
        <v>3</v>
      </c>
      <c r="C62" s="200">
        <f t="shared" si="0"/>
        <v>183000</v>
      </c>
      <c r="D62" s="201">
        <v>85431</v>
      </c>
      <c r="E62" s="202">
        <v>40056</v>
      </c>
      <c r="F62" s="233">
        <v>41913</v>
      </c>
      <c r="G62" s="265">
        <v>4264732</v>
      </c>
      <c r="H62" s="204" t="s">
        <v>90</v>
      </c>
      <c r="I62" s="234" t="s">
        <v>88</v>
      </c>
      <c r="J62" s="206">
        <f>+IF(I62="West",(+VLOOKUP(E62,'Weekly OPIS Averages'!$B$15:$J$323,9,FALSE)),(+VLOOKUP(E62,'Weekly OPIS Averages'!$M$15:$U$323,9,FALSE)))</f>
        <v>2.4490523823529413</v>
      </c>
      <c r="K62" s="201">
        <v>138000</v>
      </c>
      <c r="L62" s="208">
        <v>45000</v>
      </c>
      <c r="M62" s="195">
        <f t="shared" si="2"/>
        <v>183000</v>
      </c>
      <c r="N62" s="185" t="s">
        <v>250</v>
      </c>
      <c r="O62" s="121"/>
      <c r="P62" s="122"/>
      <c r="S62" s="266"/>
    </row>
    <row r="63" spans="1:74" s="220" customFormat="1" ht="31.2" x14ac:dyDescent="0.25">
      <c r="A63" s="198" t="s">
        <v>147</v>
      </c>
      <c r="B63" s="199">
        <v>3</v>
      </c>
      <c r="C63" s="200">
        <f t="shared" si="0"/>
        <v>665000</v>
      </c>
      <c r="D63" s="201">
        <v>797064</v>
      </c>
      <c r="E63" s="202">
        <v>40999</v>
      </c>
      <c r="F63" s="233">
        <v>43525</v>
      </c>
      <c r="G63" s="265">
        <v>8050853</v>
      </c>
      <c r="H63" s="204" t="s">
        <v>90</v>
      </c>
      <c r="I63" s="205" t="s">
        <v>91</v>
      </c>
      <c r="J63" s="206">
        <f>+IF(I63="West",(+VLOOKUP(E63,'Weekly OPIS Averages'!$B$15:$J$323,9,FALSE)),(+VLOOKUP(E63,'Weekly OPIS Averages'!$M$15:$U$323,9,FALSE)))</f>
        <v>4.0007379047794105</v>
      </c>
      <c r="K63" s="201">
        <v>568000</v>
      </c>
      <c r="L63" s="208">
        <v>97000</v>
      </c>
      <c r="M63" s="195">
        <f t="shared" si="2"/>
        <v>665000</v>
      </c>
      <c r="N63" s="185" t="s">
        <v>237</v>
      </c>
      <c r="O63" s="120"/>
      <c r="P63" s="120"/>
      <c r="S63" s="266"/>
    </row>
    <row r="64" spans="1:74" s="209" customFormat="1" ht="15.6" x14ac:dyDescent="0.25">
      <c r="A64" s="212" t="s">
        <v>148</v>
      </c>
      <c r="B64" s="166">
        <v>3</v>
      </c>
      <c r="C64" s="200">
        <f t="shared" si="0"/>
        <v>0</v>
      </c>
      <c r="D64" s="201">
        <v>98511</v>
      </c>
      <c r="E64" s="202">
        <v>40482</v>
      </c>
      <c r="F64" s="202">
        <v>40513</v>
      </c>
      <c r="G64" s="265">
        <v>2744571</v>
      </c>
      <c r="H64" s="204" t="s">
        <v>90</v>
      </c>
      <c r="I64" s="234" t="s">
        <v>91</v>
      </c>
      <c r="J64" s="206">
        <f>+IF(I64="West",(+VLOOKUP(E64,'Weekly OPIS Averages'!$B$15:$J$323,9,FALSE)),(+VLOOKUP(E64,'Weekly OPIS Averages'!$M$15:$U$323,9,FALSE)))</f>
        <v>2.9943773860294112</v>
      </c>
      <c r="K64" s="201"/>
      <c r="L64" s="208"/>
      <c r="M64" s="195">
        <f t="shared" si="2"/>
        <v>0</v>
      </c>
      <c r="N64" s="185"/>
      <c r="O64" s="121"/>
      <c r="P64" s="121"/>
      <c r="S64" s="266"/>
    </row>
    <row r="65" spans="1:19" s="209" customFormat="1" ht="45" x14ac:dyDescent="0.25">
      <c r="A65" s="212" t="s">
        <v>149</v>
      </c>
      <c r="B65" s="166">
        <v>3</v>
      </c>
      <c r="C65" s="200">
        <f t="shared" si="0"/>
        <v>1584000</v>
      </c>
      <c r="D65" s="201">
        <v>2225515</v>
      </c>
      <c r="E65" s="202">
        <v>42247</v>
      </c>
      <c r="F65" s="233">
        <v>42248</v>
      </c>
      <c r="G65" s="265">
        <v>77986805</v>
      </c>
      <c r="H65" s="204" t="s">
        <v>90</v>
      </c>
      <c r="I65" s="234" t="s">
        <v>88</v>
      </c>
      <c r="J65" s="206">
        <f>+IF(I65="West",(+VLOOKUP(E65,'Weekly OPIS Averages'!$B$15:$J$323,9,FALSE)),(+VLOOKUP(E65,'Weekly OPIS Averages'!$M$15:$U$323,9,FALSE)))</f>
        <v>2.7648256023529409</v>
      </c>
      <c r="K65" s="201">
        <v>1584000</v>
      </c>
      <c r="L65" s="208"/>
      <c r="M65" s="195">
        <f t="shared" si="2"/>
        <v>1584000</v>
      </c>
      <c r="N65" s="185" t="s">
        <v>233</v>
      </c>
      <c r="O65" s="121"/>
      <c r="P65" s="121"/>
      <c r="S65" s="266"/>
    </row>
    <row r="66" spans="1:19" s="220" customFormat="1" ht="31.2" x14ac:dyDescent="0.25">
      <c r="A66" s="198" t="s">
        <v>150</v>
      </c>
      <c r="B66" s="199">
        <v>3</v>
      </c>
      <c r="C66" s="200">
        <f t="shared" si="0"/>
        <v>858000</v>
      </c>
      <c r="D66" s="201">
        <v>480307</v>
      </c>
      <c r="E66" s="202">
        <v>43434</v>
      </c>
      <c r="F66" s="258">
        <v>43435</v>
      </c>
      <c r="G66" s="265">
        <v>11580765</v>
      </c>
      <c r="H66" s="204" t="s">
        <v>90</v>
      </c>
      <c r="I66" s="205" t="s">
        <v>88</v>
      </c>
      <c r="J66" s="206">
        <f>+IF(I66="West",(+VLOOKUP(E66,'Weekly OPIS Averages'!$B$15:$J$323,9,FALSE)),(+VLOOKUP(E66,'Weekly OPIS Averages'!$M$15:$U$323,9,FALSE)))</f>
        <v>3.3335833333333333</v>
      </c>
      <c r="K66" s="201">
        <v>812000</v>
      </c>
      <c r="L66" s="208">
        <v>46000</v>
      </c>
      <c r="M66" s="195">
        <f t="shared" si="2"/>
        <v>858000</v>
      </c>
      <c r="N66" s="185" t="s">
        <v>244</v>
      </c>
      <c r="O66" s="120"/>
      <c r="P66" s="120"/>
      <c r="S66" s="266"/>
    </row>
    <row r="67" spans="1:19" s="220" customFormat="1" ht="30" x14ac:dyDescent="0.25">
      <c r="A67" s="198" t="s">
        <v>151</v>
      </c>
      <c r="B67" s="199">
        <v>3</v>
      </c>
      <c r="C67" s="200">
        <f t="shared" si="0"/>
        <v>1145000</v>
      </c>
      <c r="D67" s="201">
        <v>272776</v>
      </c>
      <c r="E67" s="202">
        <v>40329</v>
      </c>
      <c r="F67" s="258">
        <v>44256</v>
      </c>
      <c r="G67" s="265">
        <v>15348236</v>
      </c>
      <c r="H67" s="204" t="s">
        <v>90</v>
      </c>
      <c r="I67" s="205" t="s">
        <v>88</v>
      </c>
      <c r="J67" s="206">
        <f>+IF(I67="West",(+VLOOKUP(E67,'Weekly OPIS Averages'!$B$15:$J$323,9,FALSE)),(+VLOOKUP(E67,'Weekly OPIS Averages'!$M$15:$U$323,9,FALSE)))</f>
        <v>2.7021897423529411</v>
      </c>
      <c r="K67" s="201">
        <v>1145000</v>
      </c>
      <c r="L67" s="208"/>
      <c r="M67" s="195">
        <f t="shared" si="2"/>
        <v>1145000</v>
      </c>
      <c r="N67" s="185" t="s">
        <v>235</v>
      </c>
      <c r="O67" s="120"/>
      <c r="P67" s="120"/>
      <c r="S67" s="266"/>
    </row>
    <row r="68" spans="1:19" s="220" customFormat="1" ht="31.2" x14ac:dyDescent="0.25">
      <c r="A68" s="198" t="s">
        <v>152</v>
      </c>
      <c r="B68" s="199">
        <v>3</v>
      </c>
      <c r="C68" s="200">
        <f t="shared" ref="C68:C72" si="3">+M68</f>
        <v>1057000</v>
      </c>
      <c r="D68" s="201">
        <f>1325147+49445</f>
        <v>1374592</v>
      </c>
      <c r="E68" s="202">
        <v>42035</v>
      </c>
      <c r="F68" s="233">
        <v>42064</v>
      </c>
      <c r="G68" s="265">
        <v>16347491</v>
      </c>
      <c r="H68" s="204" t="s">
        <v>90</v>
      </c>
      <c r="I68" s="205" t="s">
        <v>91</v>
      </c>
      <c r="J68" s="206">
        <f>+IF(I68="West",(+VLOOKUP(E68,'Weekly OPIS Averages'!$B$15:$J$323,9,FALSE)),(+VLOOKUP(E68,'Weekly OPIS Averages'!$M$15:$U$323,9,FALSE)))</f>
        <v>3.5647295422794119</v>
      </c>
      <c r="K68" s="201">
        <v>992000</v>
      </c>
      <c r="L68" s="208">
        <v>65000</v>
      </c>
      <c r="M68" s="195">
        <f t="shared" si="2"/>
        <v>1057000</v>
      </c>
      <c r="N68" s="185" t="s">
        <v>234</v>
      </c>
      <c r="O68" s="120"/>
      <c r="P68" s="120"/>
      <c r="S68" s="266"/>
    </row>
    <row r="69" spans="1:19" s="220" customFormat="1" ht="15.6" x14ac:dyDescent="0.25">
      <c r="A69" s="198" t="s">
        <v>153</v>
      </c>
      <c r="B69" s="199"/>
      <c r="C69" s="200">
        <f t="shared" si="3"/>
        <v>556000</v>
      </c>
      <c r="D69" s="201"/>
      <c r="E69" s="202"/>
      <c r="F69" s="233">
        <v>43647</v>
      </c>
      <c r="G69" s="265">
        <v>4964789</v>
      </c>
      <c r="H69" s="204" t="s">
        <v>90</v>
      </c>
      <c r="I69" s="205"/>
      <c r="J69" s="206"/>
      <c r="K69" s="201">
        <v>556000</v>
      </c>
      <c r="L69" s="208"/>
      <c r="M69" s="195">
        <f t="shared" si="2"/>
        <v>556000</v>
      </c>
      <c r="N69" s="185" t="s">
        <v>236</v>
      </c>
      <c r="O69" s="120"/>
      <c r="P69" s="120"/>
      <c r="S69" s="266"/>
    </row>
    <row r="70" spans="1:19" s="220" customFormat="1" ht="15.6" x14ac:dyDescent="0.25">
      <c r="A70" s="198" t="s">
        <v>154</v>
      </c>
      <c r="B70" s="199">
        <v>1</v>
      </c>
      <c r="C70" s="200">
        <f t="shared" si="3"/>
        <v>138800</v>
      </c>
      <c r="D70" s="201">
        <v>33631</v>
      </c>
      <c r="E70" s="202">
        <v>43555</v>
      </c>
      <c r="F70" s="258">
        <v>43556</v>
      </c>
      <c r="G70" s="203">
        <v>713452</v>
      </c>
      <c r="H70" s="204" t="s">
        <v>90</v>
      </c>
      <c r="I70" s="205" t="s">
        <v>88</v>
      </c>
      <c r="J70" s="206">
        <f>+IF(I70="West",(+VLOOKUP(E70,'Weekly OPIS Averages'!$B$15:$J$323,9,FALSE)),(+VLOOKUP(E70,'Weekly OPIS Averages'!$M$15:$U$323,9,FALSE)))</f>
        <v>3.3649999999999998</v>
      </c>
      <c r="K70" s="201">
        <v>84800</v>
      </c>
      <c r="L70" s="208">
        <v>54000</v>
      </c>
      <c r="M70" s="195">
        <f t="shared" si="2"/>
        <v>138800</v>
      </c>
      <c r="N70" s="185" t="s">
        <v>225</v>
      </c>
      <c r="O70" s="120"/>
      <c r="P70" s="120"/>
    </row>
    <row r="71" spans="1:19" s="209" customFormat="1" ht="15.6" x14ac:dyDescent="0.25">
      <c r="A71" s="212" t="s">
        <v>155</v>
      </c>
      <c r="B71" s="166">
        <v>2</v>
      </c>
      <c r="C71" s="200">
        <f t="shared" si="3"/>
        <v>13303802</v>
      </c>
      <c r="D71" s="201">
        <v>714586</v>
      </c>
      <c r="E71" s="202">
        <v>44196</v>
      </c>
      <c r="F71" s="202">
        <v>44317</v>
      </c>
      <c r="G71" s="203">
        <v>12247061</v>
      </c>
      <c r="H71" s="204" t="s">
        <v>90</v>
      </c>
      <c r="I71" s="234" t="s">
        <v>91</v>
      </c>
      <c r="J71" s="206">
        <f>+IF(I71="West",(+VLOOKUP(E71,'Weekly OPIS Averages'!$B$15:$J$323,9,FALSE)),(+VLOOKUP(E71,'Weekly OPIS Averages'!$M$15:$U$323,9,FALSE)))</f>
        <v>2.7304166666666667</v>
      </c>
      <c r="K71" s="201">
        <v>13303802</v>
      </c>
      <c r="L71" s="208"/>
      <c r="M71" s="195">
        <f t="shared" si="2"/>
        <v>13303802</v>
      </c>
      <c r="N71" s="185" t="s">
        <v>247</v>
      </c>
      <c r="O71" s="121"/>
      <c r="P71" s="121"/>
    </row>
    <row r="72" spans="1:19" s="104" customFormat="1" ht="15.6" x14ac:dyDescent="0.25">
      <c r="A72" s="212" t="s">
        <v>156</v>
      </c>
      <c r="B72" s="166">
        <v>1</v>
      </c>
      <c r="C72" s="200">
        <f t="shared" si="3"/>
        <v>119000</v>
      </c>
      <c r="D72" s="201">
        <v>63627</v>
      </c>
      <c r="E72" s="202">
        <v>41090</v>
      </c>
      <c r="F72" s="202">
        <v>43617</v>
      </c>
      <c r="G72" s="203">
        <v>2499092</v>
      </c>
      <c r="H72" s="204" t="s">
        <v>90</v>
      </c>
      <c r="I72" s="234" t="s">
        <v>91</v>
      </c>
      <c r="J72" s="206">
        <f>+IF(I72="West",(+VLOOKUP(E72,'Weekly OPIS Averages'!$B$15:$J$323,9,FALSE)),(+VLOOKUP(E72,'Weekly OPIS Averages'!$M$15:$U$323,9,FALSE)))</f>
        <v>3.9827492422794109</v>
      </c>
      <c r="K72" s="201">
        <v>119000</v>
      </c>
      <c r="L72" s="267"/>
      <c r="M72" s="195">
        <f t="shared" si="2"/>
        <v>119000</v>
      </c>
      <c r="N72" s="268" t="s">
        <v>224</v>
      </c>
    </row>
    <row r="73" spans="1:19" x14ac:dyDescent="0.25">
      <c r="C73" s="200">
        <f t="shared" ref="C73:C75" si="4">+M73</f>
        <v>0</v>
      </c>
      <c r="M73" s="195">
        <f t="shared" si="2"/>
        <v>0</v>
      </c>
    </row>
    <row r="74" spans="1:19" x14ac:dyDescent="0.25">
      <c r="C74" s="200">
        <f t="shared" si="4"/>
        <v>0</v>
      </c>
      <c r="M74" s="195">
        <f t="shared" si="2"/>
        <v>0</v>
      </c>
    </row>
    <row r="75" spans="1:19" ht="15.6" thickBot="1" x14ac:dyDescent="0.3">
      <c r="A75" s="167" t="s">
        <v>157</v>
      </c>
      <c r="B75" s="278"/>
      <c r="C75" s="200">
        <f t="shared" si="4"/>
        <v>231388888</v>
      </c>
      <c r="D75" s="279"/>
      <c r="E75" s="280"/>
      <c r="F75" s="281"/>
      <c r="G75" s="282"/>
      <c r="H75" s="282"/>
      <c r="K75" s="279">
        <f>SUM(K3:K72)</f>
        <v>229896542</v>
      </c>
      <c r="L75" s="276">
        <f>SUM(L3:L72)</f>
        <v>1492346</v>
      </c>
      <c r="M75" s="195">
        <f t="shared" si="2"/>
        <v>231388888</v>
      </c>
    </row>
    <row r="76" spans="1:19" x14ac:dyDescent="0.25">
      <c r="B76" s="278"/>
      <c r="C76" s="335" t="s">
        <v>158</v>
      </c>
      <c r="D76" s="336"/>
      <c r="E76" s="280"/>
      <c r="F76" s="281"/>
      <c r="G76" s="282"/>
      <c r="H76" s="282"/>
      <c r="K76" s="283"/>
      <c r="M76" s="195">
        <f t="shared" si="2"/>
        <v>0</v>
      </c>
    </row>
    <row r="77" spans="1:19" x14ac:dyDescent="0.25">
      <c r="B77" s="278"/>
      <c r="C77" s="337" t="s">
        <v>159</v>
      </c>
      <c r="D77" s="338"/>
      <c r="E77" s="280"/>
      <c r="F77" s="281"/>
      <c r="G77" s="282"/>
      <c r="H77" s="282"/>
      <c r="K77" s="283"/>
      <c r="M77" s="195">
        <f t="shared" si="2"/>
        <v>0</v>
      </c>
    </row>
    <row r="78" spans="1:19" ht="15.6" thickBot="1" x14ac:dyDescent="0.3">
      <c r="B78" s="278"/>
      <c r="C78" s="339" t="s">
        <v>160</v>
      </c>
      <c r="D78" s="340"/>
      <c r="E78" s="280"/>
      <c r="F78" s="281"/>
      <c r="G78" s="282"/>
      <c r="H78" s="282"/>
      <c r="K78" s="283"/>
      <c r="L78" s="276">
        <f>+M75-K75</f>
        <v>1492346</v>
      </c>
      <c r="M78" s="195">
        <f t="shared" si="2"/>
        <v>1492346</v>
      </c>
    </row>
    <row r="79" spans="1:19" ht="15.6" thickBot="1" x14ac:dyDescent="0.3">
      <c r="B79" s="278"/>
      <c r="C79" s="341" t="s">
        <v>161</v>
      </c>
      <c r="D79" s="342"/>
      <c r="E79" s="280"/>
      <c r="F79" s="281"/>
      <c r="G79" s="282"/>
      <c r="H79" s="282"/>
      <c r="K79" s="284"/>
    </row>
    <row r="80" spans="1:19" x14ac:dyDescent="0.25">
      <c r="F80" s="281"/>
      <c r="G80" s="282"/>
      <c r="H80" s="282"/>
    </row>
    <row r="81" spans="3:11" x14ac:dyDescent="0.25">
      <c r="F81" s="281"/>
      <c r="G81" s="282"/>
      <c r="H81" s="282"/>
    </row>
    <row r="82" spans="3:11" x14ac:dyDescent="0.25">
      <c r="C82" s="286"/>
      <c r="D82" s="287"/>
      <c r="H82" s="273" t="s">
        <v>162</v>
      </c>
      <c r="K82" s="287"/>
    </row>
    <row r="83" spans="3:11" x14ac:dyDescent="0.25">
      <c r="C83" s="286"/>
      <c r="D83" s="287"/>
      <c r="K83" s="287"/>
    </row>
    <row r="84" spans="3:11" x14ac:dyDescent="0.25">
      <c r="C84" s="286"/>
      <c r="D84" s="287"/>
      <c r="K84" s="287"/>
    </row>
  </sheetData>
  <protectedRanges>
    <protectedRange password="C6D0" sqref="IO36:IV36 IO62:IV62 L57:L61 A75:A79 A80:H81 I73:I65532 F75:F79 A73:B74 A85:H65532 A82:B84 E82:H84 K80:K81 K73:L74 K85:K65532 N57:IV61 L79:IV65532 IO54:IV56 S62:S69 T63:IV69 N63:R69 L37:L53 N37:IV53 L1:IV3 L25:L35 L76:L78 D73:H74 M25:M78 N70:IV78 L63:L72 L4:M24 J2:J65532 N4:IV35"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848D63F4873E4438548B187753886D5" ma:contentTypeVersion="20" ma:contentTypeDescription="" ma:contentTypeScope="" ma:versionID="0a9d5339bf34335d4f131262b0f5551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2022-05-18T07:00:00+00:00</OpenedDate>
    <SignificantOrder xmlns="dc463f71-b30c-4ab2-9473-d307f9d35888">false</SignificantOrder>
    <Date1 xmlns="dc463f71-b30c-4ab2-9473-d307f9d35888">2022-05-18T07:00:00+00:00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220352</DocketNumber>
    <DelegatedOrder xmlns="dc463f71-b30c-4ab2-9473-d307f9d35888">false</DelegatedOrder>
  </documentManagement>
</p:properties>
</file>

<file path=customXml/itemProps1.xml><?xml version="1.0" encoding="utf-8"?>
<ds:datastoreItem xmlns:ds="http://schemas.openxmlformats.org/officeDocument/2006/customXml" ds:itemID="{DED20F83-A8DA-4F30-A94B-987BA26B7E9E}"/>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2FD9D796-0FAF-40FF-A5FC-096B2A194C24}"/>
</file>

<file path=customXml/itemProps5.xml><?xml version="1.0" encoding="utf-8"?>
<ds:datastoreItem xmlns:ds="http://schemas.openxmlformats.org/officeDocument/2006/customXml" ds:itemID="{D6C68240-944C-4587-AC7D-6B11A979A7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2022-05-18T23:44:59Z</cp:lastPrinted>
  <dcterms:created xsi:type="dcterms:W3CDTF">2005-10-11T17:22:03Z</dcterms:created>
  <dcterms:modified xsi:type="dcterms:W3CDTF">2022-05-18T23:45:05Z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0x0101006E56B4D1795A2E4DB2F0B01679ED314A005848D63F4873E4438548B187753886D5</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