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3 Electric Schedule 141COL - Colstrip Adjustment Rider (UE-23XXXX) (Eff. 01-01-24)\Sent to UTC XX-XX-XX\"/>
    </mc:Choice>
  </mc:AlternateContent>
  <bookViews>
    <workbookView xWindow="285" yWindow="285" windowWidth="18915" windowHeight="6180"/>
  </bookViews>
  <sheets>
    <sheet name="Plant Site Report" sheetId="6" r:id="rId1"/>
    <sheet name="Units1&amp;2 Int Remedy Eval Alt 10" sheetId="2" r:id="rId2"/>
    <sheet name="Units 3&amp;4 Remedy Eval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_________________www1" localSheetId="2" hidden="1">{#N/A,#N/A,FALSE,"schA"}</definedName>
    <definedName name="___________________www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www1" localSheetId="2" hidden="1">{#N/A,#N/A,FALSE,"schA"}</definedName>
    <definedName name="_________www1" hidden="1">{#N/A,#N/A,FALSE,"schA"}</definedName>
    <definedName name="_______www1" localSheetId="2" hidden="1">{#N/A,#N/A,FALSE,"schA"}</definedName>
    <definedName name="_______www1" hidden="1">{#N/A,#N/A,FALSE,"schA"}</definedName>
    <definedName name="______www1" localSheetId="2" hidden="1">{#N/A,#N/A,FALSE,"schA"}</definedName>
    <definedName name="______www1" hidden="1">{#N/A,#N/A,FALSE,"schA"}</definedName>
    <definedName name="_____www1" localSheetId="2" hidden="1">{#N/A,#N/A,FALSE,"schA"}</definedName>
    <definedName name="_____www1" hidden="1">{#N/A,#N/A,FALSE,"schA"}</definedName>
    <definedName name="____www1" localSheetId="2" hidden="1">{#N/A,#N/A,FALSE,"schA"}</definedName>
    <definedName name="____www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0" hidden="1">#REF!</definedName>
    <definedName name="__123Graph_A" localSheetId="2" hidden="1">#REF!</definedName>
    <definedName name="__123Graph_A" hidden="1">#REF!</definedName>
    <definedName name="__123Graph_ABUDG6_DSCRPR" localSheetId="0" hidden="1">#REF!</definedName>
    <definedName name="__123Graph_ABUDG6_DSCRPR" localSheetId="2" hidden="1">#REF!</definedName>
    <definedName name="__123Graph_ABUDG6_DSCRPR" hidden="1">#REF!</definedName>
    <definedName name="__123Graph_ABUDG6_ESCRPR1" localSheetId="0" hidden="1">#REF!</definedName>
    <definedName name="__123Graph_ABUDG6_ESCRPR1" localSheetId="2" hidden="1">#REF!</definedName>
    <definedName name="__123Graph_ABUDG6_ESCRPR1" hidden="1">#REF!</definedName>
    <definedName name="__123Graph_B" localSheetId="0" hidden="1">#REF!</definedName>
    <definedName name="__123Graph_B" localSheetId="2" hidden="1">#REF!</definedName>
    <definedName name="__123Graph_B" hidden="1">#REF!</definedName>
    <definedName name="__123Graph_BBUDG6_DSCRPR" localSheetId="0" hidden="1">#REF!</definedName>
    <definedName name="__123Graph_BBUDG6_DSCRPR" localSheetId="2" hidden="1">#REF!</definedName>
    <definedName name="__123Graph_BBUDG6_DSCRPR" hidden="1">#REF!</definedName>
    <definedName name="__123Graph_BBUDG6_ESCRPR1" localSheetId="0" hidden="1">#REF!</definedName>
    <definedName name="__123Graph_BBUDG6_ESCRPR1" localSheetId="2" hidden="1">#REF!</definedName>
    <definedName name="__123Graph_BBUDG6_ESCRPR1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2" hidden="1">#REF!</definedName>
    <definedName name="__123Graph_X" hidden="1">#REF!</definedName>
    <definedName name="__123Graph_XBUDG6_DSCRPR" localSheetId="0" hidden="1">#REF!</definedName>
    <definedName name="__123Graph_XBUDG6_DSCRPR" localSheetId="2" hidden="1">#REF!</definedName>
    <definedName name="__123Graph_XBUDG6_DSCRPR" hidden="1">#REF!</definedName>
    <definedName name="__123Graph_XBUDG6_ESCRPR1" localSheetId="0" hidden="1">#REF!</definedName>
    <definedName name="__123Graph_XBUDG6_ESCRPR1" localSheetId="2" hidden="1">#REF!</definedName>
    <definedName name="__123Graph_XBUDG6_ESCRPR1" hidden="1">#REF!</definedName>
    <definedName name="__www1" localSheetId="2" hidden="1">{#N/A,#N/A,FALSE,"schA"}</definedName>
    <definedName name="__www1" hidden="1">{#N/A,#N/A,FALSE,"schA"}</definedName>
    <definedName name="_1__123Graph_ABUDG6_D_ESCRPR" localSheetId="0" hidden="1">#REF!</definedName>
    <definedName name="_1__123Graph_ABUDG6_D_ESCRPR" localSheetId="2" hidden="1">#REF!</definedName>
    <definedName name="_1__123Graph_ABUDG6_D_ESCRPR" hidden="1">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2" hidden="1">[3]RAB!#REF!</definedName>
    <definedName name="_10__123Graph_BCHART_2" hidden="1">[3]RAB!#REF!</definedName>
    <definedName name="_10__123Graph_CCHART_6" localSheetId="2" hidden="1">#REF!</definedName>
    <definedName name="_10__123Graph_CCHART_6" hidden="1">#REF!</definedName>
    <definedName name="_10__123Graph_DCHART_2" localSheetId="2" hidden="1">[3]RAB!#REF!</definedName>
    <definedName name="_10__123Graph_DCHART_2" hidden="1">[3]RAB!#REF!</definedName>
    <definedName name="_10__123Graph_XBUDG6_Dtons_inv" localSheetId="0" hidden="1">#REF!</definedName>
    <definedName name="_10__123Graph_XBUDG6_Dtons_inv" localSheetId="2" hidden="1">#REF!</definedName>
    <definedName name="_10__123Graph_XBUDG6_Dtons_inv" hidden="1">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2" hidden="1">#REF!</definedName>
    <definedName name="_11__123Graph_CCHART_7" hidden="1">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2" hidden="1">[5]RAB!#REF!</definedName>
    <definedName name="_11__123Graph_XCHART_2" hidden="1">[5]RAB!#REF!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2" hidden="1">[3]RAB!#REF!</definedName>
    <definedName name="_12__123Graph_CCHART_2" hidden="1">[3]RAB!#REF!</definedName>
    <definedName name="_12__123Graph_LBL_ACHART_17" localSheetId="2" hidden="1">#REF!</definedName>
    <definedName name="_12__123Graph_LBL_ACHART_17" hidden="1">#REF!</definedName>
    <definedName name="_12__123Graph_XCHART_2" localSheetId="2" hidden="1">[3]RAB!#REF!</definedName>
    <definedName name="_12__123Graph_XCHART_2" hidden="1">[3]RAB!#REF!</definedName>
    <definedName name="_12__123Graph_XCHART_3" localSheetId="2" hidden="1">[5]RAB!#REF!</definedName>
    <definedName name="_12__123Graph_XCHART_3" hidden="1">[5]RAB!#REF!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2" hidden="1">#REF!</definedName>
    <definedName name="_13__123Graph_LBL_CCHART_17" hidden="1">#REF!</definedName>
    <definedName name="_13__123Graph_XCHART_3" localSheetId="2" hidden="1">[3]RAB!#REF!</definedName>
    <definedName name="_13__123Graph_XCHART_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2" hidden="1">#REF!</definedName>
    <definedName name="_14__123Graph_XCHART_1" hidden="1">#REF!</definedName>
    <definedName name="_15__123Graph_BCHART_2" localSheetId="2" hidden="1">[5]RAB!#REF!</definedName>
    <definedName name="_15__123Graph_BCHART_2" hidden="1">[5]RAB!#REF!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2" hidden="1">#REF!</definedName>
    <definedName name="_15__123Graph_XCHART_7" hidden="1">#REF!</definedName>
    <definedName name="_16__123Graph_XCHART_2" localSheetId="2" hidden="1">[3]RAB!#REF!</definedName>
    <definedName name="_16__123Graph_XCHART_2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0" hidden="1">[6]Quant!#REF!</definedName>
    <definedName name="_2__123Graph_ABUDG6_Dtons_inv" localSheetId="2" hidden="1">[6]Quant!#REF!</definedName>
    <definedName name="_2__123Graph_ABUDG6_Dtons_inv" hidden="1">[6]Quant!#REF!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2" hidden="1">#REF!</definedName>
    <definedName name="_2__123Graph_ACHART_17" hidden="1">#REF!</definedName>
    <definedName name="_2__123Graph_ACHART_2" localSheetId="2" hidden="1">[5]RAB!#REF!</definedName>
    <definedName name="_2__123Graph_ACHART_2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2" hidden="1">[5]RAB!#REF!</definedName>
    <definedName name="_27__123Graph_DCHART_2" hidden="1">[5]RAB!#REF!</definedName>
    <definedName name="_3__123Graph_ABUDG6_Dtons_inv" localSheetId="0" hidden="1">#REF!</definedName>
    <definedName name="_3__123Graph_ABUDG6_Dtons_inv" localSheetId="2" hidden="1">#REF!</definedName>
    <definedName name="_3__123Graph_ABUDG6_Dtons_inv" hidden="1">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2" hidden="1">[3]RAB!#REF!</definedName>
    <definedName name="_3__123Graph_ACHART_2" hidden="1">[3]RAB!#REF!</definedName>
    <definedName name="_3__123Graph_ACHART_3" localSheetId="2" hidden="1">[5]RAB!#REF!</definedName>
    <definedName name="_3__123Graph_ACHART_3" hidden="1">[5]RAB!#REF!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2" hidden="1">[5]RAB!#REF!</definedName>
    <definedName name="_33__123Graph_XCHART_2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0" hidden="1">[8]Quant!#REF!</definedName>
    <definedName name="_4__123Graph_ABUDG6_Dtons_inv" localSheetId="2" hidden="1">[8]Quant!#REF!</definedName>
    <definedName name="_4__123Graph_ABUDG6_Dtons_inv" hidden="1">[8]Quant!#REF!</definedName>
    <definedName name="_4__123Graph_ACHART_3" localSheetId="2" hidden="1">[3]RAB!#REF!</definedName>
    <definedName name="_4__123Graph_ACHART_3" hidden="1">[3]RAB!#REF!</definedName>
    <definedName name="_4__123Graph_ACHART_7" localSheetId="2" hidden="1">#REF!</definedName>
    <definedName name="_4__123Graph_ACHART_7" hidden="1">#REF!</definedName>
    <definedName name="_4__123Graph_BBUDG6_D_ESCRPR" localSheetId="0" hidden="1">#REF!</definedName>
    <definedName name="_4__123Graph_BBUDG6_D_ESCRPR" localSheetId="2" hidden="1">#REF!</definedName>
    <definedName name="_4__123Graph_BBUDG6_D_ESCRPR" hidden="1">#REF!</definedName>
    <definedName name="_4__123Graph_BBUDG6_Dtons_inv" hidden="1">[7]Quant!$D$9:$O$9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0" hidden="1">#REF!</definedName>
    <definedName name="_5__123Graph_BBUDG6_D_ESCRPR" localSheetId="2" hidden="1">#REF!</definedName>
    <definedName name="_5__123Graph_BBUDG6_D_ESCRPR" hidden="1">#REF!</definedName>
    <definedName name="_5__123Graph_BBUDG6_Dtons_inv" localSheetId="0" hidden="1">#REF!</definedName>
    <definedName name="_5__123Graph_BBUDG6_Dtons_inv" localSheetId="2" hidden="1">#REF!</definedName>
    <definedName name="_5__123Graph_BBUDG6_Dtons_inv" hidden="1">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2" hidden="1">[4]BalanceSheet!#REF!</definedName>
    <definedName name="_6__123Graph_ACHART_1" hidden="1">[4]BalanceSheet!#REF!</definedName>
    <definedName name="_6__123Graph_ACHART_2" localSheetId="2" hidden="1">[5]RAB!#REF!</definedName>
    <definedName name="_6__123Graph_ACHART_2" hidden="1">[5]RAB!#REF!</definedName>
    <definedName name="_6__123Graph_BBUDG6_Dtons_inv" localSheetId="0" hidden="1">#REF!</definedName>
    <definedName name="_6__123Graph_BBUDG6_Dtons_inv" localSheetId="2" hidden="1">#REF!</definedName>
    <definedName name="_6__123Graph_BBUDG6_Dtons_inv" hidden="1">#REF!</definedName>
    <definedName name="_6__123Graph_BCHART_2" localSheetId="2" hidden="1">[3]RAB!#REF!</definedName>
    <definedName name="_6__123Graph_BCHART_2" hidden="1">[3]RAB!#REF!</definedName>
    <definedName name="_6__123Graph_BCHART_6" localSheetId="2" hidden="1">#REF!</definedName>
    <definedName name="_6__123Graph_BCHART_6" hidden="1">#REF!</definedName>
    <definedName name="_6__123Graph_CBUDG6_D_ESCRPR" localSheetId="0" hidden="1">#REF!</definedName>
    <definedName name="_6__123Graph_CBUDG6_D_ESCRPR" localSheetId="2" hidden="1">#REF!</definedName>
    <definedName name="_6__123Graph_CBUDG6_D_ESCRPR" hidden="1">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2" hidden="1">[3]RAB!#REF!</definedName>
    <definedName name="_7__123Graph_ACHART_2" hidden="1">[3]RAB!#REF!</definedName>
    <definedName name="_7__123Graph_BCHART_7" localSheetId="2" hidden="1">#REF!</definedName>
    <definedName name="_7__123Graph_BCHART_7" hidden="1">#REF!</definedName>
    <definedName name="_7__123Graph_CBUDG6_D_ESCRPR" localSheetId="0" hidden="1">#REF!</definedName>
    <definedName name="_7__123Graph_CBUDG6_D_ESCRPR" localSheetId="2" hidden="1">#REF!</definedName>
    <definedName name="_7__123Graph_CBUDG6_D_ESCRPR" hidden="1">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2" hidden="1">[5]RAB!#REF!</definedName>
    <definedName name="_7__123Graph_CCHART_2" hidden="1">[5]RAB!#REF!</definedName>
    <definedName name="_7__123Graph_DBUDG6_D_ESCRPR" localSheetId="0" hidden="1">#REF!</definedName>
    <definedName name="_7__123Graph_DBUDG6_D_ESCRPR" localSheetId="2" hidden="1">#REF!</definedName>
    <definedName name="_7__123Graph_DBUDG6_D_ESCRPR" hidden="1">#REF!</definedName>
    <definedName name="_7__123Graph_XBUDG6_D_ESCRPR" hidden="1">[7]Quant!$D$5:$O$5</definedName>
    <definedName name="_8__123Graph_ACHART_3" localSheetId="2" hidden="1">[3]RAB!#REF!</definedName>
    <definedName name="_8__123Graph_ACHART_3" hidden="1">[3]RAB!#REF!</definedName>
    <definedName name="_8__123Graph_CCHART_1" localSheetId="2" hidden="1">#REF!</definedName>
    <definedName name="_8__123Graph_CCHART_1" hidden="1">#REF!</definedName>
    <definedName name="_8__123Graph_CCHART_2" localSheetId="2" hidden="1">[3]RAB!#REF!</definedName>
    <definedName name="_8__123Graph_CCHART_2" hidden="1">[3]RAB!#REF!</definedName>
    <definedName name="_8__123Graph_DBUDG6_D_ESCRPR" localSheetId="0" hidden="1">#REF!</definedName>
    <definedName name="_8__123Graph_DBUDG6_D_ESCRPR" localSheetId="2" hidden="1">#REF!</definedName>
    <definedName name="_8__123Graph_DBUDG6_D_ESCRPR" hidden="1">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0" hidden="1">#REF!</definedName>
    <definedName name="_8__123Graph_XBUDG6_D_ESCRPR" localSheetId="2" hidden="1">#REF!</definedName>
    <definedName name="_8__123Graph_XBUDG6_D_ESCRPR" hidden="1">#REF!</definedName>
    <definedName name="_8__123Graph_XBUDG6_Dtons_inv" hidden="1">[7]Quant!$D$5:$O$5</definedName>
    <definedName name="_9__123Graph_ACHART_3" localSheetId="2" hidden="1">[5]RAB!#REF!</definedName>
    <definedName name="_9__123Graph_ACHART_3" hidden="1">[5]RAB!#REF!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2" hidden="1">#REF!</definedName>
    <definedName name="_9__123Graph_CCHART_17" hidden="1">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2" hidden="1">[5]RAB!#REF!</definedName>
    <definedName name="_9__123Graph_DCHART_2" hidden="1">[5]RAB!#REF!</definedName>
    <definedName name="_9__123Graph_XBUDG6_D_ESCRPR" localSheetId="0" hidden="1">#REF!</definedName>
    <definedName name="_9__123Graph_XBUDG6_D_ESCRPR" localSheetId="2" hidden="1">#REF!</definedName>
    <definedName name="_9__123Graph_XBUDG6_D_ESCRPR" hidden="1">#REF!</definedName>
    <definedName name="_9__123Graph_XBUDG6_Dtons_inv" localSheetId="0" hidden="1">#REF!</definedName>
    <definedName name="_9__123Graph_XBUDG6_Dtons_inv" localSheetId="2" hidden="1">#REF!</definedName>
    <definedName name="_9__123Graph_XBUDG6_Dtons_inv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2" hidden="1">#REF!</definedName>
    <definedName name="_Parse_In" hidden="1">#REF!</definedName>
    <definedName name="_Parse_Out" localSheetId="2" hidden="1">#REF!</definedName>
    <definedName name="_Parse_Out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2" hidden="1">{#N/A,#N/A,FALSE,"Sum6 (1)"}</definedName>
    <definedName name="AsSoldExcRev" hidden="1">{#N/A,#N/A,FALSE,"Sum6 (1)"}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0" hidden="1">#REF!</definedName>
    <definedName name="BLA" localSheetId="2" hidden="1">#REF!</definedName>
    <definedName name="BLA" hidden="1">#REF!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2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LTA" localSheetId="2" hidden="1">{#N/A,#N/A,FALSE,"Sum6 (1)"}</definedName>
    <definedName name="DELTA" hidden="1">{#N/A,#N/A,FALSE,"Sum6 (1)"}</definedName>
    <definedName name="dfdddd" localSheetId="2" hidden="1">{#N/A,#N/A,FALSE,"schA"}</definedName>
    <definedName name="dfdddd" hidden="1">{#N/A,#N/A,FALSE,"schA"}</definedName>
    <definedName name="DFIT" localSheetId="2" hidden="1">{#N/A,#N/A,FALSE,"Coversheet";#N/A,#N/A,FALSE,"QA"}</definedName>
    <definedName name="DFIT" hidden="1">{#N/A,#N/A,FALSE,"Coversheet";#N/A,#N/A,FALSE,"QA"}</definedName>
    <definedName name="drh" localSheetId="2" hidden="1">[5]RAB!#REF!</definedName>
    <definedName name="drh" hidden="1">[5]RAB!#REF!</definedName>
    <definedName name="dsafdascxxxx" localSheetId="2" hidden="1">[5]RAB!#REF!</definedName>
    <definedName name="dsafdascxxxx" hidden="1">[5]RAB!#REF!</definedName>
    <definedName name="dsgewrewqfddf" localSheetId="2" hidden="1">[3]RAB!#REF!</definedName>
    <definedName name="dsgewrewqfddf" hidden="1">[3]RAB!#REF!</definedName>
    <definedName name="ery" localSheetId="2" hidden="1">[2]BalanceSheet!#REF!</definedName>
    <definedName name="ery" hidden="1">[2]BalanceSheet!#REF!</definedName>
    <definedName name="ewtrqereqrtewq" localSheetId="2" hidden="1">#REF!</definedName>
    <definedName name="ewtrqereqrtewq" hidden="1">#REF!</definedName>
    <definedName name="fdsafs" localSheetId="2" hidden="1">#REF!</definedName>
    <definedName name="fdsafs" hidden="1">#REF!</definedName>
    <definedName name="ffff" localSheetId="2" hidden="1">{#N/A,#N/A,FALSE,"schA"}</definedName>
    <definedName name="ffff" hidden="1">{#N/A,#N/A,FALSE,"schA"}</definedName>
    <definedName name="fqgyukytnsfa" localSheetId="2" hidden="1">[5]RAB!#REF!</definedName>
    <definedName name="fqgyukytnsfa" hidden="1">[5]RAB!#REF!</definedName>
    <definedName name="fwgewsravcdd" localSheetId="2" hidden="1">#REF!</definedName>
    <definedName name="fwgewsravcdd" hidden="1">#REF!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2" hidden="1">[3]RAB!#REF!</definedName>
    <definedName name="gdsfhgfjyu" hidden="1">[3]RAB!#REF!</definedName>
    <definedName name="gewgrewgq2r" localSheetId="2" hidden="1">[2]BalanceSheet!#REF!</definedName>
    <definedName name="gewgrewgq2r" hidden="1">[2]BalanceSheet!#REF!</definedName>
    <definedName name="gfdysdfdsa" localSheetId="2" hidden="1">[5]RAB!#REF!</definedName>
    <definedName name="gfdysdfdsa" hidden="1">[5]RAB!#REF!</definedName>
    <definedName name="gregrewqwqd" localSheetId="2" hidden="1">[4]BalanceSheet!#REF!</definedName>
    <definedName name="gregrewqwqd" hidden="1">[4]BalanceSheet!#REF!</definedName>
    <definedName name="gret4331" localSheetId="2" hidden="1">[4]BalanceSheet!#REF!</definedName>
    <definedName name="gret4331" hidden="1">[4]BalanceSheet!#REF!</definedName>
    <definedName name="grewgrewt4" localSheetId="2" hidden="1">#REF!</definedName>
    <definedName name="grewgrewt4" hidden="1">#REF!</definedName>
    <definedName name="grewgtrewuykd" localSheetId="2" hidden="1">[3]RAB!#REF!</definedName>
    <definedName name="grewgtrewuykd" hidden="1">[3]RAB!#REF!</definedName>
    <definedName name="grewtetewqtq" localSheetId="2" hidden="1">#REF!</definedName>
    <definedName name="grewtetewqtq" hidden="1">#REF!</definedName>
    <definedName name="grewtreqrewq" localSheetId="2" hidden="1">[2]BalanceSheet!#REF!</definedName>
    <definedName name="grewtreqrewq" hidden="1">[2]BalanceSheet!#REF!</definedName>
    <definedName name="grewtrr" localSheetId="2" hidden="1">[3]RAB!#REF!</definedName>
    <definedName name="grewtrr" hidden="1">[3]RAB!#REF!</definedName>
    <definedName name="grewtrwqqqfew" localSheetId="2" hidden="1">#REF!</definedName>
    <definedName name="grewtrwqqqfew" hidden="1">#REF!</definedName>
    <definedName name="grwtrewtwq" localSheetId="2" hidden="1">[3]RAB!#REF!</definedName>
    <definedName name="grwtrewtwq" hidden="1">[3]RAB!#REF!</definedName>
    <definedName name="gwtrewtrewvcdxsd" localSheetId="2" hidden="1">#REF!</definedName>
    <definedName name="gwtrewtrewvcdxsd" hidden="1">#REF!</definedName>
    <definedName name="gwtrwrete" localSheetId="2" hidden="1">[2]BalanceSheet!#REF!</definedName>
    <definedName name="gwtrwrete" hidden="1">[2]BalanceSheet!#REF!</definedName>
    <definedName name="h" localSheetId="2" hidden="1">[5]RAB!#REF!</definedName>
    <definedName name="h" hidden="1">[5]RAB!#REF!</definedName>
    <definedName name="hdtry" localSheetId="2" hidden="1">[2]BalanceSheet!#REF!</definedName>
    <definedName name="hdtry" hidden="1">[2]BalanceSheet!#REF!</definedName>
    <definedName name="hgfh" localSheetId="2" hidden="1">[2]BalanceSheet!#REF!</definedName>
    <definedName name="hgfh" hidden="1">[2]BalanceSheet!#REF!</definedName>
    <definedName name="hrdhtrytrfdd" localSheetId="2" hidden="1">[3]RAB!#REF!</definedName>
    <definedName name="hrdhtrytrfdd" hidden="1">[3]RAB!#REF!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2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2" hidden="1">[4]BalanceSheet!#REF!</definedName>
    <definedName name="jhgrjytthh" hidden="1">[4]BalanceSheet!#REF!</definedName>
    <definedName name="jhryteyfffg" localSheetId="2" hidden="1">[2]BalanceSheet!#REF!</definedName>
    <definedName name="jhryteyfffg" hidden="1">[2]BalanceSheet!#REF!</definedName>
    <definedName name="jrthytr" localSheetId="2" hidden="1">[2]BalanceSheet!#REF!</definedName>
    <definedName name="jrthytr" hidden="1">[2]BalanceSheet!#REF!</definedName>
    <definedName name="jrytjhgfgfd" localSheetId="2" hidden="1">[5]RAB!#REF!</definedName>
    <definedName name="jrytjhgfgfd" hidden="1">[5]RAB!#REF!</definedName>
    <definedName name="jtrtruytjhgmh" localSheetId="2" hidden="1">[3]RAB!#REF!</definedName>
    <definedName name="jtrtruytjhgmh" hidden="1">[3]RAB!#REF!</definedName>
    <definedName name="jtrytre" localSheetId="2" hidden="1">[5]RAB!#REF!</definedName>
    <definedName name="jtrytre" hidden="1">[5]RAB!#REF!</definedName>
    <definedName name="junk" localSheetId="0" hidden="1">#REF!</definedName>
    <definedName name="junk" localSheetId="2" hidden="1">#REF!</definedName>
    <definedName name="junk" hidden="1">#REF!</definedName>
    <definedName name="khjtjytuyjhg" localSheetId="2" hidden="1">#REF!</definedName>
    <definedName name="khjtjytuyjhg" hidden="1">#REF!</definedName>
    <definedName name="kjytugfdsd" localSheetId="2" hidden="1">#REF!</definedName>
    <definedName name="kjytugfdsd" hidden="1">#REF!</definedName>
    <definedName name="kytjytfdsfdsfd" localSheetId="2" hidden="1">[4]BalanceSheet!#REF!</definedName>
    <definedName name="kytjytfdsfdsfd" hidden="1">[4]BalanceSheet!#REF!</definedName>
    <definedName name="kyturur" localSheetId="2" hidden="1">[5]RAB!#REF!</definedName>
    <definedName name="kyturur" hidden="1">[5]RAB!#REF!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0">'Plant Site Report'!$A$1:$T$46</definedName>
    <definedName name="_xlnm.Print_Area" localSheetId="2">'Units 3&amp;4 Remedy Eval'!$A$1:$F$64</definedName>
    <definedName name="_xlnm.Print_Area" localSheetId="1">'Units1&amp;2 Int Remedy Eval Alt 10'!$A$1:$F$55</definedName>
    <definedName name="qqq" localSheetId="2" hidden="1">{#N/A,#N/A,FALSE,"schA"}</definedName>
    <definedName name="qqq" hidden="1">{#N/A,#N/A,FALSE,"schA"}</definedName>
    <definedName name="qqqqqqq" localSheetId="2" hidden="1">{#N/A,#N/A,FALSE,"Sum6 (1)"}</definedName>
    <definedName name="qqqqqqq" hidden="1">{#N/A,#N/A,FALSE,"Sum6 (1)"}</definedName>
    <definedName name="re" localSheetId="2" hidden="1">[2]BalanceSheet!#REF!</definedName>
    <definedName name="re" hidden="1">[2]BalanceSheet!#REF!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2" hidden="1">#REF!</definedName>
    <definedName name="retrewqrwq" hidden="1">#REF!</definedName>
    <definedName name="rewqtrtwqrwq" localSheetId="2" hidden="1">#REF!</definedName>
    <definedName name="rewqtrtwqrwq" hidden="1">#REF!</definedName>
    <definedName name="rqtr3qt2rg2" localSheetId="2" hidden="1">#REF!</definedName>
    <definedName name="rqtr3qt2rg2" hidden="1">#REF!</definedName>
    <definedName name="rqwetqqw" localSheetId="2" hidden="1">[4]BalanceSheet!#REF!</definedName>
    <definedName name="rqwetqqw" hidden="1">[4]BalanceSheet!#REF!</definedName>
    <definedName name="rt" localSheetId="2" hidden="1">[2]BalanceSheet!#REF!</definedName>
    <definedName name="rt" hidden="1">[2]BalanceSheet!#REF!</definedName>
    <definedName name="rtt" localSheetId="2" hidden="1">[5]RAB!#REF!</definedName>
    <definedName name="rtt" hidden="1">[5]RAB!#REF!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2" hidden="1">#REF!</definedName>
    <definedName name="sfds" hidden="1">#REF!</definedName>
    <definedName name="shit" localSheetId="2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2" hidden="1">#REF!</definedName>
    <definedName name="trehtweqrwq" hidden="1">#REF!</definedName>
    <definedName name="u" localSheetId="2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rn.5._.Year._.List." localSheetId="2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2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2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2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2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2" hidden="1">{"Detail",#N/A,FALSE,"Detail"}</definedName>
    <definedName name="wrn.Detail." hidden="1">{"Detail",#N/A,FALSE,"Detail"}</definedName>
    <definedName name="wrn.ECR." localSheetId="2" hidden="1">{#N/A,#N/A,FALSE,"schA"}</definedName>
    <definedName name="wrn.ECR." hidden="1">{#N/A,#N/A,FALSE,"schA"}</definedName>
    <definedName name="wrn.Executive._.Review._.Report." localSheetId="2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directs." localSheetId="2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2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2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2" hidden="1">{"Summary",#N/A,FALSE,"Summary"}</definedName>
    <definedName name="wrn.Summary." hidden="1">{"Summary",#N/A,FALSE,"Summary"}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hidden="1">{#N/A,#N/A,FALSE,"schA"}</definedName>
    <definedName name="xxx" localSheetId="2" hidden="1">'[13]Balance Sheet'!#REF!</definedName>
    <definedName name="xxx" hidden="1">'[13]Balance Sheet'!#REF!</definedName>
    <definedName name="xxxxxxx" localSheetId="2" hidden="1">{#N/A,#N/A,FALSE,"Sum6 (1)"}</definedName>
    <definedName name="xxxxxxx" hidden="1">{#N/A,#N/A,FALSE,"Sum6 (1)"}</definedName>
    <definedName name="yetr" localSheetId="2" hidden="1">[5]RAB!#REF!</definedName>
    <definedName name="yetr" hidden="1">[5]RAB!#REF!</definedName>
    <definedName name="yjthtrfdhds" localSheetId="2" hidden="1">#REF!</definedName>
    <definedName name="yjthtrfdhds" hidden="1">#REF!</definedName>
    <definedName name="yre" localSheetId="2" hidden="1">[2]BalanceSheet!#REF!</definedName>
    <definedName name="yre" hidden="1">[2]BalanceSheet!#REF!</definedName>
    <definedName name="yret" localSheetId="2" hidden="1">[3]RAB!#REF!</definedName>
    <definedName name="yret" hidden="1">[3]RAB!#REF!</definedName>
    <definedName name="ytwtr" localSheetId="2" hidden="1">#REF!</definedName>
    <definedName name="ytwtr" hidden="1">#REF!</definedName>
    <definedName name="yu" localSheetId="2" hidden="1">[2]BalanceSheet!#REF!</definedName>
    <definedName name="yu" hidden="1">[2]BalanceSheet!#REF!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F59" i="12" l="1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T41" i="6" l="1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5" i="6"/>
  <c r="T14" i="6"/>
  <c r="T13" i="6"/>
  <c r="T12" i="6"/>
  <c r="T11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L17" i="6"/>
  <c r="L18" i="6"/>
  <c r="L19" i="6"/>
  <c r="L20" i="6"/>
  <c r="L21" i="6"/>
  <c r="L22" i="6"/>
  <c r="L23" i="6"/>
  <c r="L24" i="6"/>
  <c r="L25" i="6"/>
  <c r="L26" i="6"/>
  <c r="L27" i="6"/>
  <c r="L28" i="6"/>
  <c r="L12" i="6"/>
  <c r="F49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1" i="2"/>
  <c r="F10" i="2"/>
  <c r="F9" i="2"/>
  <c r="F41" i="6" l="1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E48" i="2" l="1"/>
  <c r="Q28" i="6" l="1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7" i="12" l="1"/>
  <c r="P41" i="6" l="1"/>
  <c r="O8" i="6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I41" i="6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C60" i="12" l="1"/>
  <c r="E59" i="12" l="1"/>
  <c r="E58" i="12"/>
  <c r="E57" i="12"/>
  <c r="E56" i="12"/>
  <c r="E55" i="12"/>
  <c r="E54" i="12"/>
  <c r="E53" i="12"/>
  <c r="E52" i="12"/>
  <c r="E50" i="12"/>
  <c r="E51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D60" i="12"/>
  <c r="D50" i="2"/>
  <c r="C50" i="2"/>
  <c r="E49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E10" i="2"/>
  <c r="E9" i="2"/>
  <c r="E8" i="2"/>
  <c r="E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l="1"/>
  <c r="A49" i="2" s="1"/>
  <c r="A48" i="2"/>
  <c r="E50" i="2"/>
  <c r="F50" i="2"/>
  <c r="E60" i="12" l="1"/>
  <c r="E62" i="12" s="1"/>
  <c r="E52" i="2"/>
  <c r="F52" i="2"/>
  <c r="F60" i="12" l="1"/>
  <c r="L40" i="6"/>
  <c r="L38" i="6"/>
  <c r="L35" i="6"/>
  <c r="S21" i="6"/>
  <c r="B41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F62" i="12" l="1"/>
  <c r="S40" i="6"/>
  <c r="S23" i="6"/>
  <c r="L39" i="6"/>
  <c r="S25" i="6"/>
  <c r="S27" i="6"/>
  <c r="S35" i="6"/>
  <c r="J42" i="6"/>
  <c r="S11" i="6"/>
  <c r="S29" i="6"/>
  <c r="L41" i="6"/>
  <c r="S12" i="6"/>
  <c r="L14" i="6"/>
  <c r="S14" i="6"/>
  <c r="L15" i="6"/>
  <c r="L13" i="6"/>
  <c r="S32" i="6"/>
  <c r="L16" i="6"/>
  <c r="L30" i="6"/>
  <c r="L31" i="6"/>
  <c r="L32" i="6"/>
  <c r="L37" i="6"/>
  <c r="S33" i="6"/>
  <c r="S37" i="6"/>
  <c r="L33" i="6"/>
  <c r="L34" i="6"/>
  <c r="L36" i="6"/>
  <c r="S36" i="6"/>
  <c r="L10" i="6" l="1"/>
  <c r="L7" i="6"/>
  <c r="L9" i="6"/>
  <c r="S31" i="6"/>
  <c r="S22" i="6"/>
  <c r="S17" i="6"/>
  <c r="T17" i="6" s="1"/>
  <c r="S15" i="6"/>
  <c r="S41" i="6"/>
  <c r="L8" i="6"/>
  <c r="S30" i="6"/>
  <c r="S16" i="6"/>
  <c r="T16" i="6" s="1"/>
  <c r="S20" i="6"/>
  <c r="S8" i="6"/>
  <c r="S7" i="6"/>
  <c r="S39" i="6"/>
  <c r="S10" i="6"/>
  <c r="S34" i="6"/>
  <c r="L29" i="6"/>
  <c r="S26" i="6"/>
  <c r="S19" i="6"/>
  <c r="S13" i="6"/>
  <c r="L11" i="6"/>
  <c r="S28" i="6"/>
  <c r="S38" i="6"/>
  <c r="S24" i="6"/>
  <c r="S18" i="6"/>
  <c r="S9" i="6"/>
  <c r="L42" i="6" l="1"/>
  <c r="L44" i="6" s="1"/>
  <c r="M42" i="6"/>
  <c r="M44" i="6" s="1"/>
  <c r="T42" i="6"/>
  <c r="T44" i="6" s="1"/>
  <c r="S42" i="6"/>
  <c r="S44" i="6" s="1"/>
  <c r="Q42" i="6"/>
  <c r="C42" i="6"/>
  <c r="K42" i="6"/>
  <c r="R42" i="6"/>
  <c r="F44" i="6" l="1"/>
  <c r="E44" i="6"/>
  <c r="D42" i="6"/>
  <c r="F42" i="6" l="1"/>
  <c r="E42" i="6"/>
</calcChain>
</file>

<file path=xl/sharedStrings.xml><?xml version="1.0" encoding="utf-8"?>
<sst xmlns="http://schemas.openxmlformats.org/spreadsheetml/2006/main" count="74" uniqueCount="39">
  <si>
    <t>Year</t>
  </si>
  <si>
    <t>TOTAL</t>
  </si>
  <si>
    <t>Capital</t>
  </si>
  <si>
    <t>O&amp;M</t>
  </si>
  <si>
    <t>Adjust for inflation @ 2.5%</t>
  </si>
  <si>
    <t>PSE's Share</t>
  </si>
  <si>
    <t>Total Plant Site Remediation</t>
  </si>
  <si>
    <t>PSE's Share @ 25%</t>
  </si>
  <si>
    <t>PSE's Share@ 50%</t>
  </si>
  <si>
    <t>Attachment A</t>
  </si>
  <si>
    <t>Line</t>
  </si>
  <si>
    <t>Plant Site Remediation Units 1&amp;2</t>
  </si>
  <si>
    <t>Plant Site Remediation Units 3&amp;4</t>
  </si>
  <si>
    <t>Assumes Colstrip 3&amp;4 operate until 2040</t>
  </si>
  <si>
    <t>Colstrip 1&amp;2 Capital (100%)</t>
  </si>
  <si>
    <t>Colstrip 1&amp;2 O&amp;M (100%)</t>
  </si>
  <si>
    <t>Colstrip 1&amp;2 Adjusted for inflation @ 2.5%</t>
  </si>
  <si>
    <t>Colstrip 3&amp;4 Capital (100%)</t>
  </si>
  <si>
    <t>Colstrip 3&amp;4 O&amp;M (100%)</t>
  </si>
  <si>
    <t>Colstrip 3&amp;4 Adjusted for inflation @ 2.5%</t>
  </si>
  <si>
    <t>Total Plant Site Capital</t>
  </si>
  <si>
    <t>Total Plant Site O&amp;M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</si>
  <si>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10</t>
    </r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</si>
  <si>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4</t>
    </r>
  </si>
  <si>
    <t>Page 5 of 5</t>
  </si>
  <si>
    <t>Page 4 of 5</t>
  </si>
  <si>
    <t>Page 1 of 5</t>
  </si>
  <si>
    <t>Page 2 of 5</t>
  </si>
  <si>
    <t>Page 3 of 5</t>
  </si>
  <si>
    <t>MDEQ CONDITIONALLY APPROVED ALTERNATIVE 4</t>
  </si>
  <si>
    <t>BASED ON TABLE 7-6 FROM FINANCIAL ASSURANCE UPDATE 11/21/2022</t>
  </si>
  <si>
    <t>Total 2023 dollars</t>
  </si>
  <si>
    <t>September 30, 2023</t>
  </si>
  <si>
    <t>BASED ON TABLE X FROM FINANCIAL ASSURANCE APPROVED 6/1/2023</t>
  </si>
  <si>
    <t>BASED ON TABLE 7-6 FROM FINANCIAL ASSURANCE APPROVED 6/1/2023</t>
  </si>
  <si>
    <t>BASED ON TABLE 7-5 FROM FINANCIAL ASSURANCE APPROVED 6/1/2023</t>
  </si>
  <si>
    <t>Colstrip 1&amp;2 Total 2023 dollars</t>
  </si>
  <si>
    <t>Colstrip 3&amp;4 Total 2023 dollars</t>
  </si>
  <si>
    <t>Colstrip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</si>
</sst>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  <numFmt numFmtId="186" formatCode="_(* #,##0.000_);_(* \(#,##0.00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164" fontId="0" fillId="0" borderId="0" xfId="0"/>
    <xf numFmtId="164" fontId="63" fillId="0" borderId="0" xfId="0" applyFont="1"/>
    <xf numFmtId="0" fontId="63" fillId="0" borderId="8" xfId="0" applyNumberFormat="1" applyFont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/>
    <xf numFmtId="164" fontId="63" fillId="0" borderId="0" xfId="0" applyFont="1" applyFill="1" applyAlignment="1">
      <alignment horizontal="center"/>
    </xf>
    <xf numFmtId="164" fontId="62" fillId="0" borderId="8" xfId="0" applyFont="1" applyFill="1" applyBorder="1" applyAlignment="1">
      <alignment horizontal="center" wrapText="1"/>
    </xf>
    <xf numFmtId="185" fontId="63" fillId="0" borderId="8" xfId="1" applyNumberFormat="1" applyFont="1" applyFill="1" applyBorder="1"/>
    <xf numFmtId="5" fontId="63" fillId="0" borderId="8" xfId="2" applyNumberFormat="1" applyFont="1" applyFill="1" applyBorder="1"/>
    <xf numFmtId="5" fontId="62" fillId="0" borderId="0" xfId="2" applyNumberFormat="1" applyFont="1" applyFill="1" applyBorder="1"/>
    <xf numFmtId="164" fontId="62" fillId="0" borderId="24" xfId="0" applyFont="1" applyFill="1" applyBorder="1" applyAlignment="1">
      <alignment horizontal="center" wrapText="1"/>
    </xf>
    <xf numFmtId="164" fontId="62" fillId="0" borderId="0" xfId="0" applyFont="1" applyFill="1" applyBorder="1" applyAlignment="1">
      <alignment horizontal="center" wrapText="1"/>
    </xf>
    <xf numFmtId="5" fontId="62" fillId="0" borderId="8" xfId="2" applyNumberFormat="1" applyFont="1" applyFill="1" applyBorder="1"/>
    <xf numFmtId="5" fontId="63" fillId="0" borderId="0" xfId="2" applyNumberFormat="1" applyFont="1" applyFill="1" applyBorder="1"/>
    <xf numFmtId="185" fontId="63" fillId="0" borderId="24" xfId="1" applyNumberFormat="1" applyFont="1" applyFill="1" applyBorder="1"/>
    <xf numFmtId="5" fontId="62" fillId="0" borderId="25" xfId="2" applyNumberFormat="1" applyFont="1" applyFill="1" applyBorder="1"/>
    <xf numFmtId="9" fontId="63" fillId="0" borderId="0" xfId="6220" applyFont="1"/>
    <xf numFmtId="164" fontId="63" fillId="0" borderId="0" xfId="0" applyFont="1" applyBorder="1"/>
    <xf numFmtId="164" fontId="62" fillId="0" borderId="8" xfId="0" applyFont="1" applyFill="1" applyBorder="1" applyAlignment="1">
      <alignment horizontal="center"/>
    </xf>
    <xf numFmtId="164" fontId="63" fillId="0" borderId="0" xfId="0" applyFont="1" applyAlignment="1">
      <alignment horizontal="right"/>
    </xf>
    <xf numFmtId="164" fontId="61" fillId="0" borderId="0" xfId="0" applyFont="1" applyAlignment="1"/>
    <xf numFmtId="164" fontId="61" fillId="0" borderId="0" xfId="0" applyFont="1" applyBorder="1" applyAlignment="1"/>
    <xf numFmtId="0" fontId="63" fillId="0" borderId="8" xfId="1" applyNumberFormat="1" applyFont="1" applyBorder="1" applyAlignment="1">
      <alignment horizontal="center"/>
    </xf>
    <xf numFmtId="164" fontId="63" fillId="0" borderId="0" xfId="0" applyFont="1" applyFill="1" applyBorder="1"/>
    <xf numFmtId="186" fontId="63" fillId="0" borderId="0" xfId="0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Fill="1" applyAlignment="1">
      <alignment horizontal="right"/>
    </xf>
    <xf numFmtId="164" fontId="64" fillId="0" borderId="0" xfId="0" applyFont="1" applyAlignment="1"/>
    <xf numFmtId="164" fontId="62" fillId="0" borderId="0" xfId="0" applyFont="1" applyAlignment="1"/>
    <xf numFmtId="164" fontId="63" fillId="0" borderId="0" xfId="0" applyFont="1" applyAlignment="1">
      <alignment horizontal="center"/>
    </xf>
    <xf numFmtId="164" fontId="63" fillId="0" borderId="0" xfId="0" quotePrefix="1" applyFont="1" applyFill="1" applyAlignment="1">
      <alignment horizontal="right"/>
    </xf>
    <xf numFmtId="164" fontId="62" fillId="0" borderId="0" xfId="0" applyFont="1" applyBorder="1" applyAlignment="1">
      <alignment horizontal="left"/>
    </xf>
    <xf numFmtId="166" fontId="63" fillId="0" borderId="0" xfId="1" applyNumberFormat="1" applyFont="1"/>
    <xf numFmtId="43" fontId="63" fillId="0" borderId="0" xfId="1" applyFont="1"/>
    <xf numFmtId="43" fontId="63" fillId="0" borderId="0" xfId="1" applyNumberFormat="1" applyFont="1"/>
    <xf numFmtId="166" fontId="63" fillId="0" borderId="0" xfId="1" applyNumberFormat="1" applyFont="1" applyFill="1"/>
    <xf numFmtId="5" fontId="63" fillId="0" borderId="0" xfId="1" applyNumberFormat="1" applyFont="1"/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" xfId="6220" builtinId="5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7%20-%20170033-34%20GRC%202017-01-13/02%20Testimony-Exh+Updates/Roberts%20(RJR)/Budget/2012%20Bgt/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  <sheetName val="Talen GM"/>
      <sheetName val="Retail 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outlineLevelRow="1"/>
  <cols>
    <col min="1" max="1" width="4.5703125" style="8" bestFit="1" customWidth="1"/>
    <col min="2" max="2" width="9.140625" style="1"/>
    <col min="3" max="3" width="18.42578125" style="9" customWidth="1"/>
    <col min="4" max="4" width="18.42578125" style="1" customWidth="1"/>
    <col min="5" max="5" width="20.5703125" style="9" customWidth="1"/>
    <col min="6" max="6" width="18.42578125" style="9" customWidth="1"/>
    <col min="7" max="7" width="2.5703125" style="9" customWidth="1"/>
    <col min="8" max="8" width="4.5703125" style="9" bestFit="1" customWidth="1"/>
    <col min="9" max="9" width="7.140625" style="9" bestFit="1" customWidth="1"/>
    <col min="10" max="10" width="18.5703125" style="9" customWidth="1"/>
    <col min="11" max="11" width="18.5703125" style="1" customWidth="1"/>
    <col min="12" max="12" width="23.140625" style="9" customWidth="1"/>
    <col min="13" max="13" width="18.5703125" style="9" customWidth="1"/>
    <col min="14" max="14" width="3.5703125" style="1" customWidth="1"/>
    <col min="15" max="15" width="4.5703125" style="9" bestFit="1" customWidth="1"/>
    <col min="16" max="16" width="7.140625" style="9" bestFit="1" customWidth="1"/>
    <col min="17" max="17" width="20" style="9" customWidth="1"/>
    <col min="18" max="18" width="20" style="1" customWidth="1"/>
    <col min="19" max="20" width="20" style="9" customWidth="1"/>
    <col min="21" max="22" width="10.5703125" style="1" bestFit="1" customWidth="1"/>
    <col min="23" max="23" width="11.140625" style="1" bestFit="1" customWidth="1"/>
    <col min="24" max="16384" width="9.140625" style="1"/>
  </cols>
  <sheetData>
    <row r="1" spans="1:23" s="9" customFormat="1">
      <c r="A1" s="33" t="s">
        <v>6</v>
      </c>
      <c r="B1" s="1"/>
      <c r="D1" s="1"/>
      <c r="F1" s="24" t="s">
        <v>38</v>
      </c>
      <c r="H1" s="33" t="s">
        <v>11</v>
      </c>
      <c r="M1" s="24" t="s">
        <v>38</v>
      </c>
      <c r="O1" s="33" t="s">
        <v>12</v>
      </c>
      <c r="T1" s="24" t="s">
        <v>38</v>
      </c>
    </row>
    <row r="2" spans="1:23" s="9" customFormat="1">
      <c r="A2" s="32" t="s">
        <v>29</v>
      </c>
      <c r="B2" s="1"/>
      <c r="D2" s="1"/>
      <c r="F2" s="35" t="s">
        <v>32</v>
      </c>
      <c r="H2" s="32" t="s">
        <v>29</v>
      </c>
      <c r="M2" s="35" t="s">
        <v>32</v>
      </c>
      <c r="O2" s="32" t="s">
        <v>29</v>
      </c>
      <c r="T2" s="35" t="s">
        <v>32</v>
      </c>
    </row>
    <row r="3" spans="1:23" s="22" customFormat="1">
      <c r="A3" s="32" t="s">
        <v>34</v>
      </c>
      <c r="C3" s="28"/>
      <c r="E3" s="28"/>
      <c r="F3" s="31" t="s">
        <v>9</v>
      </c>
      <c r="G3" s="28"/>
      <c r="H3" s="32" t="s">
        <v>34</v>
      </c>
      <c r="I3" s="28"/>
      <c r="J3" s="28"/>
      <c r="L3" s="28"/>
      <c r="M3" s="31" t="s">
        <v>9</v>
      </c>
      <c r="O3" s="32" t="s">
        <v>30</v>
      </c>
      <c r="P3" s="28"/>
      <c r="Q3" s="28"/>
      <c r="S3" s="28"/>
      <c r="T3" s="31" t="s">
        <v>9</v>
      </c>
    </row>
    <row r="4" spans="1:23" s="22" customFormat="1" ht="15.75" outlineLevel="1">
      <c r="A4" s="26"/>
      <c r="B4" s="26"/>
      <c r="C4" s="26"/>
      <c r="D4" s="26"/>
      <c r="E4" s="26"/>
      <c r="F4" s="31" t="s">
        <v>26</v>
      </c>
      <c r="J4" s="26"/>
      <c r="K4" s="26"/>
      <c r="L4" s="26"/>
      <c r="M4" s="31" t="s">
        <v>27</v>
      </c>
      <c r="Q4" s="26"/>
      <c r="R4" s="26"/>
      <c r="S4" s="26"/>
      <c r="T4" s="31" t="s">
        <v>28</v>
      </c>
    </row>
    <row r="5" spans="1:23" s="22" customFormat="1" ht="15.75">
      <c r="A5" s="26"/>
      <c r="C5" s="26"/>
      <c r="D5" s="26"/>
      <c r="E5" s="26"/>
      <c r="F5" s="26"/>
      <c r="J5" s="29"/>
    </row>
    <row r="6" spans="1:23" ht="66.95" customHeight="1">
      <c r="A6" s="23" t="s">
        <v>10</v>
      </c>
      <c r="B6" s="23" t="s">
        <v>0</v>
      </c>
      <c r="C6" s="11" t="s">
        <v>20</v>
      </c>
      <c r="D6" s="11" t="s">
        <v>21</v>
      </c>
      <c r="E6" s="15" t="s">
        <v>31</v>
      </c>
      <c r="F6" s="11" t="s">
        <v>4</v>
      </c>
      <c r="G6" s="16"/>
      <c r="H6" s="23" t="s">
        <v>10</v>
      </c>
      <c r="I6" s="23" t="s">
        <v>0</v>
      </c>
      <c r="J6" s="11" t="s">
        <v>14</v>
      </c>
      <c r="K6" s="11" t="s">
        <v>15</v>
      </c>
      <c r="L6" s="15" t="s">
        <v>36</v>
      </c>
      <c r="M6" s="11" t="s">
        <v>16</v>
      </c>
      <c r="O6" s="23" t="s">
        <v>10</v>
      </c>
      <c r="P6" s="23" t="s">
        <v>0</v>
      </c>
      <c r="Q6" s="11" t="s">
        <v>17</v>
      </c>
      <c r="R6" s="11" t="s">
        <v>18</v>
      </c>
      <c r="S6" s="15" t="s">
        <v>37</v>
      </c>
      <c r="T6" s="11" t="s">
        <v>19</v>
      </c>
    </row>
    <row r="7" spans="1:23">
      <c r="A7" s="2">
        <v>1</v>
      </c>
      <c r="B7" s="2">
        <v>2019</v>
      </c>
      <c r="C7" s="12"/>
      <c r="D7" s="6"/>
      <c r="E7" s="19">
        <f t="shared" ref="E7:E41" si="0">+D7+C7</f>
        <v>0</v>
      </c>
      <c r="F7" s="13">
        <v>0</v>
      </c>
      <c r="G7" s="18"/>
      <c r="H7" s="2">
        <v>1</v>
      </c>
      <c r="I7" s="2">
        <v>2019</v>
      </c>
      <c r="J7" s="12"/>
      <c r="K7" s="6"/>
      <c r="L7" s="19">
        <f t="shared" ref="L7:L41" si="1">+K7+J7</f>
        <v>0</v>
      </c>
      <c r="M7" s="13">
        <v>0</v>
      </c>
      <c r="O7" s="2">
        <v>1</v>
      </c>
      <c r="P7" s="2">
        <v>2019</v>
      </c>
      <c r="Q7" s="12"/>
      <c r="R7" s="6"/>
      <c r="S7" s="19">
        <f t="shared" ref="S7:S41" si="2">+R7+Q7</f>
        <v>0</v>
      </c>
      <c r="T7" s="13">
        <v>0</v>
      </c>
    </row>
    <row r="8" spans="1:23">
      <c r="A8" s="2">
        <f t="shared" ref="A8:B41" si="3">A7+1</f>
        <v>2</v>
      </c>
      <c r="B8" s="2">
        <v>2020</v>
      </c>
      <c r="C8" s="12"/>
      <c r="D8" s="6"/>
      <c r="E8" s="19">
        <f t="shared" si="0"/>
        <v>0</v>
      </c>
      <c r="F8" s="13">
        <v>0</v>
      </c>
      <c r="G8" s="18"/>
      <c r="H8" s="2">
        <f t="shared" ref="H8" si="4">H7+1</f>
        <v>2</v>
      </c>
      <c r="I8" s="2">
        <v>2020</v>
      </c>
      <c r="J8" s="12"/>
      <c r="K8" s="6"/>
      <c r="L8" s="19">
        <f t="shared" si="1"/>
        <v>0</v>
      </c>
      <c r="M8" s="13">
        <v>0</v>
      </c>
      <c r="O8" s="2">
        <f t="shared" ref="O8" si="5">O7+1</f>
        <v>2</v>
      </c>
      <c r="P8" s="2">
        <v>2020</v>
      </c>
      <c r="Q8" s="12"/>
      <c r="R8" s="6"/>
      <c r="S8" s="19">
        <f t="shared" si="2"/>
        <v>0</v>
      </c>
      <c r="T8" s="13">
        <v>0</v>
      </c>
    </row>
    <row r="9" spans="1:23">
      <c r="A9" s="2">
        <f t="shared" si="3"/>
        <v>3</v>
      </c>
      <c r="B9" s="2">
        <v>2021</v>
      </c>
      <c r="C9" s="12"/>
      <c r="D9" s="6"/>
      <c r="E9" s="19">
        <f t="shared" si="0"/>
        <v>0</v>
      </c>
      <c r="F9" s="13">
        <v>0</v>
      </c>
      <c r="G9" s="18"/>
      <c r="H9" s="2">
        <f t="shared" ref="H9" si="6">H8+1</f>
        <v>3</v>
      </c>
      <c r="I9" s="2">
        <v>2021</v>
      </c>
      <c r="J9" s="12"/>
      <c r="K9" s="6"/>
      <c r="L9" s="19">
        <f t="shared" si="1"/>
        <v>0</v>
      </c>
      <c r="M9" s="13">
        <v>0</v>
      </c>
      <c r="O9" s="2">
        <f t="shared" ref="O9" si="7">O8+1</f>
        <v>3</v>
      </c>
      <c r="P9" s="2">
        <v>2021</v>
      </c>
      <c r="Q9" s="12"/>
      <c r="R9" s="6"/>
      <c r="S9" s="19">
        <f t="shared" si="2"/>
        <v>0</v>
      </c>
      <c r="T9" s="13">
        <v>0</v>
      </c>
    </row>
    <row r="10" spans="1:23">
      <c r="A10" s="2">
        <f t="shared" si="3"/>
        <v>4</v>
      </c>
      <c r="B10" s="2">
        <v>2022</v>
      </c>
      <c r="C10" s="12"/>
      <c r="D10" s="6"/>
      <c r="E10" s="19">
        <f t="shared" si="0"/>
        <v>0</v>
      </c>
      <c r="F10" s="13">
        <v>0</v>
      </c>
      <c r="G10" s="18"/>
      <c r="H10" s="2">
        <f t="shared" ref="H10" si="8">H9+1</f>
        <v>4</v>
      </c>
      <c r="I10" s="2">
        <v>2022</v>
      </c>
      <c r="J10" s="12"/>
      <c r="K10" s="6"/>
      <c r="L10" s="19">
        <f t="shared" si="1"/>
        <v>0</v>
      </c>
      <c r="M10" s="13">
        <v>0</v>
      </c>
      <c r="O10" s="2">
        <f t="shared" ref="O10" si="9">O9+1</f>
        <v>4</v>
      </c>
      <c r="P10" s="2">
        <v>2022</v>
      </c>
      <c r="Q10" s="12"/>
      <c r="R10" s="6"/>
      <c r="S10" s="19">
        <f t="shared" si="2"/>
        <v>0</v>
      </c>
      <c r="T10" s="13">
        <v>0</v>
      </c>
      <c r="U10" s="39"/>
      <c r="V10" s="39"/>
      <c r="W10" s="38"/>
    </row>
    <row r="11" spans="1:23">
      <c r="A11" s="2">
        <f t="shared" si="3"/>
        <v>5</v>
      </c>
      <c r="B11" s="2">
        <v>2023</v>
      </c>
      <c r="C11" s="12">
        <v>7000000</v>
      </c>
      <c r="D11" s="6">
        <v>1274500</v>
      </c>
      <c r="E11" s="19">
        <f t="shared" si="0"/>
        <v>8274500</v>
      </c>
      <c r="F11" s="13">
        <f t="shared" ref="F11:F41" si="10">E11*1.025^(B11-$B$11)</f>
        <v>8274500</v>
      </c>
      <c r="G11" s="18"/>
      <c r="H11" s="2">
        <f t="shared" ref="H11" si="11">H10+1</f>
        <v>5</v>
      </c>
      <c r="I11" s="2">
        <v>2023</v>
      </c>
      <c r="J11" s="12">
        <v>5100000</v>
      </c>
      <c r="K11" s="6">
        <v>549136</v>
      </c>
      <c r="L11" s="19">
        <f t="shared" si="1"/>
        <v>5649136</v>
      </c>
      <c r="M11" s="13">
        <f>L11*1.025^(B11-$B$11)</f>
        <v>5649136</v>
      </c>
      <c r="O11" s="2">
        <f t="shared" ref="O11" si="12">O10+1</f>
        <v>5</v>
      </c>
      <c r="P11" s="2">
        <v>2023</v>
      </c>
      <c r="Q11" s="12">
        <v>1900000</v>
      </c>
      <c r="R11" s="6">
        <v>725364</v>
      </c>
      <c r="S11" s="19">
        <f t="shared" si="2"/>
        <v>2625364</v>
      </c>
      <c r="T11" s="13">
        <f>S11*1.025^(B11-$B$11)</f>
        <v>2625364</v>
      </c>
      <c r="U11" s="41"/>
      <c r="V11" s="41"/>
      <c r="W11" s="41"/>
    </row>
    <row r="12" spans="1:23">
      <c r="A12" s="2">
        <f t="shared" si="3"/>
        <v>6</v>
      </c>
      <c r="B12" s="2">
        <v>2024</v>
      </c>
      <c r="C12" s="12"/>
      <c r="D12" s="6">
        <v>1918500</v>
      </c>
      <c r="E12" s="19">
        <f t="shared" si="0"/>
        <v>1918500</v>
      </c>
      <c r="F12" s="13">
        <f t="shared" si="10"/>
        <v>1966462.4999999998</v>
      </c>
      <c r="G12" s="18"/>
      <c r="H12" s="2">
        <f t="shared" ref="H12" si="13">H11+1</f>
        <v>6</v>
      </c>
      <c r="I12" s="2">
        <v>2024</v>
      </c>
      <c r="J12" s="12"/>
      <c r="K12" s="6">
        <v>988974</v>
      </c>
      <c r="L12" s="19">
        <f t="shared" si="1"/>
        <v>988974</v>
      </c>
      <c r="M12" s="13">
        <f t="shared" ref="M12:M41" si="14">L12*1.025^(B12-$B$11)</f>
        <v>1013698.3499999999</v>
      </c>
      <c r="O12" s="2">
        <f t="shared" ref="O12" si="15">O11+1</f>
        <v>6</v>
      </c>
      <c r="P12" s="2">
        <v>2024</v>
      </c>
      <c r="Q12" s="12"/>
      <c r="R12" s="6">
        <v>929526</v>
      </c>
      <c r="S12" s="19">
        <f t="shared" si="2"/>
        <v>929526</v>
      </c>
      <c r="T12" s="13">
        <f t="shared" ref="T12:T41" si="16">S12*1.025^(B12-$B$11)</f>
        <v>952764.14999999991</v>
      </c>
      <c r="U12" s="41"/>
      <c r="V12" s="41"/>
      <c r="W12" s="41"/>
    </row>
    <row r="13" spans="1:23">
      <c r="A13" s="2">
        <f t="shared" si="3"/>
        <v>7</v>
      </c>
      <c r="B13" s="2">
        <v>2025</v>
      </c>
      <c r="C13" s="12"/>
      <c r="D13" s="6">
        <v>1918500</v>
      </c>
      <c r="E13" s="19">
        <f t="shared" si="0"/>
        <v>1918500</v>
      </c>
      <c r="F13" s="13">
        <f t="shared" si="10"/>
        <v>2015624.0624999998</v>
      </c>
      <c r="G13" s="18"/>
      <c r="H13" s="2">
        <f t="shared" ref="H13" si="17">H12+1</f>
        <v>7</v>
      </c>
      <c r="I13" s="2">
        <v>2025</v>
      </c>
      <c r="J13" s="12"/>
      <c r="K13" s="6">
        <v>988974</v>
      </c>
      <c r="L13" s="19">
        <f t="shared" si="1"/>
        <v>988974</v>
      </c>
      <c r="M13" s="13">
        <f t="shared" si="14"/>
        <v>1039040.80875</v>
      </c>
      <c r="O13" s="2">
        <f t="shared" ref="O13" si="18">O12+1</f>
        <v>7</v>
      </c>
      <c r="P13" s="2">
        <v>2025</v>
      </c>
      <c r="Q13" s="12"/>
      <c r="R13" s="6">
        <v>929526</v>
      </c>
      <c r="S13" s="19">
        <f t="shared" si="2"/>
        <v>929526</v>
      </c>
      <c r="T13" s="13">
        <f t="shared" si="16"/>
        <v>976583.25374999992</v>
      </c>
      <c r="U13" s="41"/>
      <c r="V13" s="41"/>
      <c r="W13" s="41"/>
    </row>
    <row r="14" spans="1:23">
      <c r="A14" s="2">
        <f t="shared" si="3"/>
        <v>8</v>
      </c>
      <c r="B14" s="2">
        <v>2026</v>
      </c>
      <c r="C14" s="12"/>
      <c r="D14" s="6">
        <v>1918500</v>
      </c>
      <c r="E14" s="19">
        <f t="shared" si="0"/>
        <v>1918500</v>
      </c>
      <c r="F14" s="13">
        <f t="shared" si="10"/>
        <v>2066014.6640624998</v>
      </c>
      <c r="G14" s="18"/>
      <c r="H14" s="2">
        <f t="shared" ref="H14" si="19">H13+1</f>
        <v>8</v>
      </c>
      <c r="I14" s="2">
        <v>2026</v>
      </c>
      <c r="J14" s="12"/>
      <c r="K14" s="6">
        <v>988974</v>
      </c>
      <c r="L14" s="19">
        <f t="shared" si="1"/>
        <v>988974</v>
      </c>
      <c r="M14" s="13">
        <f t="shared" si="14"/>
        <v>1065016.8289687498</v>
      </c>
      <c r="O14" s="2">
        <f t="shared" ref="O14" si="20">O13+1</f>
        <v>8</v>
      </c>
      <c r="P14" s="2">
        <v>2026</v>
      </c>
      <c r="Q14" s="12"/>
      <c r="R14" s="6">
        <v>929526</v>
      </c>
      <c r="S14" s="19">
        <f t="shared" si="2"/>
        <v>929526</v>
      </c>
      <c r="T14" s="13">
        <f t="shared" si="16"/>
        <v>1000997.8350937499</v>
      </c>
      <c r="U14" s="41"/>
      <c r="V14" s="41"/>
      <c r="W14" s="41"/>
    </row>
    <row r="15" spans="1:23">
      <c r="A15" s="2">
        <f t="shared" si="3"/>
        <v>9</v>
      </c>
      <c r="B15" s="2">
        <v>2027</v>
      </c>
      <c r="C15" s="12">
        <v>6470000</v>
      </c>
      <c r="D15" s="6">
        <v>1918500</v>
      </c>
      <c r="E15" s="19">
        <f t="shared" si="0"/>
        <v>8388500</v>
      </c>
      <c r="F15" s="13">
        <f t="shared" si="10"/>
        <v>9259334.4330078103</v>
      </c>
      <c r="G15" s="18"/>
      <c r="H15" s="2">
        <f t="shared" ref="H15" si="21">H14+1</f>
        <v>9</v>
      </c>
      <c r="I15" s="2">
        <v>2027</v>
      </c>
      <c r="J15" s="12">
        <v>1294000</v>
      </c>
      <c r="K15" s="6">
        <v>988974</v>
      </c>
      <c r="L15" s="19">
        <f t="shared" si="1"/>
        <v>2282974</v>
      </c>
      <c r="M15" s="13">
        <f t="shared" si="14"/>
        <v>2519976.130161718</v>
      </c>
      <c r="O15" s="2">
        <f t="shared" ref="O15" si="22">O14+1</f>
        <v>9</v>
      </c>
      <c r="P15" s="2">
        <v>2027</v>
      </c>
      <c r="Q15" s="12">
        <v>5176000</v>
      </c>
      <c r="R15" s="6">
        <v>929526</v>
      </c>
      <c r="S15" s="19">
        <f t="shared" si="2"/>
        <v>6105526</v>
      </c>
      <c r="T15" s="13">
        <f t="shared" si="16"/>
        <v>6739358.3028460927</v>
      </c>
      <c r="U15" s="41"/>
      <c r="V15" s="41"/>
      <c r="W15" s="41"/>
    </row>
    <row r="16" spans="1:23">
      <c r="A16" s="2">
        <f t="shared" si="3"/>
        <v>10</v>
      </c>
      <c r="B16" s="2">
        <v>2028</v>
      </c>
      <c r="C16" s="12">
        <v>3227000</v>
      </c>
      <c r="D16" s="6">
        <v>1918500</v>
      </c>
      <c r="E16" s="19">
        <f t="shared" si="0"/>
        <v>5145500</v>
      </c>
      <c r="F16" s="13">
        <f t="shared" si="10"/>
        <v>5821660.959428709</v>
      </c>
      <c r="G16" s="18"/>
      <c r="H16" s="2">
        <f t="shared" ref="H16" si="23">H15+1</f>
        <v>10</v>
      </c>
      <c r="I16" s="2">
        <v>2028</v>
      </c>
      <c r="J16" s="12"/>
      <c r="K16" s="6">
        <v>988974</v>
      </c>
      <c r="L16" s="19">
        <f t="shared" si="1"/>
        <v>988974</v>
      </c>
      <c r="M16" s="13">
        <f t="shared" si="14"/>
        <v>1118933.3059352927</v>
      </c>
      <c r="O16" s="2">
        <f t="shared" ref="O16" si="24">O15+1</f>
        <v>10</v>
      </c>
      <c r="P16" s="2">
        <v>2028</v>
      </c>
      <c r="Q16" s="12">
        <v>3227000</v>
      </c>
      <c r="R16" s="6">
        <v>929526</v>
      </c>
      <c r="S16" s="19">
        <f t="shared" si="2"/>
        <v>4156526</v>
      </c>
      <c r="T16" s="13">
        <f t="shared" si="16"/>
        <v>4702727.6534934165</v>
      </c>
      <c r="U16" s="41"/>
      <c r="V16" s="41"/>
      <c r="W16" s="41"/>
    </row>
    <row r="17" spans="1:23">
      <c r="A17" s="2">
        <f t="shared" si="3"/>
        <v>11</v>
      </c>
      <c r="B17" s="2">
        <v>2029</v>
      </c>
      <c r="C17" s="12"/>
      <c r="D17" s="6">
        <v>1926150</v>
      </c>
      <c r="E17" s="19">
        <f t="shared" si="0"/>
        <v>1926150</v>
      </c>
      <c r="F17" s="13">
        <f t="shared" si="10"/>
        <v>2233743.4774907585</v>
      </c>
      <c r="G17" s="18"/>
      <c r="H17" s="2">
        <f t="shared" ref="H17" si="25">H16+1</f>
        <v>11</v>
      </c>
      <c r="I17" s="2">
        <v>2029</v>
      </c>
      <c r="J17" s="12"/>
      <c r="K17" s="6">
        <v>988974</v>
      </c>
      <c r="L17" s="19">
        <f t="shared" si="1"/>
        <v>988974</v>
      </c>
      <c r="M17" s="13">
        <f t="shared" si="14"/>
        <v>1146906.6385836748</v>
      </c>
      <c r="O17" s="2">
        <f t="shared" ref="O17" si="26">O16+1</f>
        <v>11</v>
      </c>
      <c r="P17" s="2">
        <v>2029</v>
      </c>
      <c r="Q17" s="12"/>
      <c r="R17" s="6">
        <v>937176</v>
      </c>
      <c r="S17" s="19">
        <f t="shared" si="2"/>
        <v>937176</v>
      </c>
      <c r="T17" s="13">
        <f t="shared" si="16"/>
        <v>1086836.8389070835</v>
      </c>
      <c r="U17" s="41"/>
      <c r="V17" s="41"/>
      <c r="W17" s="41"/>
    </row>
    <row r="18" spans="1:23">
      <c r="A18" s="2">
        <f t="shared" si="3"/>
        <v>12</v>
      </c>
      <c r="B18" s="2">
        <v>2030</v>
      </c>
      <c r="C18" s="12"/>
      <c r="D18" s="6">
        <v>1926150</v>
      </c>
      <c r="E18" s="19">
        <f t="shared" si="0"/>
        <v>1926150</v>
      </c>
      <c r="F18" s="13">
        <f t="shared" si="10"/>
        <v>2289587.0644280277</v>
      </c>
      <c r="G18" s="18"/>
      <c r="H18" s="2">
        <f t="shared" ref="H18" si="27">H17+1</f>
        <v>12</v>
      </c>
      <c r="I18" s="2">
        <v>2030</v>
      </c>
      <c r="J18" s="12"/>
      <c r="K18" s="6">
        <v>988974</v>
      </c>
      <c r="L18" s="19">
        <f t="shared" si="1"/>
        <v>988974</v>
      </c>
      <c r="M18" s="13">
        <f t="shared" si="14"/>
        <v>1175579.3045482668</v>
      </c>
      <c r="O18" s="2">
        <f t="shared" ref="O18" si="28">O17+1</f>
        <v>12</v>
      </c>
      <c r="P18" s="2">
        <v>2030</v>
      </c>
      <c r="Q18" s="12"/>
      <c r="R18" s="6">
        <v>937176</v>
      </c>
      <c r="S18" s="19">
        <f t="shared" si="2"/>
        <v>937176</v>
      </c>
      <c r="T18" s="13">
        <f t="shared" si="16"/>
        <v>1114007.7598797607</v>
      </c>
      <c r="U18" s="41"/>
      <c r="V18" s="41"/>
      <c r="W18" s="41"/>
    </row>
    <row r="19" spans="1:23">
      <c r="A19" s="2">
        <f t="shared" si="3"/>
        <v>13</v>
      </c>
      <c r="B19" s="2">
        <v>2031</v>
      </c>
      <c r="C19" s="12"/>
      <c r="D19" s="6">
        <v>1926150</v>
      </c>
      <c r="E19" s="19">
        <f t="shared" si="0"/>
        <v>1926150</v>
      </c>
      <c r="F19" s="13">
        <f t="shared" si="10"/>
        <v>2346826.741038728</v>
      </c>
      <c r="G19" s="18"/>
      <c r="H19" s="2">
        <f t="shared" ref="H19" si="29">H18+1</f>
        <v>13</v>
      </c>
      <c r="I19" s="2">
        <v>2031</v>
      </c>
      <c r="J19" s="12"/>
      <c r="K19" s="6">
        <v>988974</v>
      </c>
      <c r="L19" s="19">
        <f t="shared" si="1"/>
        <v>988974</v>
      </c>
      <c r="M19" s="13">
        <f t="shared" si="14"/>
        <v>1204968.7871619733</v>
      </c>
      <c r="O19" s="2">
        <f t="shared" ref="O19" si="30">O18+1</f>
        <v>13</v>
      </c>
      <c r="P19" s="2">
        <v>2031</v>
      </c>
      <c r="Q19" s="12"/>
      <c r="R19" s="6">
        <v>937176</v>
      </c>
      <c r="S19" s="19">
        <f t="shared" si="2"/>
        <v>937176</v>
      </c>
      <c r="T19" s="13">
        <f t="shared" si="16"/>
        <v>1141857.9538767547</v>
      </c>
      <c r="U19" s="41"/>
      <c r="V19" s="41"/>
      <c r="W19" s="41"/>
    </row>
    <row r="20" spans="1:23">
      <c r="A20" s="2">
        <f t="shared" si="3"/>
        <v>14</v>
      </c>
      <c r="B20" s="2">
        <v>2032</v>
      </c>
      <c r="C20" s="12"/>
      <c r="D20" s="6">
        <v>1926150</v>
      </c>
      <c r="E20" s="19">
        <f t="shared" si="0"/>
        <v>1926150</v>
      </c>
      <c r="F20" s="13">
        <f t="shared" si="10"/>
        <v>2405497.4095646958</v>
      </c>
      <c r="G20" s="18"/>
      <c r="H20" s="2">
        <f t="shared" ref="H20" si="31">H19+1</f>
        <v>14</v>
      </c>
      <c r="I20" s="2">
        <v>2032</v>
      </c>
      <c r="J20" s="12"/>
      <c r="K20" s="6">
        <v>988974</v>
      </c>
      <c r="L20" s="19">
        <f t="shared" si="1"/>
        <v>988974</v>
      </c>
      <c r="M20" s="13">
        <f t="shared" si="14"/>
        <v>1235093.0068410225</v>
      </c>
      <c r="O20" s="2">
        <f t="shared" ref="O20" si="32">O19+1</f>
        <v>14</v>
      </c>
      <c r="P20" s="2">
        <v>2032</v>
      </c>
      <c r="Q20" s="12"/>
      <c r="R20" s="6">
        <v>937176</v>
      </c>
      <c r="S20" s="19">
        <f t="shared" si="2"/>
        <v>937176</v>
      </c>
      <c r="T20" s="13">
        <f t="shared" si="16"/>
        <v>1170404.4027236733</v>
      </c>
      <c r="U20" s="41"/>
      <c r="V20" s="41"/>
      <c r="W20" s="41"/>
    </row>
    <row r="21" spans="1:23">
      <c r="A21" s="2">
        <f t="shared" si="3"/>
        <v>15</v>
      </c>
      <c r="B21" s="2">
        <v>2033</v>
      </c>
      <c r="C21" s="12"/>
      <c r="D21" s="6">
        <v>1926150</v>
      </c>
      <c r="E21" s="19">
        <f t="shared" si="0"/>
        <v>1926150</v>
      </c>
      <c r="F21" s="13">
        <f t="shared" si="10"/>
        <v>2465634.8448038134</v>
      </c>
      <c r="G21" s="18"/>
      <c r="H21" s="2">
        <f t="shared" ref="H21" si="33">H20+1</f>
        <v>15</v>
      </c>
      <c r="I21" s="2">
        <v>2033</v>
      </c>
      <c r="J21" s="12"/>
      <c r="K21" s="6">
        <v>988974</v>
      </c>
      <c r="L21" s="19">
        <f t="shared" si="1"/>
        <v>988974</v>
      </c>
      <c r="M21" s="13">
        <f t="shared" si="14"/>
        <v>1265970.332012048</v>
      </c>
      <c r="O21" s="2">
        <f t="shared" ref="O21" si="34">O20+1</f>
        <v>15</v>
      </c>
      <c r="P21" s="2">
        <v>2033</v>
      </c>
      <c r="Q21" s="12"/>
      <c r="R21" s="6">
        <v>937176</v>
      </c>
      <c r="S21" s="19">
        <f t="shared" si="2"/>
        <v>937176</v>
      </c>
      <c r="T21" s="13">
        <f t="shared" si="16"/>
        <v>1199664.5127917652</v>
      </c>
      <c r="U21" s="41"/>
      <c r="V21" s="41"/>
      <c r="W21" s="41"/>
    </row>
    <row r="22" spans="1:23">
      <c r="A22" s="2">
        <f t="shared" si="3"/>
        <v>16</v>
      </c>
      <c r="B22" s="2">
        <v>2034</v>
      </c>
      <c r="C22" s="12"/>
      <c r="D22" s="6">
        <v>1926150</v>
      </c>
      <c r="E22" s="19">
        <f t="shared" si="0"/>
        <v>1926150</v>
      </c>
      <c r="F22" s="13">
        <f t="shared" si="10"/>
        <v>2527275.7159239086</v>
      </c>
      <c r="G22" s="18"/>
      <c r="H22" s="2">
        <f t="shared" ref="H22" si="35">H21+1</f>
        <v>16</v>
      </c>
      <c r="I22" s="2">
        <v>2034</v>
      </c>
      <c r="J22" s="12"/>
      <c r="K22" s="6">
        <v>988974</v>
      </c>
      <c r="L22" s="19">
        <f t="shared" si="1"/>
        <v>988974</v>
      </c>
      <c r="M22" s="13">
        <f t="shared" si="14"/>
        <v>1297619.5903123491</v>
      </c>
      <c r="O22" s="2">
        <f t="shared" ref="O22" si="36">O21+1</f>
        <v>16</v>
      </c>
      <c r="P22" s="2">
        <v>2034</v>
      </c>
      <c r="Q22" s="12"/>
      <c r="R22" s="6">
        <v>937176</v>
      </c>
      <c r="S22" s="19">
        <f t="shared" si="2"/>
        <v>937176</v>
      </c>
      <c r="T22" s="13">
        <f t="shared" si="16"/>
        <v>1229656.1256115593</v>
      </c>
      <c r="U22" s="41"/>
      <c r="V22" s="41"/>
      <c r="W22" s="41"/>
    </row>
    <row r="23" spans="1:23">
      <c r="A23" s="2">
        <f t="shared" si="3"/>
        <v>17</v>
      </c>
      <c r="B23" s="2">
        <v>2035</v>
      </c>
      <c r="C23" s="12"/>
      <c r="D23" s="6">
        <v>1926150</v>
      </c>
      <c r="E23" s="19">
        <f t="shared" si="0"/>
        <v>1926150</v>
      </c>
      <c r="F23" s="13">
        <f t="shared" si="10"/>
        <v>2590457.6088220058</v>
      </c>
      <c r="G23" s="18"/>
      <c r="H23" s="2">
        <f t="shared" ref="H23" si="37">H22+1</f>
        <v>17</v>
      </c>
      <c r="I23" s="2">
        <v>2035</v>
      </c>
      <c r="J23" s="12"/>
      <c r="K23" s="6">
        <v>988974</v>
      </c>
      <c r="L23" s="19">
        <f t="shared" si="1"/>
        <v>988974</v>
      </c>
      <c r="M23" s="13">
        <f t="shared" si="14"/>
        <v>1330060.0800701578</v>
      </c>
      <c r="O23" s="2">
        <f t="shared" ref="O23" si="38">O22+1</f>
        <v>17</v>
      </c>
      <c r="P23" s="2">
        <v>2035</v>
      </c>
      <c r="Q23" s="12"/>
      <c r="R23" s="6">
        <v>937176</v>
      </c>
      <c r="S23" s="19">
        <f t="shared" si="2"/>
        <v>937176</v>
      </c>
      <c r="T23" s="13">
        <f t="shared" si="16"/>
        <v>1260397.528751848</v>
      </c>
      <c r="U23" s="41"/>
      <c r="V23" s="41"/>
      <c r="W23" s="41"/>
    </row>
    <row r="24" spans="1:23">
      <c r="A24" s="2">
        <f t="shared" si="3"/>
        <v>18</v>
      </c>
      <c r="B24" s="2">
        <v>2036</v>
      </c>
      <c r="C24" s="12"/>
      <c r="D24" s="6">
        <v>1926150</v>
      </c>
      <c r="E24" s="19">
        <f t="shared" si="0"/>
        <v>1926150</v>
      </c>
      <c r="F24" s="13">
        <f t="shared" si="10"/>
        <v>2655219.049042556</v>
      </c>
      <c r="G24" s="18"/>
      <c r="H24" s="2">
        <f t="shared" ref="H24" si="39">H23+1</f>
        <v>18</v>
      </c>
      <c r="I24" s="2">
        <v>2036</v>
      </c>
      <c r="J24" s="12"/>
      <c r="K24" s="6">
        <v>988974</v>
      </c>
      <c r="L24" s="19">
        <f t="shared" si="1"/>
        <v>988974</v>
      </c>
      <c r="M24" s="13">
        <f t="shared" si="14"/>
        <v>1363311.5820719118</v>
      </c>
      <c r="O24" s="2">
        <f t="shared" ref="O24" si="40">O23+1</f>
        <v>18</v>
      </c>
      <c r="P24" s="2">
        <v>2036</v>
      </c>
      <c r="Q24" s="12"/>
      <c r="R24" s="6">
        <v>937176</v>
      </c>
      <c r="S24" s="19">
        <f t="shared" si="2"/>
        <v>937176</v>
      </c>
      <c r="T24" s="13">
        <f t="shared" si="16"/>
        <v>1291907.4669706442</v>
      </c>
      <c r="U24" s="41"/>
      <c r="V24" s="41"/>
      <c r="W24" s="41"/>
    </row>
    <row r="25" spans="1:23">
      <c r="A25" s="2">
        <f t="shared" si="3"/>
        <v>19</v>
      </c>
      <c r="B25" s="2">
        <v>2037</v>
      </c>
      <c r="C25" s="12"/>
      <c r="D25" s="6">
        <v>1926150</v>
      </c>
      <c r="E25" s="19">
        <f t="shared" si="0"/>
        <v>1926150</v>
      </c>
      <c r="F25" s="13">
        <f t="shared" si="10"/>
        <v>2721599.5252686194</v>
      </c>
      <c r="G25" s="18"/>
      <c r="H25" s="2">
        <f t="shared" ref="H25" si="41">H24+1</f>
        <v>19</v>
      </c>
      <c r="I25" s="2">
        <v>2037</v>
      </c>
      <c r="J25" s="12"/>
      <c r="K25" s="6">
        <v>988974</v>
      </c>
      <c r="L25" s="19">
        <f t="shared" si="1"/>
        <v>988974</v>
      </c>
      <c r="M25" s="13">
        <f t="shared" si="14"/>
        <v>1397394.3716237093</v>
      </c>
      <c r="O25" s="2">
        <f t="shared" ref="O25" si="42">O24+1</f>
        <v>19</v>
      </c>
      <c r="P25" s="2">
        <v>2037</v>
      </c>
      <c r="Q25" s="12"/>
      <c r="R25" s="6">
        <v>937176</v>
      </c>
      <c r="S25" s="19">
        <f t="shared" si="2"/>
        <v>937176</v>
      </c>
      <c r="T25" s="13">
        <f t="shared" si="16"/>
        <v>1324205.1536449103</v>
      </c>
      <c r="U25" s="41"/>
      <c r="V25" s="41"/>
      <c r="W25" s="41"/>
    </row>
    <row r="26" spans="1:23">
      <c r="A26" s="2">
        <f t="shared" si="3"/>
        <v>20</v>
      </c>
      <c r="B26" s="2">
        <v>2038</v>
      </c>
      <c r="C26" s="12"/>
      <c r="D26" s="6">
        <v>1926150</v>
      </c>
      <c r="E26" s="19">
        <f t="shared" si="0"/>
        <v>1926150</v>
      </c>
      <c r="F26" s="13">
        <f t="shared" si="10"/>
        <v>2789639.5134003353</v>
      </c>
      <c r="G26" s="18"/>
      <c r="H26" s="2">
        <f t="shared" ref="H26" si="43">H25+1</f>
        <v>20</v>
      </c>
      <c r="I26" s="2">
        <v>2038</v>
      </c>
      <c r="J26" s="12"/>
      <c r="K26" s="6">
        <v>988974</v>
      </c>
      <c r="L26" s="19">
        <f t="shared" si="1"/>
        <v>988974</v>
      </c>
      <c r="M26" s="13">
        <f t="shared" si="14"/>
        <v>1432329.2309143024</v>
      </c>
      <c r="O26" s="2">
        <f t="shared" ref="O26" si="44">O25+1</f>
        <v>20</v>
      </c>
      <c r="P26" s="2">
        <v>2038</v>
      </c>
      <c r="Q26" s="12"/>
      <c r="R26" s="6">
        <v>937176</v>
      </c>
      <c r="S26" s="19">
        <f t="shared" si="2"/>
        <v>937176</v>
      </c>
      <c r="T26" s="13">
        <f t="shared" si="16"/>
        <v>1357310.2824860332</v>
      </c>
      <c r="U26" s="41"/>
      <c r="V26" s="41"/>
      <c r="W26" s="41"/>
    </row>
    <row r="27" spans="1:23">
      <c r="A27" s="2">
        <f t="shared" si="3"/>
        <v>21</v>
      </c>
      <c r="B27" s="2">
        <v>2039</v>
      </c>
      <c r="C27" s="12"/>
      <c r="D27" s="6">
        <v>1926150</v>
      </c>
      <c r="E27" s="19">
        <f t="shared" si="0"/>
        <v>1926150</v>
      </c>
      <c r="F27" s="13">
        <f t="shared" si="10"/>
        <v>2859380.5012353435</v>
      </c>
      <c r="G27" s="18"/>
      <c r="H27" s="2">
        <f t="shared" ref="H27" si="45">H26+1</f>
        <v>21</v>
      </c>
      <c r="I27" s="2">
        <v>2039</v>
      </c>
      <c r="J27" s="12"/>
      <c r="K27" s="6">
        <v>988974</v>
      </c>
      <c r="L27" s="19">
        <f t="shared" si="1"/>
        <v>988974</v>
      </c>
      <c r="M27" s="13">
        <f t="shared" si="14"/>
        <v>1468137.4616871597</v>
      </c>
      <c r="O27" s="2">
        <f t="shared" ref="O27" si="46">O26+1</f>
        <v>21</v>
      </c>
      <c r="P27" s="2">
        <v>2039</v>
      </c>
      <c r="Q27" s="12"/>
      <c r="R27" s="6">
        <v>937176</v>
      </c>
      <c r="S27" s="19">
        <f t="shared" si="2"/>
        <v>937176</v>
      </c>
      <c r="T27" s="13">
        <f t="shared" si="16"/>
        <v>1391243.039548184</v>
      </c>
      <c r="U27" s="41"/>
      <c r="V27" s="41"/>
      <c r="W27" s="41"/>
    </row>
    <row r="28" spans="1:23">
      <c r="A28" s="2">
        <f t="shared" si="3"/>
        <v>22</v>
      </c>
      <c r="B28" s="2">
        <v>2040</v>
      </c>
      <c r="C28" s="12">
        <v>2270000</v>
      </c>
      <c r="D28" s="6">
        <v>1926150</v>
      </c>
      <c r="E28" s="19">
        <f t="shared" si="0"/>
        <v>4196150</v>
      </c>
      <c r="F28" s="13">
        <f t="shared" si="10"/>
        <v>6384938.4666381916</v>
      </c>
      <c r="G28" s="18"/>
      <c r="H28" s="2">
        <f t="shared" ref="H28" si="47">H27+1</f>
        <v>22</v>
      </c>
      <c r="I28" s="2">
        <v>2040</v>
      </c>
      <c r="J28" s="12">
        <v>264438</v>
      </c>
      <c r="K28" s="6">
        <v>988974</v>
      </c>
      <c r="L28" s="19">
        <f t="shared" si="1"/>
        <v>1253412</v>
      </c>
      <c r="M28" s="13">
        <f t="shared" si="14"/>
        <v>1907214.5879784825</v>
      </c>
      <c r="O28" s="2">
        <f t="shared" ref="O28" si="48">O27+1</f>
        <v>22</v>
      </c>
      <c r="P28" s="2">
        <v>2040</v>
      </c>
      <c r="Q28" s="12">
        <f>C28-J28</f>
        <v>2005562</v>
      </c>
      <c r="R28" s="6">
        <v>937176</v>
      </c>
      <c r="S28" s="19">
        <f t="shared" si="2"/>
        <v>2942738</v>
      </c>
      <c r="T28" s="13">
        <f t="shared" si="16"/>
        <v>4477723.8786597094</v>
      </c>
      <c r="U28" s="41"/>
      <c r="V28" s="41"/>
      <c r="W28" s="41"/>
    </row>
    <row r="29" spans="1:23">
      <c r="A29" s="2">
        <f t="shared" si="3"/>
        <v>23</v>
      </c>
      <c r="B29" s="2">
        <v>2041</v>
      </c>
      <c r="C29" s="12"/>
      <c r="D29" s="6">
        <v>2076150</v>
      </c>
      <c r="E29" s="19">
        <f t="shared" si="0"/>
        <v>2076150</v>
      </c>
      <c r="F29" s="13">
        <f t="shared" si="10"/>
        <v>3238085.4467663583</v>
      </c>
      <c r="G29" s="18"/>
      <c r="H29" s="2">
        <f t="shared" ref="H29" si="49">H28+1</f>
        <v>23</v>
      </c>
      <c r="I29" s="2">
        <v>2041</v>
      </c>
      <c r="J29" s="12"/>
      <c r="K29" s="6">
        <v>1078974</v>
      </c>
      <c r="L29" s="19">
        <f t="shared" si="1"/>
        <v>1078974</v>
      </c>
      <c r="M29" s="13">
        <f t="shared" si="14"/>
        <v>1682831.2052786574</v>
      </c>
      <c r="O29" s="2">
        <f t="shared" ref="O29" si="50">O28+1</f>
        <v>23</v>
      </c>
      <c r="P29" s="2">
        <v>2041</v>
      </c>
      <c r="Q29" s="12"/>
      <c r="R29" s="6">
        <v>997176</v>
      </c>
      <c r="S29" s="19">
        <f t="shared" si="2"/>
        <v>997176</v>
      </c>
      <c r="T29" s="13">
        <f t="shared" si="16"/>
        <v>1555254.2414877007</v>
      </c>
      <c r="U29" s="41"/>
      <c r="V29" s="41"/>
      <c r="W29" s="41"/>
    </row>
    <row r="30" spans="1:23">
      <c r="A30" s="2">
        <f t="shared" si="3"/>
        <v>24</v>
      </c>
      <c r="B30" s="2">
        <v>2042</v>
      </c>
      <c r="C30" s="12"/>
      <c r="D30" s="6">
        <v>2076150</v>
      </c>
      <c r="E30" s="19">
        <f t="shared" si="0"/>
        <v>2076150</v>
      </c>
      <c r="F30" s="13">
        <f t="shared" si="10"/>
        <v>3319037.5829355172</v>
      </c>
      <c r="G30" s="18"/>
      <c r="H30" s="2">
        <f t="shared" ref="H30" si="51">H29+1</f>
        <v>24</v>
      </c>
      <c r="I30" s="2">
        <v>2042</v>
      </c>
      <c r="J30" s="12"/>
      <c r="K30" s="6">
        <v>1078974</v>
      </c>
      <c r="L30" s="19">
        <f t="shared" si="1"/>
        <v>1078974</v>
      </c>
      <c r="M30" s="13">
        <f t="shared" si="14"/>
        <v>1724901.985410624</v>
      </c>
      <c r="O30" s="2">
        <f t="shared" ref="O30" si="52">O29+1</f>
        <v>24</v>
      </c>
      <c r="P30" s="2">
        <v>2042</v>
      </c>
      <c r="Q30" s="12"/>
      <c r="R30" s="6">
        <v>997176</v>
      </c>
      <c r="S30" s="19">
        <f t="shared" si="2"/>
        <v>997176</v>
      </c>
      <c r="T30" s="13">
        <f t="shared" si="16"/>
        <v>1594135.5975248935</v>
      </c>
      <c r="U30" s="41"/>
      <c r="V30" s="41"/>
      <c r="W30" s="41"/>
    </row>
    <row r="31" spans="1:23">
      <c r="A31" s="2">
        <f t="shared" si="3"/>
        <v>25</v>
      </c>
      <c r="B31" s="2">
        <v>2043</v>
      </c>
      <c r="C31" s="12"/>
      <c r="D31" s="6">
        <v>2076150</v>
      </c>
      <c r="E31" s="19">
        <f t="shared" si="0"/>
        <v>2076150</v>
      </c>
      <c r="F31" s="13">
        <f t="shared" si="10"/>
        <v>3402013.5225089048</v>
      </c>
      <c r="G31" s="18"/>
      <c r="H31" s="2">
        <f t="shared" ref="H31" si="53">H30+1</f>
        <v>25</v>
      </c>
      <c r="I31" s="2">
        <v>2043</v>
      </c>
      <c r="J31" s="12"/>
      <c r="K31" s="6">
        <v>1078974</v>
      </c>
      <c r="L31" s="19">
        <f t="shared" si="1"/>
        <v>1078974</v>
      </c>
      <c r="M31" s="13">
        <f t="shared" si="14"/>
        <v>1768024.5350458892</v>
      </c>
      <c r="O31" s="2">
        <f t="shared" ref="O31" si="54">O30+1</f>
        <v>25</v>
      </c>
      <c r="P31" s="2">
        <v>2043</v>
      </c>
      <c r="Q31" s="12"/>
      <c r="R31" s="6">
        <v>997176</v>
      </c>
      <c r="S31" s="19">
        <f t="shared" si="2"/>
        <v>997176</v>
      </c>
      <c r="T31" s="13">
        <f t="shared" si="16"/>
        <v>1633988.9874630154</v>
      </c>
      <c r="U31" s="41"/>
      <c r="V31" s="41"/>
      <c r="W31" s="41"/>
    </row>
    <row r="32" spans="1:23">
      <c r="A32" s="2">
        <f t="shared" si="3"/>
        <v>26</v>
      </c>
      <c r="B32" s="2">
        <v>2044</v>
      </c>
      <c r="C32" s="12"/>
      <c r="D32" s="6">
        <v>2076150</v>
      </c>
      <c r="E32" s="19">
        <f t="shared" si="0"/>
        <v>2076150</v>
      </c>
      <c r="F32" s="13">
        <f t="shared" si="10"/>
        <v>3487063.860571627</v>
      </c>
      <c r="G32" s="18"/>
      <c r="H32" s="2">
        <f t="shared" ref="H32" si="55">H31+1</f>
        <v>26</v>
      </c>
      <c r="I32" s="2">
        <v>2044</v>
      </c>
      <c r="J32" s="12"/>
      <c r="K32" s="6">
        <v>1078974</v>
      </c>
      <c r="L32" s="19">
        <f t="shared" si="1"/>
        <v>1078974</v>
      </c>
      <c r="M32" s="13">
        <f t="shared" si="14"/>
        <v>1812225.1484220363</v>
      </c>
      <c r="O32" s="2">
        <f t="shared" ref="O32" si="56">O31+1</f>
        <v>26</v>
      </c>
      <c r="P32" s="2">
        <v>2044</v>
      </c>
      <c r="Q32" s="12"/>
      <c r="R32" s="6">
        <v>997176</v>
      </c>
      <c r="S32" s="19">
        <f t="shared" si="2"/>
        <v>997176</v>
      </c>
      <c r="T32" s="13">
        <f t="shared" si="16"/>
        <v>1674838.7121495907</v>
      </c>
      <c r="U32" s="41"/>
      <c r="V32" s="41"/>
      <c r="W32" s="41"/>
    </row>
    <row r="33" spans="1:23">
      <c r="A33" s="2">
        <f t="shared" si="3"/>
        <v>27</v>
      </c>
      <c r="B33" s="2">
        <v>2045</v>
      </c>
      <c r="C33" s="12"/>
      <c r="D33" s="6">
        <v>2076150</v>
      </c>
      <c r="E33" s="19">
        <f t="shared" si="0"/>
        <v>2076150</v>
      </c>
      <c r="F33" s="13">
        <f t="shared" si="10"/>
        <v>3574240.4570859177</v>
      </c>
      <c r="G33" s="18"/>
      <c r="H33" s="2">
        <f t="shared" ref="H33" si="57">H32+1</f>
        <v>27</v>
      </c>
      <c r="I33" s="2">
        <v>2045</v>
      </c>
      <c r="J33" s="12"/>
      <c r="K33" s="6">
        <v>1078974</v>
      </c>
      <c r="L33" s="19">
        <f t="shared" si="1"/>
        <v>1078974</v>
      </c>
      <c r="M33" s="13">
        <f t="shared" si="14"/>
        <v>1857530.777132587</v>
      </c>
      <c r="O33" s="2">
        <f t="shared" ref="O33" si="58">O32+1</f>
        <v>27</v>
      </c>
      <c r="P33" s="2">
        <v>2045</v>
      </c>
      <c r="Q33" s="12"/>
      <c r="R33" s="6">
        <v>997176</v>
      </c>
      <c r="S33" s="19">
        <f t="shared" si="2"/>
        <v>997176</v>
      </c>
      <c r="T33" s="13">
        <f t="shared" si="16"/>
        <v>1716709.6799533304</v>
      </c>
      <c r="U33" s="41"/>
      <c r="V33" s="41"/>
      <c r="W33" s="41"/>
    </row>
    <row r="34" spans="1:23">
      <c r="A34" s="2">
        <f t="shared" si="3"/>
        <v>28</v>
      </c>
      <c r="B34" s="2">
        <v>2046</v>
      </c>
      <c r="C34" s="12"/>
      <c r="D34" s="6">
        <v>2076150</v>
      </c>
      <c r="E34" s="19">
        <f t="shared" si="0"/>
        <v>2076150</v>
      </c>
      <c r="F34" s="13">
        <f t="shared" si="10"/>
        <v>3663596.4685130655</v>
      </c>
      <c r="G34" s="18"/>
      <c r="H34" s="2">
        <f t="shared" ref="H34" si="59">H33+1</f>
        <v>28</v>
      </c>
      <c r="I34" s="2">
        <v>2046</v>
      </c>
      <c r="J34" s="12"/>
      <c r="K34" s="6">
        <v>1078974</v>
      </c>
      <c r="L34" s="19">
        <f t="shared" si="1"/>
        <v>1078974</v>
      </c>
      <c r="M34" s="13">
        <f t="shared" si="14"/>
        <v>1903969.0465609019</v>
      </c>
      <c r="O34" s="2">
        <f t="shared" ref="O34" si="60">O33+1</f>
        <v>28</v>
      </c>
      <c r="P34" s="2">
        <v>2046</v>
      </c>
      <c r="Q34" s="12"/>
      <c r="R34" s="6">
        <v>997176</v>
      </c>
      <c r="S34" s="19">
        <f t="shared" si="2"/>
        <v>997176</v>
      </c>
      <c r="T34" s="13">
        <f t="shared" si="16"/>
        <v>1759627.4219521638</v>
      </c>
      <c r="U34" s="41"/>
      <c r="V34" s="41"/>
      <c r="W34" s="41"/>
    </row>
    <row r="35" spans="1:23">
      <c r="A35" s="2">
        <f t="shared" si="3"/>
        <v>29</v>
      </c>
      <c r="B35" s="2">
        <v>2047</v>
      </c>
      <c r="C35" s="12"/>
      <c r="D35" s="6">
        <v>2076150</v>
      </c>
      <c r="E35" s="19">
        <f t="shared" si="0"/>
        <v>2076150</v>
      </c>
      <c r="F35" s="13">
        <f t="shared" si="10"/>
        <v>3755186.3802258922</v>
      </c>
      <c r="G35" s="18"/>
      <c r="H35" s="2">
        <f t="shared" ref="H35" si="61">H34+1</f>
        <v>29</v>
      </c>
      <c r="I35" s="2">
        <v>2047</v>
      </c>
      <c r="J35" s="12"/>
      <c r="K35" s="6">
        <v>1078974</v>
      </c>
      <c r="L35" s="19">
        <f t="shared" si="1"/>
        <v>1078974</v>
      </c>
      <c r="M35" s="13">
        <f t="shared" si="14"/>
        <v>1951568.2727249244</v>
      </c>
      <c r="O35" s="2">
        <f t="shared" ref="O35" si="62">O34+1</f>
        <v>29</v>
      </c>
      <c r="P35" s="2">
        <v>2047</v>
      </c>
      <c r="Q35" s="12"/>
      <c r="R35" s="6">
        <v>997176</v>
      </c>
      <c r="S35" s="19">
        <f t="shared" si="2"/>
        <v>997176</v>
      </c>
      <c r="T35" s="13">
        <f t="shared" si="16"/>
        <v>1803618.1075009678</v>
      </c>
      <c r="U35" s="41"/>
      <c r="V35" s="41"/>
      <c r="W35" s="41"/>
    </row>
    <row r="36" spans="1:23">
      <c r="A36" s="2">
        <f t="shared" si="3"/>
        <v>30</v>
      </c>
      <c r="B36" s="2">
        <v>2048</v>
      </c>
      <c r="C36" s="12"/>
      <c r="D36" s="6">
        <v>2076150</v>
      </c>
      <c r="E36" s="19">
        <f t="shared" si="0"/>
        <v>2076150</v>
      </c>
      <c r="F36" s="13">
        <f t="shared" si="10"/>
        <v>3849066.0397315389</v>
      </c>
      <c r="G36" s="18"/>
      <c r="H36" s="2">
        <f t="shared" ref="H36" si="63">H35+1</f>
        <v>30</v>
      </c>
      <c r="I36" s="2">
        <v>2048</v>
      </c>
      <c r="J36" s="12"/>
      <c r="K36" s="6">
        <v>1078974</v>
      </c>
      <c r="L36" s="19">
        <f t="shared" si="1"/>
        <v>1078974</v>
      </c>
      <c r="M36" s="13">
        <f t="shared" si="14"/>
        <v>2000357.479543047</v>
      </c>
      <c r="O36" s="2">
        <f t="shared" ref="O36" si="64">O35+1</f>
        <v>30</v>
      </c>
      <c r="P36" s="2">
        <v>2048</v>
      </c>
      <c r="Q36" s="12"/>
      <c r="R36" s="6">
        <v>997176</v>
      </c>
      <c r="S36" s="19">
        <f t="shared" si="2"/>
        <v>997176</v>
      </c>
      <c r="T36" s="13">
        <f t="shared" si="16"/>
        <v>1848708.5601884916</v>
      </c>
      <c r="U36" s="41"/>
      <c r="V36" s="41"/>
      <c r="W36" s="41"/>
    </row>
    <row r="37" spans="1:23">
      <c r="A37" s="2">
        <f t="shared" si="3"/>
        <v>31</v>
      </c>
      <c r="B37" s="2">
        <v>2049</v>
      </c>
      <c r="C37" s="12"/>
      <c r="D37" s="6">
        <v>1333650</v>
      </c>
      <c r="E37" s="19">
        <f t="shared" si="0"/>
        <v>1333650</v>
      </c>
      <c r="F37" s="13">
        <f t="shared" si="10"/>
        <v>2534325.3603955233</v>
      </c>
      <c r="G37" s="18"/>
      <c r="H37" s="2">
        <f t="shared" ref="H37" si="65">H36+1</f>
        <v>31</v>
      </c>
      <c r="I37" s="2">
        <v>2049</v>
      </c>
      <c r="J37" s="12"/>
      <c r="K37" s="6">
        <v>630474</v>
      </c>
      <c r="L37" s="19">
        <f t="shared" si="1"/>
        <v>630474</v>
      </c>
      <c r="M37" s="13">
        <f t="shared" si="14"/>
        <v>1198085.1402317004</v>
      </c>
      <c r="O37" s="2">
        <f t="shared" ref="O37" si="66">O36+1</f>
        <v>31</v>
      </c>
      <c r="P37" s="2">
        <v>2049</v>
      </c>
      <c r="Q37" s="12"/>
      <c r="R37" s="6">
        <v>703176</v>
      </c>
      <c r="S37" s="19">
        <f t="shared" si="2"/>
        <v>703176</v>
      </c>
      <c r="T37" s="13">
        <f t="shared" si="16"/>
        <v>1336240.2201638229</v>
      </c>
      <c r="U37" s="41"/>
      <c r="V37" s="41"/>
      <c r="W37" s="41"/>
    </row>
    <row r="38" spans="1:23">
      <c r="A38" s="2">
        <f t="shared" si="3"/>
        <v>32</v>
      </c>
      <c r="B38" s="2">
        <v>2050</v>
      </c>
      <c r="C38" s="12"/>
      <c r="D38" s="6">
        <v>829150</v>
      </c>
      <c r="E38" s="19">
        <f t="shared" si="0"/>
        <v>829150</v>
      </c>
      <c r="F38" s="13">
        <f t="shared" si="10"/>
        <v>1615018.3851732065</v>
      </c>
      <c r="G38" s="18"/>
      <c r="H38" s="2">
        <f t="shared" ref="H38" si="67">H37+1</f>
        <v>32</v>
      </c>
      <c r="I38" s="2">
        <v>2050</v>
      </c>
      <c r="J38" s="12"/>
      <c r="K38" s="6">
        <v>467360</v>
      </c>
      <c r="L38" s="19">
        <f t="shared" si="1"/>
        <v>467360</v>
      </c>
      <c r="M38" s="13">
        <f t="shared" si="14"/>
        <v>910323.81655255344</v>
      </c>
      <c r="O38" s="2">
        <f t="shared" ref="O38" si="68">O37+1</f>
        <v>32</v>
      </c>
      <c r="P38" s="2">
        <v>2050</v>
      </c>
      <c r="Q38" s="12"/>
      <c r="R38" s="6">
        <v>361790</v>
      </c>
      <c r="S38" s="19">
        <f t="shared" si="2"/>
        <v>361790</v>
      </c>
      <c r="T38" s="13">
        <f t="shared" si="16"/>
        <v>704694.56862065289</v>
      </c>
      <c r="U38" s="41"/>
      <c r="V38" s="41"/>
      <c r="W38" s="41"/>
    </row>
    <row r="39" spans="1:23">
      <c r="A39" s="2">
        <f t="shared" si="3"/>
        <v>33</v>
      </c>
      <c r="B39" s="2">
        <v>2051</v>
      </c>
      <c r="C39" s="12">
        <v>10180000</v>
      </c>
      <c r="D39" s="6">
        <v>129150</v>
      </c>
      <c r="E39" s="19">
        <f t="shared" si="0"/>
        <v>10309150</v>
      </c>
      <c r="F39" s="13">
        <f t="shared" si="10"/>
        <v>20582166.62262084</v>
      </c>
      <c r="G39" s="18"/>
      <c r="H39" s="2">
        <f t="shared" ref="H39" si="69">H38+1</f>
        <v>33</v>
      </c>
      <c r="I39" s="2">
        <v>2051</v>
      </c>
      <c r="J39" s="12">
        <v>4108000</v>
      </c>
      <c r="K39" s="6">
        <v>47360</v>
      </c>
      <c r="L39" s="19">
        <f t="shared" si="1"/>
        <v>4155360</v>
      </c>
      <c r="M39" s="13">
        <f t="shared" si="14"/>
        <v>8296155.5411429387</v>
      </c>
      <c r="O39" s="2">
        <f t="shared" ref="O39" si="70">O38+1</f>
        <v>33</v>
      </c>
      <c r="P39" s="2">
        <v>2051</v>
      </c>
      <c r="Q39" s="12">
        <v>6072000</v>
      </c>
      <c r="R39" s="6">
        <v>81790</v>
      </c>
      <c r="S39" s="19">
        <f t="shared" si="2"/>
        <v>6153790</v>
      </c>
      <c r="T39" s="13">
        <f t="shared" si="16"/>
        <v>12286011.081477899</v>
      </c>
      <c r="U39" s="41"/>
      <c r="V39" s="41"/>
      <c r="W39" s="41"/>
    </row>
    <row r="40" spans="1:23">
      <c r="A40" s="2">
        <f t="shared" si="3"/>
        <v>34</v>
      </c>
      <c r="B40" s="2">
        <v>2052</v>
      </c>
      <c r="C40" s="12"/>
      <c r="D40" s="6">
        <v>129150</v>
      </c>
      <c r="E40" s="19">
        <f t="shared" si="0"/>
        <v>129150</v>
      </c>
      <c r="F40" s="13">
        <f t="shared" si="10"/>
        <v>264293.51496430533</v>
      </c>
      <c r="G40" s="18"/>
      <c r="H40" s="2">
        <f t="shared" ref="H40" si="71">H39+1</f>
        <v>34</v>
      </c>
      <c r="I40" s="2">
        <v>2052</v>
      </c>
      <c r="J40" s="12"/>
      <c r="K40" s="6">
        <v>47360</v>
      </c>
      <c r="L40" s="19">
        <f t="shared" si="1"/>
        <v>47360</v>
      </c>
      <c r="M40" s="13">
        <f t="shared" si="14"/>
        <v>96917.854190549755</v>
      </c>
      <c r="O40" s="2">
        <f t="shared" ref="O40" si="72">O39+1</f>
        <v>34</v>
      </c>
      <c r="P40" s="2">
        <v>2052</v>
      </c>
      <c r="Q40" s="12"/>
      <c r="R40" s="6">
        <v>81790</v>
      </c>
      <c r="S40" s="19">
        <f t="shared" si="2"/>
        <v>81790</v>
      </c>
      <c r="T40" s="13">
        <f t="shared" si="16"/>
        <v>167375.6607737556</v>
      </c>
      <c r="U40" s="41"/>
      <c r="V40" s="41"/>
      <c r="W40" s="41"/>
    </row>
    <row r="41" spans="1:23">
      <c r="A41" s="2">
        <f t="shared" si="3"/>
        <v>35</v>
      </c>
      <c r="B41" s="2">
        <f t="shared" si="3"/>
        <v>2053</v>
      </c>
      <c r="C41" s="12">
        <v>509200</v>
      </c>
      <c r="D41" s="6">
        <v>71150</v>
      </c>
      <c r="E41" s="19">
        <f t="shared" si="0"/>
        <v>580350</v>
      </c>
      <c r="F41" s="13">
        <f t="shared" si="10"/>
        <v>1217323.3445201158</v>
      </c>
      <c r="G41" s="18"/>
      <c r="H41" s="2">
        <f t="shared" ref="H41:I41" si="73">H40+1</f>
        <v>35</v>
      </c>
      <c r="I41" s="2">
        <f t="shared" si="73"/>
        <v>2053</v>
      </c>
      <c r="J41" s="12">
        <v>162231</v>
      </c>
      <c r="K41" s="6">
        <v>23430</v>
      </c>
      <c r="L41" s="19">
        <f t="shared" si="1"/>
        <v>185661</v>
      </c>
      <c r="M41" s="13">
        <f t="shared" si="14"/>
        <v>389436.49429990386</v>
      </c>
      <c r="O41" s="2">
        <f t="shared" ref="O41:P41" si="74">O40+1</f>
        <v>35</v>
      </c>
      <c r="P41" s="2">
        <f t="shared" si="74"/>
        <v>2053</v>
      </c>
      <c r="Q41" s="12">
        <v>346969</v>
      </c>
      <c r="R41" s="6">
        <v>47720</v>
      </c>
      <c r="S41" s="19">
        <f t="shared" si="2"/>
        <v>394689</v>
      </c>
      <c r="T41" s="13">
        <f t="shared" si="16"/>
        <v>827886.85022021178</v>
      </c>
      <c r="U41" s="41"/>
      <c r="V41" s="41"/>
      <c r="W41" s="41"/>
    </row>
    <row r="42" spans="1:23">
      <c r="A42" s="2"/>
      <c r="B42" s="3" t="s">
        <v>1</v>
      </c>
      <c r="C42" s="17">
        <f>SUM(C7:C41)</f>
        <v>29656200</v>
      </c>
      <c r="D42" s="4">
        <f>SUM(D7:D41)</f>
        <v>53082250</v>
      </c>
      <c r="E42" s="17">
        <f>SUM(E7:E41)</f>
        <v>82738450</v>
      </c>
      <c r="F42" s="20">
        <f>SUM(F7:F41)</f>
        <v>118174813.52266881</v>
      </c>
      <c r="G42" s="14"/>
      <c r="H42" s="2"/>
      <c r="I42" s="3" t="s">
        <v>1</v>
      </c>
      <c r="J42" s="17">
        <f>SUM(J7:J41)</f>
        <v>10928669</v>
      </c>
      <c r="K42" s="4">
        <f>SUM(K7:K41)</f>
        <v>27209470</v>
      </c>
      <c r="L42" s="17">
        <f>SUM(L7:L41)</f>
        <v>38138139</v>
      </c>
      <c r="M42" s="20">
        <f>SUM(M7:M41)</f>
        <v>54222713.694157138</v>
      </c>
      <c r="O42" s="2"/>
      <c r="P42" s="3" t="s">
        <v>1</v>
      </c>
      <c r="Q42" s="17">
        <f>SUM(Q7:Q41)</f>
        <v>18727531</v>
      </c>
      <c r="R42" s="4">
        <f>SUM(R7:R41)</f>
        <v>25872780</v>
      </c>
      <c r="S42" s="17">
        <f>SUM(S7:S41)</f>
        <v>44600311</v>
      </c>
      <c r="T42" s="20">
        <f>SUM(T7:T41)</f>
        <v>63952099.828511678</v>
      </c>
    </row>
    <row r="43" spans="1:23">
      <c r="B43" s="5"/>
      <c r="C43" s="37"/>
      <c r="D43" s="37"/>
      <c r="E43" s="40"/>
      <c r="F43" s="37"/>
    </row>
    <row r="44" spans="1:23">
      <c r="B44" s="5"/>
      <c r="C44" s="9" t="s">
        <v>5</v>
      </c>
      <c r="D44" s="21"/>
      <c r="E44" s="17">
        <f>+L44+S44</f>
        <v>30219147.25</v>
      </c>
      <c r="F44" s="17">
        <f>+M44+T44</f>
        <v>43099381.804206491</v>
      </c>
      <c r="J44" s="9" t="s">
        <v>8</v>
      </c>
      <c r="K44" s="21"/>
      <c r="L44" s="17">
        <f>+L42*0.5</f>
        <v>19069069.5</v>
      </c>
      <c r="M44" s="17">
        <f>+M42*0.5</f>
        <v>27111356.847078569</v>
      </c>
      <c r="Q44" s="9" t="s">
        <v>7</v>
      </c>
      <c r="R44" s="21"/>
      <c r="S44" s="17">
        <f>+S42*0.25</f>
        <v>11150077.75</v>
      </c>
      <c r="T44" s="17">
        <f>+T42*0.25</f>
        <v>15988024.957127919</v>
      </c>
    </row>
    <row r="45" spans="1:23">
      <c r="B45" s="5"/>
      <c r="S45" s="14"/>
    </row>
    <row r="46" spans="1:23" customFormat="1" ht="15"/>
    <row r="47" spans="1:23" customFormat="1" ht="15"/>
    <row r="48" spans="1:23" customFormat="1" ht="15"/>
    <row r="49" customFormat="1" ht="15"/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6" topLeftCell="A7" activePane="bottomLeft" state="frozen"/>
      <selection pane="bottomLeft"/>
    </sheetView>
  </sheetViews>
  <sheetFormatPr defaultColWidth="9.140625" defaultRowHeight="12.75"/>
  <cols>
    <col min="1" max="1" width="5.42578125" style="1" customWidth="1"/>
    <col min="2" max="4" width="14.42578125" style="1" customWidth="1"/>
    <col min="5" max="5" width="16.5703125" style="1" customWidth="1"/>
    <col min="6" max="6" width="17.5703125" style="1" customWidth="1"/>
    <col min="7" max="9" width="9.140625" style="1"/>
    <col min="10" max="10" width="13.5703125" style="1" bestFit="1" customWidth="1"/>
    <col min="11" max="16384" width="9.140625" style="1"/>
  </cols>
  <sheetData>
    <row r="1" spans="1:6">
      <c r="A1" s="33" t="s">
        <v>22</v>
      </c>
      <c r="C1" s="9"/>
      <c r="E1" s="9"/>
      <c r="F1" s="24" t="s">
        <v>38</v>
      </c>
    </row>
    <row r="2" spans="1:6" ht="15.75">
      <c r="A2" s="32" t="s">
        <v>33</v>
      </c>
      <c r="B2" s="25"/>
      <c r="C2" s="25"/>
      <c r="D2" s="25"/>
      <c r="E2" s="25"/>
      <c r="F2" s="35" t="s">
        <v>32</v>
      </c>
    </row>
    <row r="3" spans="1:6" ht="15.75">
      <c r="B3" s="25"/>
      <c r="C3" s="25"/>
      <c r="D3" s="25"/>
      <c r="E3" s="25"/>
      <c r="F3" s="31" t="s">
        <v>9</v>
      </c>
    </row>
    <row r="4" spans="1:6" s="7" customFormat="1">
      <c r="A4" s="30"/>
      <c r="B4" s="30"/>
      <c r="C4" s="30"/>
      <c r="D4" s="30"/>
      <c r="E4" s="10"/>
      <c r="F4" s="31" t="s">
        <v>25</v>
      </c>
    </row>
    <row r="5" spans="1:6" s="34" customFormat="1">
      <c r="E5" s="10"/>
      <c r="F5" s="10"/>
    </row>
    <row r="6" spans="1:6" ht="25.5">
      <c r="A6" s="23" t="s">
        <v>10</v>
      </c>
      <c r="B6" s="23" t="s">
        <v>0</v>
      </c>
      <c r="C6" s="11" t="s">
        <v>2</v>
      </c>
      <c r="D6" s="11" t="s">
        <v>3</v>
      </c>
      <c r="E6" s="15" t="s">
        <v>31</v>
      </c>
      <c r="F6" s="11" t="s">
        <v>4</v>
      </c>
    </row>
    <row r="7" spans="1:6">
      <c r="A7" s="2">
        <v>1</v>
      </c>
      <c r="B7" s="2">
        <v>2021</v>
      </c>
      <c r="C7" s="12"/>
      <c r="D7" s="6"/>
      <c r="E7" s="19">
        <f t="shared" ref="E7:E49" si="0">+D7+C7</f>
        <v>0</v>
      </c>
      <c r="F7" s="13">
        <v>0</v>
      </c>
    </row>
    <row r="8" spans="1:6">
      <c r="A8" s="2">
        <f t="shared" ref="A8:A47" si="1">A7+1</f>
        <v>2</v>
      </c>
      <c r="B8" s="2">
        <v>2022</v>
      </c>
      <c r="C8" s="12"/>
      <c r="D8" s="6"/>
      <c r="E8" s="19">
        <f t="shared" si="0"/>
        <v>0</v>
      </c>
      <c r="F8" s="13">
        <v>0</v>
      </c>
    </row>
    <row r="9" spans="1:6">
      <c r="A9" s="2">
        <f t="shared" si="1"/>
        <v>3</v>
      </c>
      <c r="B9" s="2">
        <v>2023</v>
      </c>
      <c r="C9" s="12">
        <v>1675000</v>
      </c>
      <c r="D9" s="6">
        <v>767000</v>
      </c>
      <c r="E9" s="19">
        <f t="shared" si="0"/>
        <v>2442000</v>
      </c>
      <c r="F9" s="13">
        <f t="shared" ref="F9:F49" si="2">E9*1.025^(B9-$B$9)</f>
        <v>2442000</v>
      </c>
    </row>
    <row r="10" spans="1:6">
      <c r="A10" s="2">
        <f t="shared" si="1"/>
        <v>4</v>
      </c>
      <c r="B10" s="2">
        <v>2024</v>
      </c>
      <c r="C10" s="12">
        <v>500000</v>
      </c>
      <c r="D10" s="6">
        <v>590000</v>
      </c>
      <c r="E10" s="19">
        <f t="shared" si="0"/>
        <v>1090000</v>
      </c>
      <c r="F10" s="13">
        <f t="shared" si="2"/>
        <v>1117250</v>
      </c>
    </row>
    <row r="11" spans="1:6">
      <c r="A11" s="2">
        <f t="shared" si="1"/>
        <v>5</v>
      </c>
      <c r="B11" s="2">
        <v>2025</v>
      </c>
      <c r="C11" s="12">
        <v>7636000</v>
      </c>
      <c r="D11" s="6">
        <v>500000</v>
      </c>
      <c r="E11" s="19">
        <f t="shared" si="0"/>
        <v>8136000</v>
      </c>
      <c r="F11" s="13">
        <f t="shared" si="2"/>
        <v>8547885</v>
      </c>
    </row>
    <row r="12" spans="1:6">
      <c r="A12" s="2">
        <f t="shared" si="1"/>
        <v>6</v>
      </c>
      <c r="B12" s="2">
        <v>2026</v>
      </c>
      <c r="C12" s="12">
        <v>30166000</v>
      </c>
      <c r="D12" s="6">
        <v>500000</v>
      </c>
      <c r="E12" s="19">
        <f t="shared" si="0"/>
        <v>30666000</v>
      </c>
      <c r="F12" s="13">
        <f t="shared" si="2"/>
        <v>33023927.906249996</v>
      </c>
    </row>
    <row r="13" spans="1:6">
      <c r="A13" s="2">
        <f t="shared" si="1"/>
        <v>7</v>
      </c>
      <c r="B13" s="2">
        <v>2027</v>
      </c>
      <c r="C13" s="12">
        <v>30166000</v>
      </c>
      <c r="D13" s="6">
        <v>400000</v>
      </c>
      <c r="E13" s="19">
        <f t="shared" si="0"/>
        <v>30566000</v>
      </c>
      <c r="F13" s="13">
        <f t="shared" si="2"/>
        <v>33739144.814843744</v>
      </c>
    </row>
    <row r="14" spans="1:6">
      <c r="A14" s="2">
        <f t="shared" si="1"/>
        <v>8</v>
      </c>
      <c r="B14" s="2">
        <v>2028</v>
      </c>
      <c r="C14" s="12">
        <v>34461000</v>
      </c>
      <c r="D14" s="6">
        <v>400000</v>
      </c>
      <c r="E14" s="19">
        <f t="shared" si="0"/>
        <v>34861000</v>
      </c>
      <c r="F14" s="13">
        <f t="shared" si="2"/>
        <v>39442021.709580064</v>
      </c>
    </row>
    <row r="15" spans="1:6">
      <c r="A15" s="2">
        <f t="shared" si="1"/>
        <v>9</v>
      </c>
      <c r="B15" s="2">
        <v>2029</v>
      </c>
      <c r="C15" s="12">
        <v>47437000</v>
      </c>
      <c r="D15" s="6">
        <v>400000</v>
      </c>
      <c r="E15" s="19">
        <f t="shared" si="0"/>
        <v>47837000</v>
      </c>
      <c r="F15" s="13">
        <f t="shared" si="2"/>
        <v>55476254.047050029</v>
      </c>
    </row>
    <row r="16" spans="1:6">
      <c r="A16" s="2">
        <f t="shared" si="1"/>
        <v>10</v>
      </c>
      <c r="B16" s="2">
        <v>2030</v>
      </c>
      <c r="C16" s="12">
        <v>19364000</v>
      </c>
      <c r="D16" s="6">
        <v>400000</v>
      </c>
      <c r="E16" s="19">
        <f t="shared" si="0"/>
        <v>19764000</v>
      </c>
      <c r="F16" s="13">
        <f t="shared" si="2"/>
        <v>23493185.235498551</v>
      </c>
    </row>
    <row r="17" spans="1:6">
      <c r="A17" s="2">
        <f t="shared" si="1"/>
        <v>11</v>
      </c>
      <c r="B17" s="2">
        <v>2031</v>
      </c>
      <c r="C17" s="12">
        <v>16313250</v>
      </c>
      <c r="D17" s="6">
        <v>400000</v>
      </c>
      <c r="E17" s="19">
        <f t="shared" si="0"/>
        <v>16713250</v>
      </c>
      <c r="F17" s="13">
        <f t="shared" si="2"/>
        <v>20363472.226807632</v>
      </c>
    </row>
    <row r="18" spans="1:6">
      <c r="A18" s="2">
        <f t="shared" si="1"/>
        <v>12</v>
      </c>
      <c r="B18" s="2">
        <v>2032</v>
      </c>
      <c r="C18" s="12">
        <v>6232000</v>
      </c>
      <c r="D18" s="6">
        <v>495000</v>
      </c>
      <c r="E18" s="19">
        <f t="shared" si="0"/>
        <v>6727000</v>
      </c>
      <c r="F18" s="13">
        <f t="shared" si="2"/>
        <v>8401101.1988379452</v>
      </c>
    </row>
    <row r="19" spans="1:6">
      <c r="A19" s="2">
        <f t="shared" si="1"/>
        <v>13</v>
      </c>
      <c r="B19" s="2">
        <v>2033</v>
      </c>
      <c r="C19" s="12"/>
      <c r="D19" s="6">
        <v>586000</v>
      </c>
      <c r="E19" s="19">
        <f t="shared" si="0"/>
        <v>586000</v>
      </c>
      <c r="F19" s="13">
        <f t="shared" si="2"/>
        <v>750129.5428990653</v>
      </c>
    </row>
    <row r="20" spans="1:6">
      <c r="A20" s="2">
        <f t="shared" si="1"/>
        <v>14</v>
      </c>
      <c r="B20" s="2">
        <v>2034</v>
      </c>
      <c r="C20" s="12"/>
      <c r="D20" s="6">
        <v>586000</v>
      </c>
      <c r="E20" s="19">
        <f t="shared" si="0"/>
        <v>586000</v>
      </c>
      <c r="F20" s="13">
        <f t="shared" si="2"/>
        <v>768882.78147154185</v>
      </c>
    </row>
    <row r="21" spans="1:6">
      <c r="A21" s="2">
        <f t="shared" si="1"/>
        <v>15</v>
      </c>
      <c r="B21" s="2">
        <v>2035</v>
      </c>
      <c r="C21" s="12"/>
      <c r="D21" s="6">
        <v>586000</v>
      </c>
      <c r="E21" s="19">
        <f t="shared" si="0"/>
        <v>586000</v>
      </c>
      <c r="F21" s="13">
        <f t="shared" si="2"/>
        <v>788104.85100833036</v>
      </c>
    </row>
    <row r="22" spans="1:6">
      <c r="A22" s="2">
        <f t="shared" si="1"/>
        <v>16</v>
      </c>
      <c r="B22" s="2">
        <v>2036</v>
      </c>
      <c r="C22" s="12"/>
      <c r="D22" s="6">
        <v>586000</v>
      </c>
      <c r="E22" s="19">
        <f t="shared" si="0"/>
        <v>586000</v>
      </c>
      <c r="F22" s="13">
        <f t="shared" si="2"/>
        <v>807807.47228353855</v>
      </c>
    </row>
    <row r="23" spans="1:6">
      <c r="A23" s="2">
        <f t="shared" si="1"/>
        <v>17</v>
      </c>
      <c r="B23" s="2">
        <v>2037</v>
      </c>
      <c r="C23" s="12"/>
      <c r="D23" s="6">
        <v>586000</v>
      </c>
      <c r="E23" s="19">
        <f t="shared" si="0"/>
        <v>586000</v>
      </c>
      <c r="F23" s="13">
        <f t="shared" si="2"/>
        <v>828002.65909062698</v>
      </c>
    </row>
    <row r="24" spans="1:6">
      <c r="A24" s="2">
        <f t="shared" si="1"/>
        <v>18</v>
      </c>
      <c r="B24" s="2">
        <v>2038</v>
      </c>
      <c r="C24" s="12"/>
      <c r="D24" s="6">
        <v>586000</v>
      </c>
      <c r="E24" s="19">
        <f t="shared" si="0"/>
        <v>586000</v>
      </c>
      <c r="F24" s="13">
        <f t="shared" si="2"/>
        <v>848702.72556789278</v>
      </c>
    </row>
    <row r="25" spans="1:6">
      <c r="A25" s="2">
        <f t="shared" si="1"/>
        <v>19</v>
      </c>
      <c r="B25" s="2">
        <v>2039</v>
      </c>
      <c r="C25" s="12"/>
      <c r="D25" s="6">
        <v>586000</v>
      </c>
      <c r="E25" s="19">
        <f t="shared" si="0"/>
        <v>586000</v>
      </c>
      <c r="F25" s="13">
        <f t="shared" si="2"/>
        <v>869920.29370708996</v>
      </c>
    </row>
    <row r="26" spans="1:6">
      <c r="A26" s="2">
        <f t="shared" si="1"/>
        <v>20</v>
      </c>
      <c r="B26" s="2">
        <v>2040</v>
      </c>
      <c r="C26" s="12"/>
      <c r="D26" s="6">
        <v>586000</v>
      </c>
      <c r="E26" s="19">
        <f t="shared" si="0"/>
        <v>586000</v>
      </c>
      <c r="F26" s="13">
        <f t="shared" si="2"/>
        <v>891668.30104976706</v>
      </c>
    </row>
    <row r="27" spans="1:6">
      <c r="A27" s="2">
        <f t="shared" si="1"/>
        <v>21</v>
      </c>
      <c r="B27" s="2">
        <v>2041</v>
      </c>
      <c r="C27" s="12"/>
      <c r="D27" s="6">
        <v>586000</v>
      </c>
      <c r="E27" s="19">
        <f t="shared" si="0"/>
        <v>586000</v>
      </c>
      <c r="F27" s="13">
        <f t="shared" si="2"/>
        <v>913960.00857601129</v>
      </c>
    </row>
    <row r="28" spans="1:6">
      <c r="A28" s="2">
        <f t="shared" si="1"/>
        <v>22</v>
      </c>
      <c r="B28" s="2">
        <v>2042</v>
      </c>
      <c r="C28" s="12"/>
      <c r="D28" s="6">
        <v>586000</v>
      </c>
      <c r="E28" s="19">
        <f t="shared" si="0"/>
        <v>586000</v>
      </c>
      <c r="F28" s="13">
        <f t="shared" si="2"/>
        <v>936809.00879041164</v>
      </c>
    </row>
    <row r="29" spans="1:6">
      <c r="A29" s="2">
        <f t="shared" si="1"/>
        <v>23</v>
      </c>
      <c r="B29" s="2">
        <v>2043</v>
      </c>
      <c r="C29" s="12"/>
      <c r="D29" s="6">
        <v>586000</v>
      </c>
      <c r="E29" s="19">
        <f t="shared" si="0"/>
        <v>586000</v>
      </c>
      <c r="F29" s="13">
        <f t="shared" si="2"/>
        <v>960229.23401017184</v>
      </c>
    </row>
    <row r="30" spans="1:6">
      <c r="A30" s="2">
        <f t="shared" si="1"/>
        <v>24</v>
      </c>
      <c r="B30" s="2">
        <v>2044</v>
      </c>
      <c r="C30" s="12"/>
      <c r="D30" s="6">
        <v>586000</v>
      </c>
      <c r="E30" s="19">
        <f t="shared" si="0"/>
        <v>586000</v>
      </c>
      <c r="F30" s="13">
        <f t="shared" si="2"/>
        <v>984234.96486042603</v>
      </c>
    </row>
    <row r="31" spans="1:6">
      <c r="A31" s="2">
        <f t="shared" si="1"/>
        <v>25</v>
      </c>
      <c r="B31" s="2">
        <v>2045</v>
      </c>
      <c r="C31" s="12"/>
      <c r="D31" s="6">
        <v>586000</v>
      </c>
      <c r="E31" s="19">
        <f t="shared" si="0"/>
        <v>586000</v>
      </c>
      <c r="F31" s="13">
        <f t="shared" si="2"/>
        <v>1008840.8389819366</v>
      </c>
    </row>
    <row r="32" spans="1:6">
      <c r="A32" s="2">
        <f t="shared" si="1"/>
        <v>26</v>
      </c>
      <c r="B32" s="2">
        <v>2046</v>
      </c>
      <c r="C32" s="12"/>
      <c r="D32" s="6">
        <v>586000</v>
      </c>
      <c r="E32" s="19">
        <f t="shared" si="0"/>
        <v>586000</v>
      </c>
      <c r="F32" s="13">
        <f t="shared" si="2"/>
        <v>1034061.8599564851</v>
      </c>
    </row>
    <row r="33" spans="1:6">
      <c r="A33" s="2">
        <f t="shared" si="1"/>
        <v>27</v>
      </c>
      <c r="B33" s="2">
        <v>2047</v>
      </c>
      <c r="C33" s="12"/>
      <c r="D33" s="6">
        <v>586000</v>
      </c>
      <c r="E33" s="19">
        <f t="shared" si="0"/>
        <v>586000</v>
      </c>
      <c r="F33" s="13">
        <f t="shared" si="2"/>
        <v>1059913.4064553971</v>
      </c>
    </row>
    <row r="34" spans="1:6">
      <c r="A34" s="2">
        <f t="shared" si="1"/>
        <v>28</v>
      </c>
      <c r="B34" s="2">
        <v>2048</v>
      </c>
      <c r="C34" s="12"/>
      <c r="D34" s="6">
        <v>586000</v>
      </c>
      <c r="E34" s="19">
        <f t="shared" si="0"/>
        <v>586000</v>
      </c>
      <c r="F34" s="13">
        <f t="shared" si="2"/>
        <v>1086411.2416167818</v>
      </c>
    </row>
    <row r="35" spans="1:6">
      <c r="A35" s="2">
        <f t="shared" si="1"/>
        <v>29</v>
      </c>
      <c r="B35" s="2">
        <v>2049</v>
      </c>
      <c r="C35" s="12"/>
      <c r="D35" s="6">
        <v>586000</v>
      </c>
      <c r="E35" s="19">
        <f t="shared" si="0"/>
        <v>586000</v>
      </c>
      <c r="F35" s="13">
        <f t="shared" si="2"/>
        <v>1113571.5226572014</v>
      </c>
    </row>
    <row r="36" spans="1:6">
      <c r="A36" s="2">
        <f t="shared" si="1"/>
        <v>30</v>
      </c>
      <c r="B36" s="2">
        <v>2050</v>
      </c>
      <c r="C36" s="12"/>
      <c r="D36" s="6">
        <v>586000</v>
      </c>
      <c r="E36" s="19">
        <f t="shared" si="0"/>
        <v>586000</v>
      </c>
      <c r="F36" s="13">
        <f t="shared" si="2"/>
        <v>1141410.8107236314</v>
      </c>
    </row>
    <row r="37" spans="1:6">
      <c r="A37" s="2">
        <f t="shared" si="1"/>
        <v>31</v>
      </c>
      <c r="B37" s="2">
        <v>2051</v>
      </c>
      <c r="C37" s="12"/>
      <c r="D37" s="6">
        <v>316000</v>
      </c>
      <c r="E37" s="19">
        <f t="shared" si="0"/>
        <v>316000</v>
      </c>
      <c r="F37" s="13">
        <f t="shared" si="2"/>
        <v>630892.42592727672</v>
      </c>
    </row>
    <row r="38" spans="1:6">
      <c r="A38" s="2">
        <f t="shared" si="1"/>
        <v>32</v>
      </c>
      <c r="B38" s="2">
        <v>2052</v>
      </c>
      <c r="C38" s="12"/>
      <c r="D38" s="6">
        <v>316000</v>
      </c>
      <c r="E38" s="19">
        <f t="shared" si="0"/>
        <v>316000</v>
      </c>
      <c r="F38" s="13">
        <f t="shared" si="2"/>
        <v>646664.73657545866</v>
      </c>
    </row>
    <row r="39" spans="1:6">
      <c r="A39" s="2">
        <f t="shared" si="1"/>
        <v>33</v>
      </c>
      <c r="B39" s="2">
        <v>2053</v>
      </c>
      <c r="C39" s="12"/>
      <c r="D39" s="6">
        <v>366000</v>
      </c>
      <c r="E39" s="19">
        <f t="shared" si="0"/>
        <v>366000</v>
      </c>
      <c r="F39" s="13">
        <f t="shared" si="2"/>
        <v>767709.73394393444</v>
      </c>
    </row>
    <row r="40" spans="1:6">
      <c r="A40" s="2">
        <f t="shared" si="1"/>
        <v>34</v>
      </c>
      <c r="B40" s="2">
        <v>2054</v>
      </c>
      <c r="C40" s="12"/>
      <c r="D40" s="6">
        <v>136000</v>
      </c>
      <c r="E40" s="19">
        <f t="shared" si="0"/>
        <v>136000</v>
      </c>
      <c r="F40" s="13">
        <f t="shared" si="2"/>
        <v>292400.92052400135</v>
      </c>
    </row>
    <row r="41" spans="1:6">
      <c r="A41" s="2">
        <f t="shared" si="1"/>
        <v>35</v>
      </c>
      <c r="B41" s="2">
        <v>2055</v>
      </c>
      <c r="C41" s="12"/>
      <c r="D41" s="6">
        <v>116000</v>
      </c>
      <c r="E41" s="19">
        <f t="shared" si="0"/>
        <v>116000</v>
      </c>
      <c r="F41" s="13">
        <f t="shared" si="2"/>
        <v>255635.80478164522</v>
      </c>
    </row>
    <row r="42" spans="1:6">
      <c r="A42" s="2">
        <f t="shared" si="1"/>
        <v>36</v>
      </c>
      <c r="B42" s="2">
        <v>2056</v>
      </c>
      <c r="C42" s="12"/>
      <c r="D42" s="6">
        <v>116000</v>
      </c>
      <c r="E42" s="19">
        <f t="shared" si="0"/>
        <v>116000</v>
      </c>
      <c r="F42" s="13">
        <f t="shared" si="2"/>
        <v>262026.69990118634</v>
      </c>
    </row>
    <row r="43" spans="1:6">
      <c r="A43" s="2">
        <f t="shared" si="1"/>
        <v>37</v>
      </c>
      <c r="B43" s="2">
        <v>2057</v>
      </c>
      <c r="C43" s="12"/>
      <c r="D43" s="6">
        <v>116000</v>
      </c>
      <c r="E43" s="19">
        <f t="shared" si="0"/>
        <v>116000</v>
      </c>
      <c r="F43" s="13">
        <f t="shared" si="2"/>
        <v>268577.36739871599</v>
      </c>
    </row>
    <row r="44" spans="1:6">
      <c r="A44" s="2">
        <f t="shared" si="1"/>
        <v>38</v>
      </c>
      <c r="B44" s="2">
        <v>2058</v>
      </c>
      <c r="C44" s="12"/>
      <c r="D44" s="6">
        <v>116000</v>
      </c>
      <c r="E44" s="19">
        <f t="shared" si="0"/>
        <v>116000</v>
      </c>
      <c r="F44" s="13">
        <f t="shared" si="2"/>
        <v>275291.80158368387</v>
      </c>
    </row>
    <row r="45" spans="1:6">
      <c r="A45" s="2">
        <f t="shared" si="1"/>
        <v>39</v>
      </c>
      <c r="B45" s="2">
        <v>2059</v>
      </c>
      <c r="C45" s="12"/>
      <c r="D45" s="6">
        <v>116000</v>
      </c>
      <c r="E45" s="19">
        <f t="shared" si="0"/>
        <v>116000</v>
      </c>
      <c r="F45" s="13">
        <f t="shared" si="2"/>
        <v>282174.09662327595</v>
      </c>
    </row>
    <row r="46" spans="1:6" ht="13.35" customHeight="1">
      <c r="A46" s="2">
        <f t="shared" si="1"/>
        <v>40</v>
      </c>
      <c r="B46" s="2">
        <v>2060</v>
      </c>
      <c r="C46" s="12"/>
      <c r="D46" s="6">
        <v>116000</v>
      </c>
      <c r="E46" s="19">
        <f t="shared" si="0"/>
        <v>116000</v>
      </c>
      <c r="F46" s="13">
        <f t="shared" si="2"/>
        <v>289228.44903885783</v>
      </c>
    </row>
    <row r="47" spans="1:6">
      <c r="A47" s="2">
        <f t="shared" si="1"/>
        <v>41</v>
      </c>
      <c r="B47" s="2">
        <v>2061</v>
      </c>
      <c r="C47" s="12"/>
      <c r="D47" s="6">
        <v>116000</v>
      </c>
      <c r="E47" s="19">
        <f t="shared" si="0"/>
        <v>116000</v>
      </c>
      <c r="F47" s="13">
        <f t="shared" si="2"/>
        <v>296459.16026482923</v>
      </c>
    </row>
    <row r="48" spans="1:6">
      <c r="A48" s="2">
        <f>A46+1</f>
        <v>41</v>
      </c>
      <c r="B48" s="2">
        <v>2062</v>
      </c>
      <c r="C48" s="12"/>
      <c r="D48" s="6">
        <v>116000</v>
      </c>
      <c r="E48" s="19">
        <f t="shared" ref="E48" si="3">+D48+C48</f>
        <v>116000</v>
      </c>
      <c r="F48" s="13">
        <f t="shared" si="2"/>
        <v>303870.63927145</v>
      </c>
    </row>
    <row r="49" spans="1:10">
      <c r="A49" s="2">
        <f>A47+1</f>
        <v>42</v>
      </c>
      <c r="B49" s="2">
        <v>2063</v>
      </c>
      <c r="C49" s="12">
        <v>477400</v>
      </c>
      <c r="D49" s="6">
        <v>0</v>
      </c>
      <c r="E49" s="19">
        <f t="shared" si="0"/>
        <v>477400</v>
      </c>
      <c r="F49" s="13">
        <f t="shared" si="2"/>
        <v>1281849.4764473704</v>
      </c>
    </row>
    <row r="50" spans="1:10">
      <c r="A50" s="2"/>
      <c r="B50" s="3" t="s">
        <v>1</v>
      </c>
      <c r="C50" s="17">
        <f>SUM(C7:C49)</f>
        <v>194427650</v>
      </c>
      <c r="D50" s="4">
        <f>SUM(D7:D49)</f>
        <v>17462000</v>
      </c>
      <c r="E50" s="17">
        <f>SUM(E7:E49)</f>
        <v>211889650</v>
      </c>
      <c r="F50" s="20">
        <f>SUM(F7:F49)</f>
        <v>248691684.97485596</v>
      </c>
    </row>
    <row r="51" spans="1:10">
      <c r="A51" s="30"/>
      <c r="B51" s="5"/>
      <c r="C51" s="9"/>
      <c r="E51" s="9"/>
      <c r="F51" s="9"/>
    </row>
    <row r="52" spans="1:10">
      <c r="A52" s="30"/>
      <c r="B52" s="5"/>
      <c r="C52" s="9" t="s">
        <v>5</v>
      </c>
      <c r="D52" s="21">
        <v>0.5</v>
      </c>
      <c r="E52" s="17">
        <f>+$D52*E50</f>
        <v>105944825</v>
      </c>
      <c r="F52" s="17">
        <f>+$D52*F50</f>
        <v>124345842.48742798</v>
      </c>
      <c r="J52" s="37"/>
    </row>
    <row r="53" spans="1:10">
      <c r="A53" s="30"/>
      <c r="B53" s="5"/>
      <c r="C53" s="9"/>
      <c r="E53" s="9"/>
      <c r="F53" s="9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6" topLeftCell="A7" activePane="bottomLeft" state="frozen"/>
      <selection pane="bottomLeft" activeCell="F2" sqref="F2"/>
    </sheetView>
  </sheetViews>
  <sheetFormatPr defaultColWidth="9.140625" defaultRowHeight="12.75"/>
  <cols>
    <col min="1" max="1" width="9.140625" style="9"/>
    <col min="2" max="2" width="8.140625" style="9" bestFit="1" customWidth="1"/>
    <col min="3" max="3" width="17.140625" style="9" customWidth="1"/>
    <col min="4" max="4" width="18.140625" style="9" customWidth="1"/>
    <col min="5" max="5" width="18.5703125" style="9" customWidth="1"/>
    <col min="6" max="6" width="13.140625" style="9" bestFit="1" customWidth="1"/>
    <col min="7" max="16384" width="9.140625" style="9"/>
  </cols>
  <sheetData>
    <row r="1" spans="1:6">
      <c r="A1" s="33" t="s">
        <v>23</v>
      </c>
      <c r="B1" s="1"/>
      <c r="D1" s="1"/>
      <c r="F1" s="24" t="s">
        <v>38</v>
      </c>
    </row>
    <row r="2" spans="1:6" ht="15.75">
      <c r="A2" s="32" t="s">
        <v>35</v>
      </c>
      <c r="B2" s="25"/>
      <c r="C2" s="25"/>
      <c r="D2" s="25"/>
      <c r="E2" s="25"/>
      <c r="F2" s="35" t="s">
        <v>32</v>
      </c>
    </row>
    <row r="3" spans="1:6" ht="15.75">
      <c r="A3" s="36" t="s">
        <v>13</v>
      </c>
      <c r="B3" s="25"/>
      <c r="C3" s="25"/>
      <c r="D3" s="25"/>
      <c r="E3" s="25"/>
      <c r="F3" s="31" t="s">
        <v>9</v>
      </c>
    </row>
    <row r="4" spans="1:6" ht="15.75">
      <c r="B4" s="25"/>
      <c r="C4" s="25"/>
      <c r="D4" s="25"/>
      <c r="E4" s="25"/>
      <c r="F4" s="31" t="s">
        <v>24</v>
      </c>
    </row>
    <row r="5" spans="1:6">
      <c r="A5" s="30"/>
      <c r="B5" s="30"/>
      <c r="C5" s="30"/>
      <c r="D5" s="30"/>
      <c r="E5" s="10"/>
      <c r="F5" s="10"/>
    </row>
    <row r="6" spans="1:6" ht="66.95" customHeight="1">
      <c r="A6" s="23" t="s">
        <v>10</v>
      </c>
      <c r="B6" s="23" t="s">
        <v>0</v>
      </c>
      <c r="C6" s="11" t="s">
        <v>2</v>
      </c>
      <c r="D6" s="11" t="s">
        <v>3</v>
      </c>
      <c r="E6" s="15" t="s">
        <v>31</v>
      </c>
      <c r="F6" s="11" t="s">
        <v>4</v>
      </c>
    </row>
    <row r="7" spans="1:6">
      <c r="A7" s="27">
        <v>2</v>
      </c>
      <c r="B7" s="2">
        <v>2019</v>
      </c>
      <c r="C7" s="12"/>
      <c r="D7" s="6"/>
      <c r="E7" s="19">
        <f>+D7+C7</f>
        <v>0</v>
      </c>
      <c r="F7" s="13">
        <v>0</v>
      </c>
    </row>
    <row r="8" spans="1:6">
      <c r="A8" s="2">
        <v>3</v>
      </c>
      <c r="B8" s="2">
        <v>2020</v>
      </c>
      <c r="C8" s="12"/>
      <c r="D8" s="6"/>
      <c r="E8" s="19">
        <f t="shared" ref="E8:E59" si="0">+D8+C8</f>
        <v>0</v>
      </c>
      <c r="F8" s="13">
        <v>0</v>
      </c>
    </row>
    <row r="9" spans="1:6">
      <c r="A9" s="2">
        <f t="shared" ref="A9:A24" si="1">A8+1</f>
        <v>4</v>
      </c>
      <c r="B9" s="2">
        <v>2021</v>
      </c>
      <c r="C9" s="12"/>
      <c r="D9" s="6"/>
      <c r="E9" s="19">
        <f t="shared" si="0"/>
        <v>0</v>
      </c>
      <c r="F9" s="13">
        <v>0</v>
      </c>
    </row>
    <row r="10" spans="1:6">
      <c r="A10" s="2">
        <f t="shared" si="1"/>
        <v>5</v>
      </c>
      <c r="B10" s="2">
        <v>2022</v>
      </c>
      <c r="C10" s="12"/>
      <c r="D10" s="6"/>
      <c r="E10" s="19">
        <f t="shared" si="0"/>
        <v>0</v>
      </c>
      <c r="F10" s="13">
        <v>0</v>
      </c>
    </row>
    <row r="11" spans="1:6">
      <c r="A11" s="2">
        <f t="shared" si="1"/>
        <v>6</v>
      </c>
      <c r="B11" s="2">
        <v>2023</v>
      </c>
      <c r="C11" s="12"/>
      <c r="D11" s="6">
        <v>1437050</v>
      </c>
      <c r="E11" s="19">
        <f t="shared" si="0"/>
        <v>1437050</v>
      </c>
      <c r="F11" s="13">
        <f>E11*1.025^(B11-$B$11)</f>
        <v>1437050</v>
      </c>
    </row>
    <row r="12" spans="1:6">
      <c r="A12" s="2">
        <f t="shared" si="1"/>
        <v>7</v>
      </c>
      <c r="B12" s="2">
        <v>2024</v>
      </c>
      <c r="C12" s="12">
        <v>8824000</v>
      </c>
      <c r="D12" s="6">
        <v>1300050</v>
      </c>
      <c r="E12" s="19">
        <f t="shared" si="0"/>
        <v>10124050</v>
      </c>
      <c r="F12" s="13">
        <f t="shared" ref="F12:F59" si="2">E12*1.025^(B12-$B$11)</f>
        <v>10377151.25</v>
      </c>
    </row>
    <row r="13" spans="1:6">
      <c r="A13" s="2">
        <f t="shared" si="1"/>
        <v>8</v>
      </c>
      <c r="B13" s="2">
        <v>2025</v>
      </c>
      <c r="C13" s="12">
        <v>11644000</v>
      </c>
      <c r="D13" s="6">
        <v>1300050</v>
      </c>
      <c r="E13" s="19">
        <f t="shared" si="0"/>
        <v>12944050</v>
      </c>
      <c r="F13" s="13">
        <f t="shared" si="2"/>
        <v>13599342.531249998</v>
      </c>
    </row>
    <row r="14" spans="1:6">
      <c r="A14" s="2">
        <f t="shared" si="1"/>
        <v>9</v>
      </c>
      <c r="B14" s="2">
        <v>2026</v>
      </c>
      <c r="C14" s="12">
        <v>14454000</v>
      </c>
      <c r="D14" s="6">
        <v>1337500</v>
      </c>
      <c r="E14" s="19">
        <f t="shared" si="0"/>
        <v>15791500</v>
      </c>
      <c r="F14" s="13">
        <f t="shared" si="2"/>
        <v>17005718.304687496</v>
      </c>
    </row>
    <row r="15" spans="1:6">
      <c r="A15" s="2">
        <f t="shared" si="1"/>
        <v>10</v>
      </c>
      <c r="B15" s="2">
        <v>2027</v>
      </c>
      <c r="C15" s="12"/>
      <c r="D15" s="6">
        <v>1337500</v>
      </c>
      <c r="E15" s="19">
        <f t="shared" si="0"/>
        <v>1337500</v>
      </c>
      <c r="F15" s="13">
        <f t="shared" si="2"/>
        <v>1476349.7412109373</v>
      </c>
    </row>
    <row r="16" spans="1:6">
      <c r="A16" s="2">
        <f t="shared" si="1"/>
        <v>11</v>
      </c>
      <c r="B16" s="2">
        <v>2028</v>
      </c>
      <c r="C16" s="12">
        <v>9046000</v>
      </c>
      <c r="D16" s="6">
        <v>1337500</v>
      </c>
      <c r="E16" s="19">
        <f t="shared" si="0"/>
        <v>10383500</v>
      </c>
      <c r="F16" s="13">
        <f t="shared" si="2"/>
        <v>11747977.178549802</v>
      </c>
    </row>
    <row r="17" spans="1:6">
      <c r="A17" s="2">
        <f t="shared" si="1"/>
        <v>12</v>
      </c>
      <c r="B17" s="2">
        <v>2029</v>
      </c>
      <c r="C17" s="12"/>
      <c r="D17" s="6">
        <v>966050</v>
      </c>
      <c r="E17" s="19">
        <f t="shared" si="0"/>
        <v>966050</v>
      </c>
      <c r="F17" s="13">
        <f t="shared" si="2"/>
        <v>1120321.8266645626</v>
      </c>
    </row>
    <row r="18" spans="1:6">
      <c r="A18" s="2">
        <f t="shared" si="1"/>
        <v>13</v>
      </c>
      <c r="B18" s="2">
        <v>2030</v>
      </c>
      <c r="C18" s="12"/>
      <c r="D18" s="6">
        <v>966050</v>
      </c>
      <c r="E18" s="19">
        <f t="shared" si="0"/>
        <v>966050</v>
      </c>
      <c r="F18" s="13">
        <f t="shared" si="2"/>
        <v>1148329.8723311767</v>
      </c>
    </row>
    <row r="19" spans="1:6">
      <c r="A19" s="2">
        <f t="shared" si="1"/>
        <v>14</v>
      </c>
      <c r="B19" s="2">
        <v>2031</v>
      </c>
      <c r="C19" s="12"/>
      <c r="D19" s="6">
        <v>966050</v>
      </c>
      <c r="E19" s="19">
        <f t="shared" si="0"/>
        <v>966050</v>
      </c>
      <c r="F19" s="13">
        <f t="shared" si="2"/>
        <v>1177038.119139456</v>
      </c>
    </row>
    <row r="20" spans="1:6">
      <c r="A20" s="2">
        <f t="shared" si="1"/>
        <v>15</v>
      </c>
      <c r="B20" s="2">
        <v>2032</v>
      </c>
      <c r="C20" s="12"/>
      <c r="D20" s="6">
        <v>966050</v>
      </c>
      <c r="E20" s="19">
        <f t="shared" si="0"/>
        <v>966050</v>
      </c>
      <c r="F20" s="13">
        <f t="shared" si="2"/>
        <v>1206464.0721179422</v>
      </c>
    </row>
    <row r="21" spans="1:6">
      <c r="A21" s="2">
        <f t="shared" si="1"/>
        <v>16</v>
      </c>
      <c r="B21" s="2">
        <v>2033</v>
      </c>
      <c r="C21" s="12"/>
      <c r="D21" s="6">
        <v>966050</v>
      </c>
      <c r="E21" s="19">
        <f t="shared" si="0"/>
        <v>966050</v>
      </c>
      <c r="F21" s="13">
        <f t="shared" si="2"/>
        <v>1236625.6739208908</v>
      </c>
    </row>
    <row r="22" spans="1:6">
      <c r="A22" s="2">
        <f t="shared" si="1"/>
        <v>17</v>
      </c>
      <c r="B22" s="2">
        <v>2034</v>
      </c>
      <c r="C22" s="12"/>
      <c r="D22" s="6">
        <v>966050</v>
      </c>
      <c r="E22" s="19">
        <f t="shared" si="0"/>
        <v>966050</v>
      </c>
      <c r="F22" s="13">
        <f t="shared" si="2"/>
        <v>1267541.3157689129</v>
      </c>
    </row>
    <row r="23" spans="1:6">
      <c r="A23" s="2">
        <f t="shared" si="1"/>
        <v>18</v>
      </c>
      <c r="B23" s="2">
        <v>2035</v>
      </c>
      <c r="C23" s="12"/>
      <c r="D23" s="6">
        <v>966050</v>
      </c>
      <c r="E23" s="19">
        <f t="shared" si="0"/>
        <v>966050</v>
      </c>
      <c r="F23" s="13">
        <f t="shared" si="2"/>
        <v>1299229.8486631357</v>
      </c>
    </row>
    <row r="24" spans="1:6">
      <c r="A24" s="2">
        <f t="shared" si="1"/>
        <v>19</v>
      </c>
      <c r="B24" s="2">
        <v>2036</v>
      </c>
      <c r="C24" s="12"/>
      <c r="D24" s="6">
        <v>966050</v>
      </c>
      <c r="E24" s="19">
        <f t="shared" si="0"/>
        <v>966050</v>
      </c>
      <c r="F24" s="13">
        <f t="shared" si="2"/>
        <v>1331710.5948797141</v>
      </c>
    </row>
    <row r="25" spans="1:6">
      <c r="A25" s="2">
        <f t="shared" ref="A25:A40" si="3">A24+1</f>
        <v>20</v>
      </c>
      <c r="B25" s="2">
        <v>2037</v>
      </c>
      <c r="C25" s="12"/>
      <c r="D25" s="6">
        <v>966050</v>
      </c>
      <c r="E25" s="19">
        <f t="shared" si="0"/>
        <v>966050</v>
      </c>
      <c r="F25" s="13">
        <f t="shared" si="2"/>
        <v>1365003.3597517067</v>
      </c>
    </row>
    <row r="26" spans="1:6">
      <c r="A26" s="2">
        <f t="shared" si="3"/>
        <v>21</v>
      </c>
      <c r="B26" s="2">
        <v>2038</v>
      </c>
      <c r="C26" s="12"/>
      <c r="D26" s="6">
        <v>966050</v>
      </c>
      <c r="E26" s="19">
        <f t="shared" si="0"/>
        <v>966050</v>
      </c>
      <c r="F26" s="13">
        <f t="shared" si="2"/>
        <v>1399128.4437454997</v>
      </c>
    </row>
    <row r="27" spans="1:6">
      <c r="A27" s="2">
        <f t="shared" si="3"/>
        <v>22</v>
      </c>
      <c r="B27" s="2">
        <v>2039</v>
      </c>
      <c r="C27" s="12"/>
      <c r="D27" s="6">
        <v>966050</v>
      </c>
      <c r="E27" s="19">
        <f t="shared" si="0"/>
        <v>966050</v>
      </c>
      <c r="F27" s="13">
        <f t="shared" si="2"/>
        <v>1434106.6548391371</v>
      </c>
    </row>
    <row r="28" spans="1:6">
      <c r="A28" s="2">
        <f t="shared" si="3"/>
        <v>23</v>
      </c>
      <c r="B28" s="2">
        <v>2040</v>
      </c>
      <c r="C28" s="12">
        <v>1440000</v>
      </c>
      <c r="D28" s="6">
        <v>2466050</v>
      </c>
      <c r="E28" s="19">
        <f t="shared" si="0"/>
        <v>3906050</v>
      </c>
      <c r="F28" s="13">
        <f t="shared" si="2"/>
        <v>5943517.0090707215</v>
      </c>
    </row>
    <row r="29" spans="1:6">
      <c r="A29" s="2">
        <f t="shared" si="3"/>
        <v>24</v>
      </c>
      <c r="B29" s="2">
        <v>2041</v>
      </c>
      <c r="C29" s="12">
        <v>8063000</v>
      </c>
      <c r="D29" s="6">
        <v>2466050</v>
      </c>
      <c r="E29" s="19">
        <f t="shared" si="0"/>
        <v>10529050</v>
      </c>
      <c r="F29" s="13">
        <f t="shared" si="2"/>
        <v>16421724.621667666</v>
      </c>
    </row>
    <row r="30" spans="1:6">
      <c r="A30" s="2">
        <f t="shared" si="3"/>
        <v>25</v>
      </c>
      <c r="B30" s="2">
        <v>2042</v>
      </c>
      <c r="C30" s="12"/>
      <c r="D30" s="6">
        <v>2493550</v>
      </c>
      <c r="E30" s="19">
        <f t="shared" si="0"/>
        <v>2493550</v>
      </c>
      <c r="F30" s="13">
        <f t="shared" si="2"/>
        <v>3986314.1704254793</v>
      </c>
    </row>
    <row r="31" spans="1:6">
      <c r="A31" s="2">
        <f t="shared" si="3"/>
        <v>26</v>
      </c>
      <c r="B31" s="2">
        <v>2043</v>
      </c>
      <c r="C31" s="12"/>
      <c r="D31" s="6">
        <v>2493550</v>
      </c>
      <c r="E31" s="19">
        <f t="shared" si="0"/>
        <v>2493550</v>
      </c>
      <c r="F31" s="13">
        <f t="shared" si="2"/>
        <v>4085972.0246861158</v>
      </c>
    </row>
    <row r="32" spans="1:6">
      <c r="A32" s="2">
        <f t="shared" si="3"/>
        <v>27</v>
      </c>
      <c r="B32" s="2">
        <v>2044</v>
      </c>
      <c r="C32" s="12"/>
      <c r="D32" s="6">
        <v>2493550</v>
      </c>
      <c r="E32" s="19">
        <f t="shared" si="0"/>
        <v>2493550</v>
      </c>
      <c r="F32" s="13">
        <f t="shared" si="2"/>
        <v>4188121.3253032682</v>
      </c>
    </row>
    <row r="33" spans="1:6">
      <c r="A33" s="2">
        <f t="shared" si="3"/>
        <v>28</v>
      </c>
      <c r="B33" s="2">
        <v>2045</v>
      </c>
      <c r="C33" s="12"/>
      <c r="D33" s="6">
        <v>2493550</v>
      </c>
      <c r="E33" s="19">
        <f t="shared" si="0"/>
        <v>2493550</v>
      </c>
      <c r="F33" s="13">
        <f t="shared" si="2"/>
        <v>4292824.3584358497</v>
      </c>
    </row>
    <row r="34" spans="1:6">
      <c r="A34" s="2">
        <f t="shared" si="3"/>
        <v>29</v>
      </c>
      <c r="B34" s="2">
        <v>2046</v>
      </c>
      <c r="C34" s="12"/>
      <c r="D34" s="6">
        <v>2493550</v>
      </c>
      <c r="E34" s="19">
        <f t="shared" si="0"/>
        <v>2493550</v>
      </c>
      <c r="F34" s="13">
        <f t="shared" si="2"/>
        <v>4400144.9673967464</v>
      </c>
    </row>
    <row r="35" spans="1:6">
      <c r="A35" s="2">
        <f t="shared" si="3"/>
        <v>30</v>
      </c>
      <c r="B35" s="2">
        <v>2047</v>
      </c>
      <c r="C35" s="12"/>
      <c r="D35" s="6">
        <v>2493550</v>
      </c>
      <c r="E35" s="19">
        <f t="shared" si="0"/>
        <v>2493550</v>
      </c>
      <c r="F35" s="13">
        <f t="shared" si="2"/>
        <v>4510148.591581665</v>
      </c>
    </row>
    <row r="36" spans="1:6">
      <c r="A36" s="2">
        <f t="shared" si="3"/>
        <v>31</v>
      </c>
      <c r="B36" s="2">
        <v>2048</v>
      </c>
      <c r="C36" s="12"/>
      <c r="D36" s="6">
        <v>2482000</v>
      </c>
      <c r="E36" s="19">
        <f t="shared" si="0"/>
        <v>2482000</v>
      </c>
      <c r="F36" s="13">
        <f t="shared" si="2"/>
        <v>4601489.2520355843</v>
      </c>
    </row>
    <row r="37" spans="1:6">
      <c r="A37" s="2">
        <f t="shared" si="3"/>
        <v>32</v>
      </c>
      <c r="B37" s="2">
        <v>2049</v>
      </c>
      <c r="C37" s="12"/>
      <c r="D37" s="6">
        <v>1682000</v>
      </c>
      <c r="E37" s="19">
        <f t="shared" si="0"/>
        <v>1682000</v>
      </c>
      <c r="F37" s="13">
        <f t="shared" si="2"/>
        <v>3196292.3227123083</v>
      </c>
    </row>
    <row r="38" spans="1:6">
      <c r="A38" s="2">
        <f t="shared" si="3"/>
        <v>33</v>
      </c>
      <c r="B38" s="2">
        <v>2050</v>
      </c>
      <c r="C38" s="12"/>
      <c r="D38" s="6">
        <v>1682000</v>
      </c>
      <c r="E38" s="19">
        <f t="shared" si="0"/>
        <v>1682000</v>
      </c>
      <c r="F38" s="13">
        <f t="shared" si="2"/>
        <v>3276199.6307801157</v>
      </c>
    </row>
    <row r="39" spans="1:6">
      <c r="A39" s="2">
        <f t="shared" si="3"/>
        <v>34</v>
      </c>
      <c r="B39" s="2">
        <v>2051</v>
      </c>
      <c r="C39" s="12">
        <v>150000</v>
      </c>
      <c r="D39" s="6">
        <v>315100</v>
      </c>
      <c r="E39" s="19">
        <f t="shared" si="0"/>
        <v>465100</v>
      </c>
      <c r="F39" s="13">
        <f t="shared" si="2"/>
        <v>928569.83322397596</v>
      </c>
    </row>
    <row r="40" spans="1:6">
      <c r="A40" s="2">
        <f t="shared" si="3"/>
        <v>35</v>
      </c>
      <c r="B40" s="2">
        <v>2052</v>
      </c>
      <c r="C40" s="12"/>
      <c r="D40" s="6">
        <v>295500</v>
      </c>
      <c r="E40" s="19">
        <f t="shared" si="0"/>
        <v>295500</v>
      </c>
      <c r="F40" s="13">
        <f t="shared" si="2"/>
        <v>604713.3849938229</v>
      </c>
    </row>
    <row r="41" spans="1:6">
      <c r="A41" s="2">
        <f t="shared" ref="A41:A56" si="4">A40+1</f>
        <v>36</v>
      </c>
      <c r="B41" s="2">
        <v>2053</v>
      </c>
      <c r="C41" s="12"/>
      <c r="D41" s="6">
        <v>318500</v>
      </c>
      <c r="E41" s="19">
        <f t="shared" si="0"/>
        <v>318500</v>
      </c>
      <c r="F41" s="13">
        <f t="shared" si="2"/>
        <v>668075.27393754944</v>
      </c>
    </row>
    <row r="42" spans="1:6">
      <c r="A42" s="2">
        <f t="shared" si="4"/>
        <v>37</v>
      </c>
      <c r="B42" s="2">
        <v>2054</v>
      </c>
      <c r="C42" s="12">
        <v>839200</v>
      </c>
      <c r="D42" s="6">
        <v>93500</v>
      </c>
      <c r="E42" s="19">
        <f t="shared" si="0"/>
        <v>932700</v>
      </c>
      <c r="F42" s="13">
        <f t="shared" si="2"/>
        <v>2005311.3130348239</v>
      </c>
    </row>
    <row r="43" spans="1:6">
      <c r="A43" s="2">
        <f t="shared" si="4"/>
        <v>38</v>
      </c>
      <c r="B43" s="2">
        <v>2055</v>
      </c>
      <c r="C43" s="12"/>
      <c r="D43" s="6">
        <v>93500</v>
      </c>
      <c r="E43" s="19">
        <f t="shared" si="0"/>
        <v>93500</v>
      </c>
      <c r="F43" s="13">
        <f t="shared" si="2"/>
        <v>206051.27368175716</v>
      </c>
    </row>
    <row r="44" spans="1:6">
      <c r="A44" s="2">
        <f t="shared" si="4"/>
        <v>39</v>
      </c>
      <c r="B44" s="2">
        <v>2056</v>
      </c>
      <c r="C44" s="12"/>
      <c r="D44" s="6">
        <v>56050</v>
      </c>
      <c r="E44" s="19">
        <f t="shared" si="0"/>
        <v>56050</v>
      </c>
      <c r="F44" s="13">
        <f t="shared" si="2"/>
        <v>126608.59077121978</v>
      </c>
    </row>
    <row r="45" spans="1:6">
      <c r="A45" s="2">
        <f t="shared" si="4"/>
        <v>40</v>
      </c>
      <c r="B45" s="2">
        <v>2057</v>
      </c>
      <c r="C45" s="12"/>
      <c r="D45" s="6">
        <v>56050</v>
      </c>
      <c r="E45" s="19">
        <f t="shared" si="0"/>
        <v>56050</v>
      </c>
      <c r="F45" s="13">
        <f t="shared" si="2"/>
        <v>129773.80554050027</v>
      </c>
    </row>
    <row r="46" spans="1:6">
      <c r="A46" s="2">
        <f t="shared" si="4"/>
        <v>41</v>
      </c>
      <c r="B46" s="2">
        <v>2058</v>
      </c>
      <c r="C46" s="12"/>
      <c r="D46" s="6">
        <v>56050</v>
      </c>
      <c r="E46" s="19">
        <f t="shared" si="0"/>
        <v>56050</v>
      </c>
      <c r="F46" s="13">
        <f t="shared" si="2"/>
        <v>133018.15067901276</v>
      </c>
    </row>
    <row r="47" spans="1:6">
      <c r="A47" s="2">
        <f t="shared" si="4"/>
        <v>42</v>
      </c>
      <c r="B47" s="2">
        <v>2059</v>
      </c>
      <c r="C47" s="12"/>
      <c r="D47" s="6">
        <v>27500</v>
      </c>
      <c r="E47" s="19">
        <f t="shared" si="0"/>
        <v>27500</v>
      </c>
      <c r="F47" s="13">
        <f t="shared" si="2"/>
        <v>66894.721182242152</v>
      </c>
    </row>
    <row r="48" spans="1:6">
      <c r="A48" s="2">
        <f t="shared" si="4"/>
        <v>43</v>
      </c>
      <c r="B48" s="2">
        <v>2060</v>
      </c>
      <c r="C48" s="12"/>
      <c r="D48" s="6">
        <v>27500</v>
      </c>
      <c r="E48" s="19">
        <f t="shared" si="0"/>
        <v>27500</v>
      </c>
      <c r="F48" s="13">
        <f t="shared" si="2"/>
        <v>68567.0892117982</v>
      </c>
    </row>
    <row r="49" spans="1:6">
      <c r="A49" s="2">
        <f t="shared" si="4"/>
        <v>44</v>
      </c>
      <c r="B49" s="2">
        <v>2061</v>
      </c>
      <c r="C49" s="12"/>
      <c r="D49" s="6">
        <v>27500</v>
      </c>
      <c r="E49" s="19">
        <f t="shared" si="0"/>
        <v>27500</v>
      </c>
      <c r="F49" s="13">
        <f t="shared" si="2"/>
        <v>70281.26644209314</v>
      </c>
    </row>
    <row r="50" spans="1:6">
      <c r="A50" s="2">
        <f t="shared" si="4"/>
        <v>45</v>
      </c>
      <c r="B50" s="2">
        <v>2062</v>
      </c>
      <c r="C50" s="12"/>
      <c r="D50" s="6">
        <v>27500</v>
      </c>
      <c r="E50" s="19">
        <f t="shared" si="0"/>
        <v>27500</v>
      </c>
      <c r="F50" s="13">
        <f t="shared" si="2"/>
        <v>72038.298103145469</v>
      </c>
    </row>
    <row r="51" spans="1:6">
      <c r="A51" s="2">
        <f t="shared" si="4"/>
        <v>46</v>
      </c>
      <c r="B51" s="2">
        <v>2063</v>
      </c>
      <c r="C51" s="12"/>
      <c r="D51" s="6">
        <v>27500</v>
      </c>
      <c r="E51" s="19">
        <f t="shared" si="0"/>
        <v>27500</v>
      </c>
      <c r="F51" s="13">
        <f t="shared" si="2"/>
        <v>73839.255555724099</v>
      </c>
    </row>
    <row r="52" spans="1:6">
      <c r="A52" s="2">
        <f t="shared" si="4"/>
        <v>47</v>
      </c>
      <c r="B52" s="2">
        <v>2064</v>
      </c>
      <c r="C52" s="12"/>
      <c r="D52" s="6">
        <v>27500</v>
      </c>
      <c r="E52" s="19">
        <f t="shared" si="0"/>
        <v>27500</v>
      </c>
      <c r="F52" s="13">
        <f t="shared" si="2"/>
        <v>75685.236944617194</v>
      </c>
    </row>
    <row r="53" spans="1:6">
      <c r="A53" s="2">
        <f t="shared" si="4"/>
        <v>48</v>
      </c>
      <c r="B53" s="2">
        <v>2065</v>
      </c>
      <c r="C53" s="12"/>
      <c r="D53" s="6">
        <v>27500</v>
      </c>
      <c r="E53" s="19">
        <f t="shared" si="0"/>
        <v>27500</v>
      </c>
      <c r="F53" s="13">
        <f t="shared" si="2"/>
        <v>77577.367868232628</v>
      </c>
    </row>
    <row r="54" spans="1:6">
      <c r="A54" s="2">
        <f t="shared" si="4"/>
        <v>49</v>
      </c>
      <c r="B54" s="2">
        <v>2066</v>
      </c>
      <c r="C54" s="12"/>
      <c r="D54" s="6">
        <v>27500</v>
      </c>
      <c r="E54" s="19">
        <f t="shared" si="0"/>
        <v>27500</v>
      </c>
      <c r="F54" s="13">
        <f t="shared" si="2"/>
        <v>79516.802064938442</v>
      </c>
    </row>
    <row r="55" spans="1:6">
      <c r="A55" s="2">
        <f t="shared" si="4"/>
        <v>50</v>
      </c>
      <c r="B55" s="2">
        <v>2067</v>
      </c>
      <c r="C55" s="12"/>
      <c r="D55" s="6">
        <v>27500</v>
      </c>
      <c r="E55" s="19">
        <f t="shared" si="0"/>
        <v>27500</v>
      </c>
      <c r="F55" s="13">
        <f t="shared" si="2"/>
        <v>81504.722116561883</v>
      </c>
    </row>
    <row r="56" spans="1:6">
      <c r="A56" s="2">
        <f t="shared" si="4"/>
        <v>51</v>
      </c>
      <c r="B56" s="2">
        <v>2068</v>
      </c>
      <c r="C56" s="12"/>
      <c r="D56" s="6">
        <v>27500</v>
      </c>
      <c r="E56" s="19">
        <f t="shared" si="0"/>
        <v>27500</v>
      </c>
      <c r="F56" s="13">
        <f t="shared" si="2"/>
        <v>83542.340169475938</v>
      </c>
    </row>
    <row r="57" spans="1:6">
      <c r="A57" s="2">
        <f t="shared" ref="A57:A59" si="5">A56+1</f>
        <v>52</v>
      </c>
      <c r="B57" s="2">
        <v>2069</v>
      </c>
      <c r="C57" s="12"/>
      <c r="D57" s="6">
        <v>27500</v>
      </c>
      <c r="E57" s="19">
        <f t="shared" si="0"/>
        <v>27500</v>
      </c>
      <c r="F57" s="13">
        <f t="shared" si="2"/>
        <v>85630.898673712814</v>
      </c>
    </row>
    <row r="58" spans="1:6">
      <c r="A58" s="2">
        <f t="shared" si="5"/>
        <v>53</v>
      </c>
      <c r="B58" s="2">
        <v>2070</v>
      </c>
      <c r="C58" s="12"/>
      <c r="D58" s="6">
        <v>27500</v>
      </c>
      <c r="E58" s="19">
        <f t="shared" si="0"/>
        <v>27500</v>
      </c>
      <c r="F58" s="13">
        <f t="shared" si="2"/>
        <v>87771.671140555656</v>
      </c>
    </row>
    <row r="59" spans="1:6">
      <c r="A59" s="2">
        <f t="shared" si="5"/>
        <v>54</v>
      </c>
      <c r="B59" s="2">
        <v>2071</v>
      </c>
      <c r="C59" s="12"/>
      <c r="D59" s="6">
        <v>27500</v>
      </c>
      <c r="E59" s="19">
        <f t="shared" si="0"/>
        <v>27500</v>
      </c>
      <c r="F59" s="13">
        <f t="shared" si="2"/>
        <v>89965.962919069541</v>
      </c>
    </row>
    <row r="60" spans="1:6">
      <c r="A60" s="2"/>
      <c r="B60" s="3" t="s">
        <v>1</v>
      </c>
      <c r="C60" s="17">
        <f>SUM(C7:C59)</f>
        <v>54460200</v>
      </c>
      <c r="D60" s="17">
        <f>SUM(D7:D59)</f>
        <v>46057350</v>
      </c>
      <c r="E60" s="17">
        <f>SUM(E7:E59)</f>
        <v>100517550</v>
      </c>
      <c r="F60" s="17">
        <f>SUM(F7:F59)</f>
        <v>134346774.31987068</v>
      </c>
    </row>
    <row r="61" spans="1:6">
      <c r="A61" s="30"/>
      <c r="B61" s="5"/>
      <c r="D61" s="1"/>
    </row>
    <row r="62" spans="1:6">
      <c r="A62" s="30"/>
      <c r="B62" s="5"/>
      <c r="C62" s="9" t="s">
        <v>5</v>
      </c>
      <c r="D62" s="21">
        <v>0.25</v>
      </c>
      <c r="E62" s="17">
        <f>+$D62*E60</f>
        <v>25129387.5</v>
      </c>
      <c r="F62" s="17">
        <f>+$D62*F60</f>
        <v>33586693.57996767</v>
      </c>
    </row>
  </sheetData>
  <printOptions horizontalCentered="1"/>
  <pageMargins left="0.25" right="0.25" top="0.5" bottom="0.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933298D70C3D4A8E7C95A6455F7A7E" ma:contentTypeVersion="16" ma:contentTypeDescription="" ma:contentTypeScope="" ma:versionID="7e0ec1a3b6caf39526a6bc3f955b83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2023-08-29T07:00:00+00:00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26E831-C0BB-4C01-88BD-46B060620DAB}"/>
</file>

<file path=customXml/itemProps2.xml><?xml version="1.0" encoding="utf-8"?>
<ds:datastoreItem xmlns:ds="http://schemas.openxmlformats.org/officeDocument/2006/customXml" ds:itemID="{484A29D4-0834-4F37-AD06-0DBECD03AFF9}"/>
</file>

<file path=customXml/itemProps3.xml><?xml version="1.0" encoding="utf-8"?>
<ds:datastoreItem xmlns:ds="http://schemas.openxmlformats.org/officeDocument/2006/customXml" ds:itemID="{2AF1E240-D8A7-4E7F-987E-8CD142CD9DB2}"/>
</file>

<file path=customXml/itemProps4.xml><?xml version="1.0" encoding="utf-8"?>
<ds:datastoreItem xmlns:ds="http://schemas.openxmlformats.org/officeDocument/2006/customXml" ds:itemID="{EE7FFE8C-922C-474B-A4EA-EE2BCD101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Plant Site Report</vt:lpstr>
      <vt:lpstr>Units1&amp;2 Int Remedy Eval Alt 10</vt:lpstr>
      <vt:lpstr>Units 3&amp;4 Remedy Eval</vt:lpstr>
      <vt:lpstr>'Plant Site Report'!Print_Area</vt:lpstr>
      <vt:lpstr>'Units 3&amp;4 Remedy Eval'!Print_Area</vt:lpstr>
      <vt:lpstr>'Units1&amp;2 Int Remedy Eval Alt 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Traore, Lori</cp:lastModifiedBy>
  <cp:lastPrinted>2020-11-27T18:05:27Z</cp:lastPrinted>
  <dcterms:created xsi:type="dcterms:W3CDTF">2018-11-16T15:42:24Z</dcterms:created>
  <dcterms:modified xsi:type="dcterms:W3CDTF">2023-09-29T19:15:12Z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0x0101006E56B4D1795A2E4DB2F0B01679ED314A00C9933298D70C3D4A8E7C95A6455F7A7E</vt:lpwstr>
  </property>
  <property fmtid="{D5CDD505-2E9C-101B-9397-08002B2CF9AE}" pid="3" name="_docset_NoMedatataSyncRequired">
    <vt:lpwstr>False</vt:lpwstr>
  </property>
</Properties>
</file>