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R:\Regulatory_Affairs\PGA - WASHINGTON\2022\5_Rate Mitigation\"/>
    </mc:Choice>
  </mc:AlternateContent>
  <xr:revisionPtr revIDLastSave="0" documentId="13_ncr:1_{BA1C65BD-9ACA-4A0A-B3DA-4B7742CBC839}" xr6:coauthVersionLast="47" xr6:coauthVersionMax="47" xr10:uidLastSave="{00000000-0000-0000-0000-000000000000}"/>
  <bookViews>
    <workbookView xWindow="-120" yWindow="-120" windowWidth="29040" windowHeight="15840" xr2:uid="{0F1190BB-6356-42C0-B46A-074ADAD1EF1B}"/>
  </bookViews>
  <sheets>
    <sheet name="Page 2" sheetId="1" r:id="rId1"/>
    <sheet name="Page 1"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 i="2" l="1"/>
  <c r="A8" i="2"/>
  <c r="A9" i="2" s="1"/>
  <c r="A10" i="2" s="1"/>
  <c r="A11" i="2" s="1"/>
  <c r="A12" i="2" s="1"/>
  <c r="A13" i="2" s="1"/>
  <c r="A14" i="2" s="1"/>
  <c r="A15" i="2" s="1"/>
  <c r="A16" i="2" s="1"/>
  <c r="A17" i="2" s="1"/>
  <c r="A18" i="2" s="1"/>
  <c r="A19" i="2" s="1"/>
  <c r="A20" i="2" s="1"/>
  <c r="A21" i="2" s="1"/>
  <c r="A22" i="2" s="1"/>
  <c r="A2" i="2"/>
  <c r="A1" i="2"/>
  <c r="F24" i="1"/>
  <c r="F22" i="1"/>
  <c r="B22" i="1"/>
  <c r="F18" i="1"/>
  <c r="A8" i="1"/>
  <c r="A9" i="1" s="1"/>
  <c r="A10" i="1" s="1"/>
  <c r="A11" i="1" s="1"/>
  <c r="A12" i="1" s="1"/>
  <c r="A13" i="1" s="1"/>
  <c r="A14" i="1" s="1"/>
  <c r="A15" i="1" s="1"/>
  <c r="A16" i="1" s="1"/>
  <c r="A17" i="1" s="1"/>
  <c r="A18" i="1" s="1"/>
  <c r="A19" i="1" s="1"/>
  <c r="A20" i="1" s="1"/>
  <c r="A21" i="1" s="1"/>
  <c r="A22" i="1" s="1"/>
  <c r="A23" i="1" s="1"/>
  <c r="A24" i="1" s="1"/>
  <c r="A23" i="2" l="1"/>
  <c r="A24" i="2"/>
  <c r="A25" i="2" s="1"/>
  <c r="A26" i="2" s="1"/>
  <c r="A27" i="2" s="1"/>
  <c r="A31" i="2" l="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28" i="2"/>
  <c r="A29" i="2" s="1"/>
  <c r="A30" i="2" s="1"/>
  <c r="A86" i="2" l="1"/>
  <c r="A87" i="2" s="1"/>
  <c r="A88" i="2" s="1"/>
  <c r="A89" i="2" s="1"/>
  <c r="A90" i="2" s="1"/>
  <c r="A91" i="2" s="1"/>
  <c r="A92" i="2" s="1"/>
  <c r="A93" i="2"/>
  <c r="A94" i="2" s="1"/>
  <c r="A95" i="2" s="1"/>
  <c r="A96" i="2" s="1"/>
  <c r="A97" i="2" s="1"/>
  <c r="A98" i="2" s="1"/>
  <c r="A99" i="2" s="1"/>
  <c r="A100" i="2" s="1"/>
</calcChain>
</file>

<file path=xl/sharedStrings.xml><?xml version="1.0" encoding="utf-8"?>
<sst xmlns="http://schemas.openxmlformats.org/spreadsheetml/2006/main" count="176" uniqueCount="79">
  <si>
    <t>NW Natural</t>
  </si>
  <si>
    <t>Rates &amp; Regulatory Affairs</t>
  </si>
  <si>
    <t xml:space="preserve">2022-23 Washington: September Filing </t>
  </si>
  <si>
    <t>Tariff Advice 22-XX: Schedule 212 Residential Rate Migitation</t>
  </si>
  <si>
    <t>Amount</t>
  </si>
  <si>
    <t>Reference</t>
  </si>
  <si>
    <t>Temporary Increments</t>
  </si>
  <si>
    <t>Removal of Current Temporary Increments</t>
  </si>
  <si>
    <t>Amortization of ECRM</t>
  </si>
  <si>
    <t>Addition of Proposed Temporary Increments</t>
  </si>
  <si>
    <t>NWN WA PGA rate development file September.xlsx</t>
  </si>
  <si>
    <t>TOTAL OF ALL COMPONENTS OF RATE CHANGES</t>
  </si>
  <si>
    <t xml:space="preserve">Effect of this filing, as a percentage change </t>
  </si>
  <si>
    <t>Residential Rate Mitigation</t>
  </si>
  <si>
    <t>Calculation of Effect on Customer Average Bill by Rate Schedule [1]</t>
  </si>
  <si>
    <t>Washington</t>
  </si>
  <si>
    <t>Normal</t>
  </si>
  <si>
    <t>Current</t>
  </si>
  <si>
    <t>Proposed</t>
  </si>
  <si>
    <t>PGA Normalized</t>
  </si>
  <si>
    <t>Therms</t>
  </si>
  <si>
    <t>Minimum</t>
  </si>
  <si>
    <t>Volumes page,</t>
  </si>
  <si>
    <t>Therms in</t>
  </si>
  <si>
    <t>Monthly</t>
  </si>
  <si>
    <t>Billing</t>
  </si>
  <si>
    <t>Res Rate Mitigation</t>
  </si>
  <si>
    <t>Column D</t>
  </si>
  <si>
    <t>Block</t>
  </si>
  <si>
    <t>Average use</t>
  </si>
  <si>
    <t>Charge</t>
  </si>
  <si>
    <t>Rates</t>
  </si>
  <si>
    <t>Average Bill</t>
  </si>
  <si>
    <t>% Bill Change</t>
  </si>
  <si>
    <t>F=D+(C * E)</t>
  </si>
  <si>
    <t>T = D+(C*S)</t>
  </si>
  <si>
    <t>Schedule</t>
  </si>
  <si>
    <t>A</t>
  </si>
  <si>
    <t>B</t>
  </si>
  <si>
    <t>C</t>
  </si>
  <si>
    <t>D</t>
  </si>
  <si>
    <t>E</t>
  </si>
  <si>
    <t>F</t>
  </si>
  <si>
    <t>S</t>
  </si>
  <si>
    <t>T</t>
  </si>
  <si>
    <t>U</t>
  </si>
  <si>
    <t>1R</t>
  </si>
  <si>
    <t>N/A</t>
  </si>
  <si>
    <t>1C</t>
  </si>
  <si>
    <t>2R</t>
  </si>
  <si>
    <t>3 CFS</t>
  </si>
  <si>
    <t>3 IFS</t>
  </si>
  <si>
    <t>41C Firm Sales</t>
  </si>
  <si>
    <t>Block 1</t>
  </si>
  <si>
    <t>Block 2</t>
  </si>
  <si>
    <t>all additional</t>
  </si>
  <si>
    <t>TOTAL</t>
  </si>
  <si>
    <t>41C Interr Sales</t>
  </si>
  <si>
    <t>41C Firm Trans</t>
  </si>
  <si>
    <t>41I Firm Trans</t>
  </si>
  <si>
    <t>41I Firm Sales</t>
  </si>
  <si>
    <t>41I Interr Sales</t>
  </si>
  <si>
    <t>42C Firm Sales</t>
  </si>
  <si>
    <t>Block 3</t>
  </si>
  <si>
    <t>Block 4</t>
  </si>
  <si>
    <t>Block 5</t>
  </si>
  <si>
    <t>Block 6</t>
  </si>
  <si>
    <t>42I Firm Sales</t>
  </si>
  <si>
    <t>42C Firm Trans</t>
  </si>
  <si>
    <t>42I Firm Trans</t>
  </si>
  <si>
    <t>42C Interr Sales</t>
  </si>
  <si>
    <t>42I Interr Sales</t>
  </si>
  <si>
    <t>42C Inter Trans</t>
  </si>
  <si>
    <t>42I Inter Trans</t>
  </si>
  <si>
    <t>43 Firm Trans</t>
  </si>
  <si>
    <t>43 Interr Trans</t>
  </si>
  <si>
    <t>Intentionally blank</t>
  </si>
  <si>
    <t>[1] Rate Schedule 41 and 42 customers may choose demand charges at a volumetric rate or based on MDDV.  For convenience of presentation, demand charges are not included in the calculations for those schedules.</t>
  </si>
  <si>
    <t xml:space="preserve">[2] Proposed rates include the effect of removing the current Schedule 215 adjustment and applying the proposed Schedule 215 adjustment.  The rate shown is for illustrative purposes only and assumes no other changes to rates occur November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</si>
</sst>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164" formatCode="0.0%"/>
    <numFmt numFmtId="165" formatCode="&quot;$&quot;#,##0.00000_);\(&quot;$&quot;#,##0.00000\)"/>
    <numFmt numFmtId="166" formatCode="#,##0.00000_);\(#,##0.00000\)"/>
    <numFmt numFmtId="167" formatCode="#,##0.0_);\(#,##0.0\)"/>
    <numFmt numFmtId="168" formatCode="0.00_);\(0.00\)"/>
  </numFmts>
  <fonts count="14" x14ac:knownFonts="1">
    <font>
      <sz val="11"/>
      <color theme="1"/>
      <name val="Calibri"/>
      <family val="2"/>
      <scheme val="minor"/>
    </font>
    <font>
      <sz val="11"/>
      <color theme="1"/>
      <name val="Calibri"/>
      <family val="2"/>
      <scheme val="minor"/>
    </font>
    <font>
      <b/>
      <sz val="11"/>
      <name val="Tahoma"/>
      <family val="2"/>
    </font>
    <font>
      <sz val="10"/>
      <name val="Tahoma"/>
      <family val="2"/>
    </font>
    <font>
      <b/>
      <sz val="10"/>
      <name val="Tahoma"/>
      <family val="2"/>
    </font>
    <font>
      <b/>
      <u/>
      <sz val="10"/>
      <name val="Tahoma"/>
      <family val="2"/>
    </font>
    <font>
      <sz val="8"/>
      <name val="Tahoma"/>
      <family val="2"/>
    </font>
    <font>
      <u/>
      <sz val="10"/>
      <name val="Tahoma"/>
      <family val="2"/>
    </font>
    <font>
      <sz val="10"/>
      <color indexed="12"/>
      <name val="Tahoma"/>
      <family val="2"/>
    </font>
    <font>
      <b/>
      <sz val="11"/>
      <name val="Calibri"/>
      <family val="2"/>
      <scheme val="minor"/>
    </font>
    <font>
      <sz val="11"/>
      <name val="Calibri"/>
      <family val="2"/>
      <scheme val="minor"/>
    </font>
    <font>
      <sz val="11"/>
      <color rgb="FF0000FF"/>
      <name val="Calibri"/>
      <family val="2"/>
      <scheme val="minor"/>
    </font>
    <font>
      <sz val="11"/>
      <color indexed="12"/>
      <name val="Calibri"/>
      <family val="2"/>
      <scheme val="minor"/>
    </font>
    <font>
      <b/>
      <sz val="11"/>
      <color indexed="12"/>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center"/>
    </xf>
    <xf numFmtId="37" fontId="3" fillId="0" borderId="0" xfId="0" applyNumberFormat="1" applyFont="1"/>
    <xf numFmtId="0" fontId="6" fillId="0" borderId="0" xfId="0" applyFont="1"/>
    <xf numFmtId="0" fontId="5" fillId="0" borderId="0" xfId="0" applyFont="1"/>
    <xf numFmtId="0" fontId="7" fillId="0" borderId="0" xfId="0" applyFont="1"/>
    <xf numFmtId="37" fontId="3" fillId="0" borderId="1" xfId="0" applyNumberFormat="1" applyFont="1" applyBorder="1"/>
    <xf numFmtId="37" fontId="8" fillId="0" borderId="0" xfId="0" applyNumberFormat="1" applyFont="1"/>
    <xf numFmtId="5" fontId="4" fillId="0" borderId="2" xfId="0" applyNumberFormat="1" applyFont="1" applyBorder="1"/>
    <xf numFmtId="0" fontId="4" fillId="0" borderId="0" xfId="0" quotePrefix="1" applyFont="1"/>
    <xf numFmtId="0" fontId="3" fillId="0" borderId="0" xfId="0" quotePrefix="1" applyFont="1"/>
    <xf numFmtId="5" fontId="4" fillId="0" borderId="0" xfId="1" applyNumberFormat="1" applyFont="1" applyFill="1"/>
    <xf numFmtId="37" fontId="4" fillId="0" borderId="0" xfId="0" applyNumberFormat="1" applyFont="1"/>
    <xf numFmtId="10" fontId="4" fillId="0" borderId="0" xfId="2" applyNumberFormat="1" applyFont="1"/>
    <xf numFmtId="0" fontId="9" fillId="0" borderId="0" xfId="0" applyFont="1"/>
    <xf numFmtId="0" fontId="10" fillId="0" borderId="0" xfId="0" applyFont="1"/>
    <xf numFmtId="7" fontId="10" fillId="0" borderId="0" xfId="0" applyNumberFormat="1" applyFont="1"/>
    <xf numFmtId="39" fontId="10" fillId="0" borderId="0" xfId="0" applyNumberFormat="1" applyFont="1"/>
    <xf numFmtId="0" fontId="9" fillId="0" borderId="0" xfId="0" applyFont="1" applyAlignment="1">
      <alignment horizontal="left"/>
    </xf>
    <xf numFmtId="165" fontId="10" fillId="0" borderId="0" xfId="0" applyNumberFormat="1" applyFont="1"/>
    <xf numFmtId="0" fontId="9" fillId="0" borderId="0" xfId="0" applyFont="1" applyAlignment="1">
      <alignment horizontal="centerContinuous"/>
    </xf>
    <xf numFmtId="7" fontId="9" fillId="0" borderId="0" xfId="0" applyNumberFormat="1" applyFont="1" applyAlignment="1">
      <alignment horizontal="center"/>
    </xf>
    <xf numFmtId="0" fontId="10" fillId="0" borderId="0" xfId="0" applyFont="1" applyAlignment="1">
      <alignment horizontal="center"/>
    </xf>
    <xf numFmtId="14" fontId="10" fillId="0" borderId="0" xfId="0" applyNumberFormat="1" applyFont="1" applyAlignment="1">
      <alignment horizontal="center"/>
    </xf>
    <xf numFmtId="14" fontId="10" fillId="0" borderId="3" xfId="0" applyNumberFormat="1" applyFont="1" applyBorder="1" applyAlignment="1">
      <alignment horizontal="center"/>
    </xf>
    <xf numFmtId="14" fontId="11" fillId="0" borderId="0" xfId="0" applyNumberFormat="1" applyFont="1" applyAlignment="1">
      <alignment horizontal="center"/>
    </xf>
    <xf numFmtId="0" fontId="9" fillId="0" borderId="0" xfId="0" applyFont="1" applyAlignment="1">
      <alignment horizontal="center"/>
    </xf>
    <xf numFmtId="0" fontId="10" fillId="0" borderId="5"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9" fillId="0" borderId="0" xfId="0" applyFont="1" applyAlignment="1">
      <alignment horizontal="right"/>
    </xf>
    <xf numFmtId="0" fontId="9" fillId="0" borderId="3" xfId="0" applyFont="1" applyBorder="1" applyAlignment="1">
      <alignment horizontal="right"/>
    </xf>
    <xf numFmtId="0" fontId="10" fillId="0" borderId="7" xfId="0" applyFont="1" applyBorder="1" applyAlignment="1">
      <alignment horizontal="center"/>
    </xf>
    <xf numFmtId="0" fontId="9" fillId="0" borderId="1" xfId="0" applyFont="1" applyBorder="1" applyAlignment="1">
      <alignment horizontal="center"/>
    </xf>
    <xf numFmtId="0" fontId="9" fillId="0" borderId="8" xfId="0" applyFont="1" applyBorder="1" applyAlignment="1">
      <alignment horizontal="center"/>
    </xf>
    <xf numFmtId="0" fontId="10" fillId="0" borderId="9" xfId="0" applyFont="1" applyBorder="1" applyAlignment="1">
      <alignment horizontal="center"/>
    </xf>
    <xf numFmtId="37" fontId="10" fillId="0" borderId="1" xfId="0" applyNumberFormat="1" applyFont="1" applyBorder="1"/>
    <xf numFmtId="166" fontId="10" fillId="0" borderId="1" xfId="0" applyNumberFormat="1" applyFont="1" applyBorder="1" applyAlignment="1">
      <alignment horizontal="center"/>
    </xf>
    <xf numFmtId="167" fontId="10" fillId="0" borderId="1" xfId="0" applyNumberFormat="1" applyFont="1" applyBorder="1"/>
    <xf numFmtId="7" fontId="12" fillId="0" borderId="1" xfId="0" applyNumberFormat="1" applyFont="1" applyBorder="1"/>
    <xf numFmtId="165" fontId="10" fillId="0" borderId="1" xfId="0" applyNumberFormat="1" applyFont="1" applyBorder="1"/>
    <xf numFmtId="7" fontId="10" fillId="0" borderId="1" xfId="0" applyNumberFormat="1" applyFont="1" applyBorder="1"/>
    <xf numFmtId="164" fontId="10" fillId="0" borderId="8" xfId="2" applyNumberFormat="1" applyFont="1" applyBorder="1"/>
    <xf numFmtId="0" fontId="10" fillId="0" borderId="1" xfId="0" applyFont="1" applyBorder="1" applyAlignment="1">
      <alignment horizontal="center"/>
    </xf>
    <xf numFmtId="168" fontId="10" fillId="0" borderId="0" xfId="0" applyNumberFormat="1" applyFont="1" applyAlignment="1">
      <alignment horizontal="center"/>
    </xf>
    <xf numFmtId="37" fontId="10" fillId="0" borderId="0" xfId="0" applyNumberFormat="1" applyFont="1"/>
    <xf numFmtId="37" fontId="10" fillId="0" borderId="0" xfId="0" applyNumberFormat="1" applyFont="1" applyAlignment="1">
      <alignment horizontal="center"/>
    </xf>
    <xf numFmtId="167" fontId="10" fillId="0" borderId="0" xfId="0" applyNumberFormat="1" applyFont="1"/>
    <xf numFmtId="7" fontId="12" fillId="0" borderId="0" xfId="0" applyNumberFormat="1" applyFont="1"/>
    <xf numFmtId="164" fontId="10" fillId="0" borderId="4" xfId="2" applyNumberFormat="1" applyFont="1" applyBorder="1"/>
    <xf numFmtId="168" fontId="9" fillId="0" borderId="1" xfId="0" applyNumberFormat="1" applyFont="1" applyBorder="1" applyAlignment="1">
      <alignment horizontal="center"/>
    </xf>
    <xf numFmtId="37" fontId="9" fillId="0" borderId="1" xfId="0" applyNumberFormat="1" applyFont="1" applyBorder="1"/>
    <xf numFmtId="37" fontId="9" fillId="0" borderId="1" xfId="0" applyNumberFormat="1" applyFont="1" applyBorder="1" applyAlignment="1">
      <alignment horizontal="center"/>
    </xf>
    <xf numFmtId="167" fontId="9" fillId="0" borderId="1" xfId="0" applyNumberFormat="1" applyFont="1" applyBorder="1"/>
    <xf numFmtId="7" fontId="13" fillId="0" borderId="1" xfId="0" applyNumberFormat="1" applyFont="1" applyBorder="1"/>
    <xf numFmtId="165" fontId="9" fillId="0" borderId="1" xfId="0" applyNumberFormat="1" applyFont="1" applyBorder="1"/>
    <xf numFmtId="7" fontId="9" fillId="0" borderId="1" xfId="0" applyNumberFormat="1" applyFont="1" applyBorder="1"/>
    <xf numFmtId="167" fontId="9" fillId="0" borderId="0" xfId="0" applyNumberFormat="1" applyFont="1"/>
    <xf numFmtId="7" fontId="13" fillId="0" borderId="0" xfId="0" applyNumberFormat="1" applyFont="1"/>
    <xf numFmtId="164" fontId="10" fillId="0" borderId="4" xfId="2" applyNumberFormat="1" applyFont="1" applyFill="1" applyBorder="1"/>
    <xf numFmtId="165" fontId="9" fillId="0" borderId="0" xfId="0" applyNumberFormat="1" applyFont="1"/>
    <xf numFmtId="37" fontId="10" fillId="0" borderId="9" xfId="0" applyNumberFormat="1" applyFont="1" applyBorder="1"/>
    <xf numFmtId="166" fontId="10" fillId="0" borderId="9" xfId="0" applyNumberFormat="1" applyFont="1" applyBorder="1" applyAlignment="1">
      <alignment horizontal="center"/>
    </xf>
    <xf numFmtId="167" fontId="10" fillId="0" borderId="9" xfId="0" applyNumberFormat="1" applyFont="1" applyBorder="1"/>
    <xf numFmtId="7" fontId="12" fillId="0" borderId="9" xfId="0" applyNumberFormat="1" applyFont="1" applyBorder="1"/>
    <xf numFmtId="165" fontId="10" fillId="0" borderId="9" xfId="0" applyNumberFormat="1" applyFont="1" applyBorder="1"/>
    <xf numFmtId="39" fontId="12" fillId="0" borderId="1" xfId="0" applyNumberFormat="1" applyFont="1" applyBorder="1"/>
    <xf numFmtId="166" fontId="10" fillId="0" borderId="1" xfId="0" applyNumberFormat="1" applyFont="1" applyBorder="1"/>
    <xf numFmtId="39" fontId="10" fillId="0" borderId="1" xfId="0" applyNumberFormat="1" applyFont="1" applyBorder="1"/>
    <xf numFmtId="39" fontId="10" fillId="0" borderId="6" xfId="0" applyNumberFormat="1" applyFont="1" applyBorder="1"/>
    <xf numFmtId="39" fontId="10" fillId="0" borderId="9" xfId="0" applyNumberFormat="1" applyFont="1" applyBorder="1"/>
    <xf numFmtId="39" fontId="10" fillId="0" borderId="10" xfId="0" applyNumberFormat="1" applyFont="1" applyBorder="1"/>
    <xf numFmtId="37" fontId="9" fillId="0" borderId="0" xfId="0" applyNumberFormat="1" applyFont="1" applyAlignment="1">
      <alignment horizontal="left" wrapText="1"/>
    </xf>
    <xf numFmtId="0" fontId="10" fillId="0" borderId="0" xfId="0" applyFont="1" applyAlignment="1">
      <alignment wrapText="1"/>
    </xf>
    <xf numFmtId="0" fontId="9"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WN%202022-23%20PGA%20Summary%20Effects%20September%20filing_WA_Rate%20Mitig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WN%202022-23%20PGA%20WA%20Rate%20Development_September%20Filing_Rate%20Mitig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05 R&amp;C Eng. Effic."/>
      <sheetName val="22-06 GREAT &amp; WA-LIEE"/>
      <sheetName val="22-04 ECRM"/>
      <sheetName val="NWN XX-XX Res Rate Mitigation"/>
      <sheetName val="20-8 Interim Tax Deferral"/>
      <sheetName val="20-XX Sch. 201 &amp; 203 (PGA)"/>
      <sheetName val="22-07 PGA"/>
      <sheetName val="21-09 Combined"/>
      <sheetName val="Revenue Senstive"/>
    </sheetNames>
    <sheetDataSet>
      <sheetData sheetId="0"/>
      <sheetData sheetId="1"/>
      <sheetData sheetId="2"/>
      <sheetData sheetId="3"/>
      <sheetData sheetId="4"/>
      <sheetData sheetId="5"/>
      <sheetData sheetId="6"/>
      <sheetData sheetId="7">
        <row r="32">
          <cell r="B32" t="str">
            <v>2021 Washington CBR Normalized Total Revenues</v>
          </cell>
          <cell r="F32">
            <v>83232692.878956497</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amp; Documentation"/>
      <sheetName val="Inputs"/>
      <sheetName val="Washington volumes"/>
      <sheetName val="Allocation equal ¢ per therm"/>
      <sheetName val="Allocation = % of margin"/>
      <sheetName val="Temporaries"/>
      <sheetName val="Permanents"/>
      <sheetName val="Avg Bill by RS"/>
      <sheetName val="Rates in summary"/>
      <sheetName val="Rates in detail"/>
      <sheetName val="Margin Model"/>
      <sheetName val="Amortization"/>
      <sheetName val="Margin Model + UG200994"/>
      <sheetName val="F Goldenrod"/>
      <sheetName val="F Goldenrod+Rate Case"/>
      <sheetName val="Cover"/>
      <sheetName val="WA Index"/>
      <sheetName val="Statement of Rates"/>
      <sheetName val="Summary of Sales Rates"/>
      <sheetName val="Summary of Transportation Rates"/>
      <sheetName val="Summary of Changes in Rate"/>
      <sheetName val="Adjs. to Residential Rates"/>
      <sheetName val="Rate Case History"/>
      <sheetName val="Annual WACOG History"/>
      <sheetName val="Winter WACOG History"/>
      <sheetName val="RS 1 BR History"/>
      <sheetName val="RS 2 BR History"/>
      <sheetName val="RS 3 BR History"/>
      <sheetName val="RS 19 BR History"/>
      <sheetName val="RS 27 BR History"/>
      <sheetName val="RS 41 Firm BR History"/>
      <sheetName val="RS 41 Intp BR History"/>
      <sheetName val="RS 42 FS BR History"/>
      <sheetName val="RS42 IS BR History"/>
      <sheetName val="RS 41T BR History"/>
      <sheetName val="RS 42T BR History"/>
      <sheetName val="RS 43T BR History"/>
      <sheetName val="RS 1 PR History"/>
      <sheetName val="RS 2 PR History"/>
      <sheetName val="RS 3 PR History"/>
      <sheetName val="RS 21 BR History"/>
      <sheetName val="RS 54 BR History"/>
      <sheetName val="wacog purch history 1988-2007"/>
      <sheetName val="Chgs in Rates by RS 1995-2004"/>
      <sheetName val="RS 3T BR History"/>
    </sheetNames>
    <sheetDataSet>
      <sheetData sheetId="0"/>
      <sheetData sheetId="1"/>
      <sheetData sheetId="2">
        <row r="1">
          <cell r="A1" t="str">
            <v>NW Natural</v>
          </cell>
        </row>
        <row r="2">
          <cell r="A2" t="str">
            <v>Rates &amp; Regulatory Affairs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C4A43-5AF8-4856-8E86-0474CF731037}">
  <dimension ref="A1:H24"/>
  <sheetViews>
    <sheetView tabSelected="1" view="pageLayout" zoomScaleNormal="100" workbookViewId="0">
      <selection activeCell="C32" sqref="C32"/>
    </sheetView>
  </sheetViews>
  <sheetFormatPr defaultRowHeight="15" x14ac:dyDescent="0.25"/>
  <cols>
    <col min="5" max="5" width="26.5703125" customWidth="1"/>
    <col min="6" max="6" width="13.42578125" bestFit="1" customWidth="1"/>
    <col min="7" max="8" width="7.85546875" customWidth="1"/>
  </cols>
  <sheetData>
    <row r="1" spans="1:8" x14ac:dyDescent="0.25">
      <c r="A1" s="1" t="s">
        <v>0</v>
      </c>
      <c r="B1" s="2"/>
      <c r="C1" s="2"/>
      <c r="D1" s="2"/>
      <c r="E1" s="2"/>
      <c r="F1" s="2"/>
      <c r="G1" s="2"/>
      <c r="H1" s="2"/>
    </row>
    <row r="2" spans="1:8" x14ac:dyDescent="0.25">
      <c r="A2" s="1" t="s">
        <v>1</v>
      </c>
      <c r="B2" s="2"/>
      <c r="C2" s="2"/>
      <c r="D2" s="2"/>
      <c r="E2" s="2"/>
      <c r="F2" s="2"/>
      <c r="G2" s="2"/>
      <c r="H2" s="2"/>
    </row>
    <row r="3" spans="1:8" x14ac:dyDescent="0.25">
      <c r="A3" s="1" t="s">
        <v>2</v>
      </c>
      <c r="B3" s="2"/>
      <c r="C3" s="2"/>
      <c r="D3" s="2"/>
      <c r="E3" s="2"/>
      <c r="F3" s="2"/>
      <c r="G3" s="2"/>
      <c r="H3" s="2"/>
    </row>
    <row r="4" spans="1:8" x14ac:dyDescent="0.25">
      <c r="A4" s="1" t="s">
        <v>3</v>
      </c>
      <c r="B4" s="2"/>
      <c r="C4" s="2"/>
      <c r="D4" s="2"/>
      <c r="E4" s="2"/>
      <c r="F4" s="2"/>
      <c r="G4" s="2"/>
      <c r="H4" s="2"/>
    </row>
    <row r="5" spans="1:8" x14ac:dyDescent="0.25">
      <c r="A5" s="3"/>
      <c r="B5" s="2"/>
      <c r="C5" s="2"/>
      <c r="D5" s="2"/>
      <c r="E5" s="2"/>
      <c r="F5" s="2"/>
      <c r="G5" s="2"/>
      <c r="H5" s="2"/>
    </row>
    <row r="6" spans="1:8" x14ac:dyDescent="0.25">
      <c r="A6" s="2"/>
      <c r="B6" s="2"/>
      <c r="C6" s="2"/>
      <c r="D6" s="2"/>
      <c r="E6" s="2"/>
      <c r="F6" s="2"/>
      <c r="G6" s="2"/>
      <c r="H6" s="2"/>
    </row>
    <row r="7" spans="1:8" x14ac:dyDescent="0.25">
      <c r="A7" s="4">
        <v>1</v>
      </c>
      <c r="B7" s="2"/>
      <c r="C7" s="2"/>
      <c r="D7" s="2"/>
      <c r="E7" s="2"/>
      <c r="F7" s="5" t="s">
        <v>4</v>
      </c>
      <c r="G7" s="2"/>
      <c r="H7" s="5" t="s">
        <v>5</v>
      </c>
    </row>
    <row r="8" spans="1:8" x14ac:dyDescent="0.25">
      <c r="A8" s="4">
        <f>+A7+1</f>
        <v>2</v>
      </c>
      <c r="B8" s="2"/>
      <c r="C8" s="2"/>
      <c r="D8" s="2"/>
      <c r="E8" s="2"/>
      <c r="F8" s="6"/>
      <c r="G8" s="2"/>
      <c r="H8" s="7"/>
    </row>
    <row r="9" spans="1:8" x14ac:dyDescent="0.25">
      <c r="A9" s="4">
        <f t="shared" ref="A9:A24" si="0">+A8+1</f>
        <v>3</v>
      </c>
      <c r="B9" s="8" t="s">
        <v>6</v>
      </c>
      <c r="C9" s="2"/>
      <c r="D9" s="2"/>
      <c r="E9" s="2"/>
      <c r="F9" s="6"/>
      <c r="G9" s="2"/>
      <c r="H9" s="7"/>
    </row>
    <row r="10" spans="1:8" x14ac:dyDescent="0.25">
      <c r="A10" s="4">
        <f t="shared" si="0"/>
        <v>4</v>
      </c>
      <c r="B10" s="8"/>
      <c r="C10" s="2"/>
      <c r="D10" s="2"/>
      <c r="E10" s="2"/>
      <c r="F10" s="6"/>
      <c r="G10" s="2"/>
      <c r="H10" s="7"/>
    </row>
    <row r="11" spans="1:8" x14ac:dyDescent="0.25">
      <c r="A11" s="4">
        <f t="shared" si="0"/>
        <v>5</v>
      </c>
      <c r="B11" s="9" t="s">
        <v>7</v>
      </c>
      <c r="C11" s="2"/>
      <c r="D11" s="2"/>
      <c r="E11" s="2"/>
      <c r="F11" s="2"/>
      <c r="G11" s="2"/>
      <c r="H11" s="7"/>
    </row>
    <row r="12" spans="1:8" x14ac:dyDescent="0.25">
      <c r="A12" s="4">
        <f t="shared" si="0"/>
        <v>6</v>
      </c>
      <c r="B12" s="2" t="s">
        <v>8</v>
      </c>
      <c r="C12" s="2"/>
      <c r="D12" s="2"/>
      <c r="E12" s="2"/>
      <c r="F12" s="6">
        <v>0</v>
      </c>
      <c r="G12" s="2"/>
      <c r="H12" s="7"/>
    </row>
    <row r="13" spans="1:8" x14ac:dyDescent="0.25">
      <c r="A13" s="4">
        <f t="shared" si="0"/>
        <v>7</v>
      </c>
      <c r="B13" s="2"/>
      <c r="C13" s="2"/>
      <c r="D13" s="2"/>
      <c r="E13" s="2"/>
      <c r="F13" s="6"/>
      <c r="G13" s="2"/>
      <c r="H13" s="7"/>
    </row>
    <row r="14" spans="1:8" x14ac:dyDescent="0.25">
      <c r="A14" s="4">
        <f t="shared" si="0"/>
        <v>8</v>
      </c>
      <c r="B14" s="9" t="s">
        <v>9</v>
      </c>
      <c r="C14" s="2"/>
      <c r="D14" s="2"/>
      <c r="E14" s="2"/>
      <c r="F14" s="2"/>
      <c r="G14" s="2"/>
      <c r="H14" s="7"/>
    </row>
    <row r="15" spans="1:8" x14ac:dyDescent="0.25">
      <c r="A15" s="4">
        <f t="shared" si="0"/>
        <v>9</v>
      </c>
      <c r="B15" s="2" t="s">
        <v>8</v>
      </c>
      <c r="C15" s="2"/>
      <c r="D15" s="2"/>
      <c r="E15" s="2"/>
      <c r="F15" s="10">
        <v>-3789178.1368670193</v>
      </c>
      <c r="G15" s="2"/>
      <c r="H15" s="7" t="s">
        <v>10</v>
      </c>
    </row>
    <row r="16" spans="1:8" x14ac:dyDescent="0.25">
      <c r="A16" s="4">
        <f t="shared" si="0"/>
        <v>10</v>
      </c>
      <c r="B16" s="2"/>
      <c r="C16" s="2"/>
      <c r="D16" s="2"/>
      <c r="E16" s="2"/>
      <c r="F16" s="11"/>
      <c r="G16" s="2"/>
      <c r="H16" s="2"/>
    </row>
    <row r="17" spans="1:8" x14ac:dyDescent="0.25">
      <c r="A17" s="4">
        <f t="shared" si="0"/>
        <v>11</v>
      </c>
      <c r="B17" s="3"/>
      <c r="C17" s="2"/>
      <c r="D17" s="2"/>
      <c r="E17" s="2"/>
      <c r="F17" s="11"/>
      <c r="G17" s="2"/>
      <c r="H17" s="2"/>
    </row>
    <row r="18" spans="1:8" ht="15.75" thickBot="1" x14ac:dyDescent="0.3">
      <c r="A18" s="4">
        <f t="shared" si="0"/>
        <v>12</v>
      </c>
      <c r="B18" s="3" t="s">
        <v>11</v>
      </c>
      <c r="C18" s="2"/>
      <c r="D18" s="2"/>
      <c r="E18" s="2"/>
      <c r="F18" s="12">
        <f>SUM(F12:F15)</f>
        <v>-3789178.1368670193</v>
      </c>
      <c r="G18" s="2"/>
      <c r="H18" s="2"/>
    </row>
    <row r="19" spans="1:8" ht="15.75" thickTop="1" x14ac:dyDescent="0.25">
      <c r="A19" s="4">
        <f t="shared" si="0"/>
        <v>13</v>
      </c>
      <c r="B19" s="2"/>
      <c r="C19" s="2"/>
      <c r="D19" s="2"/>
      <c r="E19" s="2"/>
      <c r="F19" s="6"/>
      <c r="G19" s="2"/>
      <c r="H19" s="2"/>
    </row>
    <row r="20" spans="1:8" x14ac:dyDescent="0.25">
      <c r="A20" s="4">
        <f t="shared" si="0"/>
        <v>14</v>
      </c>
      <c r="B20" s="2"/>
      <c r="C20" s="2"/>
      <c r="D20" s="2"/>
      <c r="E20" s="2"/>
      <c r="F20" s="6"/>
      <c r="G20" s="2"/>
      <c r="H20" s="2"/>
    </row>
    <row r="21" spans="1:8" x14ac:dyDescent="0.25">
      <c r="A21" s="4">
        <f t="shared" si="0"/>
        <v>15</v>
      </c>
      <c r="B21" s="2"/>
      <c r="C21" s="2"/>
      <c r="D21" s="2"/>
      <c r="E21" s="2"/>
      <c r="F21" s="6"/>
      <c r="G21" s="2"/>
      <c r="H21" s="2"/>
    </row>
    <row r="22" spans="1:8" x14ac:dyDescent="0.25">
      <c r="A22" s="4">
        <f t="shared" si="0"/>
        <v>16</v>
      </c>
      <c r="B22" s="13" t="str">
        <f>+'[1]21-09 Combined'!B32</f>
        <v>2021 Washington CBR Normalized Total Revenues</v>
      </c>
      <c r="C22" s="14"/>
      <c r="D22" s="14"/>
      <c r="E22" s="2"/>
      <c r="F22" s="15">
        <f>+'[1]21-09 Combined'!F32</f>
        <v>83232692.878956497</v>
      </c>
      <c r="G22" s="2"/>
      <c r="H22" s="2"/>
    </row>
    <row r="23" spans="1:8" x14ac:dyDescent="0.25">
      <c r="A23" s="4">
        <f t="shared" si="0"/>
        <v>17</v>
      </c>
      <c r="B23" s="3"/>
      <c r="C23" s="2"/>
      <c r="D23" s="2"/>
      <c r="E23" s="2"/>
      <c r="F23" s="16"/>
      <c r="G23" s="2"/>
      <c r="H23" s="2"/>
    </row>
    <row r="24" spans="1:8" x14ac:dyDescent="0.25">
      <c r="A24" s="4">
        <f t="shared" si="0"/>
        <v>18</v>
      </c>
      <c r="B24" s="3" t="s">
        <v>12</v>
      </c>
      <c r="C24" s="2"/>
      <c r="D24" s="2"/>
      <c r="E24" s="2"/>
      <c r="F24" s="17">
        <f>ROUND(F18/F22,4)</f>
        <v>-4.5499999999999999E-2</v>
      </c>
      <c r="G24" s="2"/>
      <c r="H24" s="2"/>
    </row>
  </sheetData>
  <pageMargins left="0.7" right="0.7" top="0.75" bottom="0.75" header="0.3" footer="0.3"/>
  <pageSetup orientation="portrait" horizontalDpi="0" verticalDpi="0" r:id="rId1"/>
  <headerFooter>
    <oddHeader>&amp;RNWN WUTC Advice 22-08
Exhibit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82FD-C3AE-4ABA-AA05-48443BFDE907}">
  <sheetPr>
    <pageSetUpPr fitToPage="1"/>
  </sheetPr>
  <dimension ref="A1:L100"/>
  <sheetViews>
    <sheetView view="pageLayout" zoomScaleNormal="100" workbookViewId="0">
      <selection activeCell="K107" sqref="K107"/>
    </sheetView>
  </sheetViews>
  <sheetFormatPr defaultRowHeight="15" x14ac:dyDescent="0.25"/>
  <cols>
    <col min="2" max="2" width="18" bestFit="1" customWidth="1"/>
    <col min="4" max="4" width="15.5703125" bestFit="1" customWidth="1"/>
    <col min="5" max="5" width="12.5703125" bestFit="1" customWidth="1"/>
    <col min="6" max="6" width="11.85546875" bestFit="1" customWidth="1"/>
    <col min="7" max="7" width="10.85546875" bestFit="1" customWidth="1"/>
    <col min="8" max="8" width="9.7109375" bestFit="1" customWidth="1"/>
    <col min="9" max="9" width="11.5703125" bestFit="1" customWidth="1"/>
    <col min="10" max="11" width="18.42578125" bestFit="1" customWidth="1"/>
    <col min="12" max="12" width="18.5703125" bestFit="1" customWidth="1"/>
  </cols>
  <sheetData>
    <row r="1" spans="1:12" x14ac:dyDescent="0.25">
      <c r="A1" s="18" t="str">
        <f>+'[2]Washington volumes'!A1</f>
        <v>NW Natural</v>
      </c>
      <c r="B1" s="19"/>
      <c r="C1" s="19"/>
      <c r="D1" s="19"/>
      <c r="E1" s="19"/>
      <c r="F1" s="19"/>
      <c r="G1" s="19"/>
      <c r="H1" s="19"/>
      <c r="I1" s="19"/>
      <c r="J1" s="19"/>
      <c r="K1" s="19"/>
      <c r="L1" s="19"/>
    </row>
    <row r="2" spans="1:12" x14ac:dyDescent="0.25">
      <c r="A2" s="18" t="str">
        <f>+'[2]Washington volumes'!A2</f>
        <v>Rates &amp; Regulatory Affairs</v>
      </c>
      <c r="B2" s="19"/>
      <c r="C2" s="19"/>
      <c r="D2" s="19"/>
      <c r="E2" s="19"/>
      <c r="F2" s="19"/>
      <c r="G2" s="19"/>
      <c r="H2" s="19"/>
      <c r="I2" s="19"/>
      <c r="J2" s="19"/>
      <c r="K2" s="19"/>
      <c r="L2" s="19"/>
    </row>
    <row r="3" spans="1:12" x14ac:dyDescent="0.25">
      <c r="A3" s="18" t="s">
        <v>13</v>
      </c>
      <c r="B3" s="19"/>
      <c r="C3" s="19"/>
      <c r="D3" s="19"/>
      <c r="E3" s="19"/>
      <c r="F3" s="19"/>
      <c r="G3" s="19"/>
      <c r="H3" s="19"/>
      <c r="I3" s="21"/>
      <c r="J3" s="20"/>
      <c r="K3" s="20"/>
      <c r="L3" s="20"/>
    </row>
    <row r="4" spans="1:12" x14ac:dyDescent="0.25">
      <c r="A4" s="22" t="s">
        <v>14</v>
      </c>
      <c r="B4" s="19"/>
      <c r="C4" s="19"/>
      <c r="D4" s="19"/>
      <c r="E4" s="19"/>
      <c r="F4" s="19"/>
      <c r="G4" s="19"/>
      <c r="H4" s="19"/>
      <c r="I4" s="19"/>
      <c r="J4" s="23"/>
      <c r="K4" s="19"/>
      <c r="L4" s="19"/>
    </row>
    <row r="5" spans="1:12" x14ac:dyDescent="0.25">
      <c r="A5" s="19"/>
      <c r="B5" s="19"/>
      <c r="C5" s="19"/>
      <c r="D5" s="19"/>
      <c r="E5" s="19"/>
      <c r="F5" s="19"/>
      <c r="G5" s="24"/>
      <c r="H5" s="24"/>
      <c r="I5" s="24"/>
      <c r="J5" s="25"/>
      <c r="K5" s="25"/>
      <c r="L5" s="25"/>
    </row>
    <row r="6" spans="1:12" ht="15.75" thickBot="1" x14ac:dyDescent="0.3">
      <c r="A6" s="19"/>
      <c r="B6" s="19"/>
      <c r="C6" s="19"/>
      <c r="D6" s="19"/>
      <c r="E6" s="19"/>
      <c r="F6" s="19"/>
      <c r="G6" s="19"/>
      <c r="H6" s="19"/>
      <c r="I6" s="19"/>
      <c r="J6" s="25"/>
      <c r="K6" s="25"/>
      <c r="L6" s="25"/>
    </row>
    <row r="7" spans="1:12" x14ac:dyDescent="0.25">
      <c r="A7" s="26">
        <v>1</v>
      </c>
      <c r="B7" s="19"/>
      <c r="C7" s="19"/>
      <c r="D7" s="26" t="s">
        <v>15</v>
      </c>
      <c r="E7" s="19"/>
      <c r="F7" s="27" t="s">
        <v>16</v>
      </c>
      <c r="G7" s="19"/>
      <c r="H7" s="26" t="s">
        <v>17</v>
      </c>
      <c r="I7" s="27"/>
      <c r="J7" s="27" t="s">
        <v>18</v>
      </c>
      <c r="K7" s="27" t="s">
        <v>18</v>
      </c>
      <c r="L7" s="28" t="s">
        <v>18</v>
      </c>
    </row>
    <row r="8" spans="1:12" x14ac:dyDescent="0.25">
      <c r="A8" s="26">
        <f t="shared" ref="A8:A71" si="0">+A7+1</f>
        <v>2</v>
      </c>
      <c r="B8" s="19"/>
      <c r="C8" s="19"/>
      <c r="D8" s="26" t="s">
        <v>19</v>
      </c>
      <c r="E8" s="27"/>
      <c r="F8" s="27" t="s">
        <v>20</v>
      </c>
      <c r="G8" s="26" t="s">
        <v>21</v>
      </c>
      <c r="H8" s="29">
        <v>44501</v>
      </c>
      <c r="I8" s="27">
        <f>+H8</f>
        <v>44501</v>
      </c>
      <c r="J8" s="27">
        <v>44866</v>
      </c>
      <c r="K8" s="27">
        <v>44866</v>
      </c>
      <c r="L8" s="27">
        <v>44866</v>
      </c>
    </row>
    <row r="9" spans="1:12" x14ac:dyDescent="0.25">
      <c r="A9" s="26">
        <f t="shared" si="0"/>
        <v>3</v>
      </c>
      <c r="B9" s="19"/>
      <c r="C9" s="19"/>
      <c r="D9" s="26" t="s">
        <v>22</v>
      </c>
      <c r="E9" s="26" t="s">
        <v>23</v>
      </c>
      <c r="F9" s="26" t="s">
        <v>24</v>
      </c>
      <c r="G9" s="26" t="s">
        <v>24</v>
      </c>
      <c r="H9" s="26" t="s">
        <v>25</v>
      </c>
      <c r="I9" s="26" t="s">
        <v>17</v>
      </c>
      <c r="J9" s="26" t="s">
        <v>26</v>
      </c>
      <c r="K9" s="26" t="s">
        <v>26</v>
      </c>
      <c r="L9" s="30" t="s">
        <v>26</v>
      </c>
    </row>
    <row r="10" spans="1:12" ht="15.75" thickBot="1" x14ac:dyDescent="0.3">
      <c r="A10" s="26">
        <f t="shared" si="0"/>
        <v>4</v>
      </c>
      <c r="B10" s="19"/>
      <c r="C10" s="19"/>
      <c r="D10" s="31" t="s">
        <v>27</v>
      </c>
      <c r="E10" s="31" t="s">
        <v>28</v>
      </c>
      <c r="F10" s="31" t="s">
        <v>29</v>
      </c>
      <c r="G10" s="31" t="s">
        <v>30</v>
      </c>
      <c r="H10" s="31" t="s">
        <v>31</v>
      </c>
      <c r="I10" s="31" t="s">
        <v>32</v>
      </c>
      <c r="J10" s="32" t="s">
        <v>31</v>
      </c>
      <c r="K10" s="31" t="s">
        <v>32</v>
      </c>
      <c r="L10" s="33" t="s">
        <v>33</v>
      </c>
    </row>
    <row r="11" spans="1:12" x14ac:dyDescent="0.25">
      <c r="A11" s="26">
        <f t="shared" si="0"/>
        <v>5</v>
      </c>
      <c r="B11" s="19"/>
      <c r="C11" s="19"/>
      <c r="D11" s="34"/>
      <c r="E11" s="34"/>
      <c r="F11" s="34"/>
      <c r="G11" s="34"/>
      <c r="H11" s="34"/>
      <c r="I11" s="30" t="s">
        <v>34</v>
      </c>
      <c r="J11" s="30"/>
      <c r="K11" s="30" t="s">
        <v>35</v>
      </c>
      <c r="L11" s="35"/>
    </row>
    <row r="12" spans="1:12" x14ac:dyDescent="0.25">
      <c r="A12" s="26">
        <f t="shared" si="0"/>
        <v>6</v>
      </c>
      <c r="B12" s="36" t="s">
        <v>36</v>
      </c>
      <c r="C12" s="36" t="s">
        <v>28</v>
      </c>
      <c r="D12" s="37" t="s">
        <v>37</v>
      </c>
      <c r="E12" s="37" t="s">
        <v>38</v>
      </c>
      <c r="F12" s="37" t="s">
        <v>39</v>
      </c>
      <c r="G12" s="37" t="s">
        <v>40</v>
      </c>
      <c r="H12" s="37" t="s">
        <v>41</v>
      </c>
      <c r="I12" s="37" t="s">
        <v>42</v>
      </c>
      <c r="J12" s="37" t="s">
        <v>43</v>
      </c>
      <c r="K12" s="37" t="s">
        <v>44</v>
      </c>
      <c r="L12" s="38" t="s">
        <v>45</v>
      </c>
    </row>
    <row r="13" spans="1:12" x14ac:dyDescent="0.25">
      <c r="A13" s="26">
        <f t="shared" si="0"/>
        <v>7</v>
      </c>
      <c r="B13" s="39" t="s">
        <v>46</v>
      </c>
      <c r="C13" s="39"/>
      <c r="D13" s="40">
        <v>271947.40000000002</v>
      </c>
      <c r="E13" s="41" t="s">
        <v>47</v>
      </c>
      <c r="F13" s="42">
        <v>16</v>
      </c>
      <c r="G13" s="43">
        <v>5.5</v>
      </c>
      <c r="H13" s="44">
        <v>1.3474700000000002</v>
      </c>
      <c r="I13" s="45">
        <v>27.06</v>
      </c>
      <c r="J13" s="44">
        <v>1.3474700000000002</v>
      </c>
      <c r="K13" s="45">
        <v>27.059520000000003</v>
      </c>
      <c r="L13" s="46">
        <v>-1.7738359201627463E-5</v>
      </c>
    </row>
    <row r="14" spans="1:12" x14ac:dyDescent="0.25">
      <c r="A14" s="26">
        <f t="shared" si="0"/>
        <v>8</v>
      </c>
      <c r="B14" s="39" t="s">
        <v>48</v>
      </c>
      <c r="C14" s="39"/>
      <c r="D14" s="40">
        <v>26595.599999999999</v>
      </c>
      <c r="E14" s="41" t="s">
        <v>47</v>
      </c>
      <c r="F14" s="42">
        <v>58</v>
      </c>
      <c r="G14" s="43">
        <v>7</v>
      </c>
      <c r="H14" s="44">
        <v>1.3682899999999996</v>
      </c>
      <c r="I14" s="45">
        <v>86.36</v>
      </c>
      <c r="J14" s="44">
        <v>1.3682899999999996</v>
      </c>
      <c r="K14" s="45">
        <v>86.360819999999975</v>
      </c>
      <c r="L14" s="46">
        <v>9.4951366370549112E-6</v>
      </c>
    </row>
    <row r="15" spans="1:12" x14ac:dyDescent="0.25">
      <c r="A15" s="26">
        <f t="shared" si="0"/>
        <v>9</v>
      </c>
      <c r="B15" s="39" t="s">
        <v>49</v>
      </c>
      <c r="C15" s="39"/>
      <c r="D15" s="40">
        <v>59339066.200000003</v>
      </c>
      <c r="E15" s="41" t="s">
        <v>47</v>
      </c>
      <c r="F15" s="42">
        <v>57</v>
      </c>
      <c r="G15" s="43">
        <v>8</v>
      </c>
      <c r="H15" s="44">
        <v>1.0514699999999999</v>
      </c>
      <c r="I15" s="45">
        <v>67.930000000000007</v>
      </c>
      <c r="J15" s="44">
        <v>0.98761361702127659</v>
      </c>
      <c r="K15" s="45">
        <v>64.293976170212773</v>
      </c>
      <c r="L15" s="46">
        <v>-5.3526039007614219E-2</v>
      </c>
    </row>
    <row r="16" spans="1:12" x14ac:dyDescent="0.25">
      <c r="A16" s="26">
        <f t="shared" si="0"/>
        <v>10</v>
      </c>
      <c r="B16" s="39" t="s">
        <v>50</v>
      </c>
      <c r="C16" s="39"/>
      <c r="D16" s="40">
        <v>18510467.399999999</v>
      </c>
      <c r="E16" s="41" t="s">
        <v>47</v>
      </c>
      <c r="F16" s="42">
        <v>242</v>
      </c>
      <c r="G16" s="43">
        <v>22</v>
      </c>
      <c r="H16" s="44">
        <v>1.0228200000000003</v>
      </c>
      <c r="I16" s="45">
        <v>269.52</v>
      </c>
      <c r="J16" s="44">
        <v>1.0228200000000003</v>
      </c>
      <c r="K16" s="45">
        <v>269.52244000000007</v>
      </c>
      <c r="L16" s="46">
        <v>9.0531314933673518E-6</v>
      </c>
    </row>
    <row r="17" spans="1:12" x14ac:dyDescent="0.25">
      <c r="A17" s="26">
        <f t="shared" si="0"/>
        <v>11</v>
      </c>
      <c r="B17" s="39" t="s">
        <v>51</v>
      </c>
      <c r="C17" s="39"/>
      <c r="D17" s="40">
        <v>468493</v>
      </c>
      <c r="E17" s="41" t="s">
        <v>47</v>
      </c>
      <c r="F17" s="42">
        <v>2297</v>
      </c>
      <c r="G17" s="43">
        <v>22</v>
      </c>
      <c r="H17" s="44">
        <v>0.97857999999999967</v>
      </c>
      <c r="I17" s="45">
        <v>2269.8000000000002</v>
      </c>
      <c r="J17" s="44">
        <v>0.97857999999999967</v>
      </c>
      <c r="K17" s="45">
        <v>2269.7982599999991</v>
      </c>
      <c r="L17" s="46">
        <v>-7.665873649942243E-7</v>
      </c>
    </row>
    <row r="18" spans="1:12" x14ac:dyDescent="0.25">
      <c r="A18" s="26">
        <f t="shared" si="0"/>
        <v>12</v>
      </c>
      <c r="B18" s="47">
        <v>27</v>
      </c>
      <c r="C18" s="47"/>
      <c r="D18" s="40">
        <v>220539.3</v>
      </c>
      <c r="E18" s="41" t="s">
        <v>47</v>
      </c>
      <c r="F18" s="42">
        <v>47</v>
      </c>
      <c r="G18" s="43">
        <v>9</v>
      </c>
      <c r="H18" s="44">
        <v>0.78956999999999988</v>
      </c>
      <c r="I18" s="45">
        <v>46.11</v>
      </c>
      <c r="J18" s="44">
        <v>0.78956999999999988</v>
      </c>
      <c r="K18" s="45">
        <v>46.109789999999997</v>
      </c>
      <c r="L18" s="46">
        <v>-4.554326610338495E-6</v>
      </c>
    </row>
    <row r="19" spans="1:12" x14ac:dyDescent="0.25">
      <c r="A19" s="26">
        <f t="shared" si="0"/>
        <v>13</v>
      </c>
      <c r="B19" s="26" t="s">
        <v>52</v>
      </c>
      <c r="C19" s="48" t="s">
        <v>53</v>
      </c>
      <c r="D19" s="49">
        <v>1710730.7</v>
      </c>
      <c r="E19" s="50">
        <v>2000</v>
      </c>
      <c r="F19" s="51">
        <v>3550</v>
      </c>
      <c r="G19" s="52">
        <v>250</v>
      </c>
      <c r="H19" s="23">
        <v>0.79066000000000003</v>
      </c>
      <c r="I19" s="20"/>
      <c r="J19" s="23">
        <v>0.79066000000000003</v>
      </c>
      <c r="K19" s="20"/>
      <c r="L19" s="53"/>
    </row>
    <row r="20" spans="1:12" x14ac:dyDescent="0.25">
      <c r="A20" s="26">
        <f t="shared" si="0"/>
        <v>14</v>
      </c>
      <c r="B20" s="26"/>
      <c r="C20" s="48" t="s">
        <v>54</v>
      </c>
      <c r="D20" s="49">
        <v>2037786.1</v>
      </c>
      <c r="E20" s="50" t="s">
        <v>55</v>
      </c>
      <c r="F20" s="51"/>
      <c r="G20" s="52"/>
      <c r="H20" s="23">
        <v>0.7381899999999999</v>
      </c>
      <c r="I20" s="20"/>
      <c r="J20" s="23">
        <v>0.7381899999999999</v>
      </c>
      <c r="K20" s="20"/>
      <c r="L20" s="53"/>
    </row>
    <row r="21" spans="1:12" x14ac:dyDescent="0.25">
      <c r="A21" s="26">
        <f t="shared" si="0"/>
        <v>15</v>
      </c>
      <c r="B21" s="47"/>
      <c r="C21" s="54" t="s">
        <v>56</v>
      </c>
      <c r="D21" s="55"/>
      <c r="E21" s="56"/>
      <c r="F21" s="57"/>
      <c r="G21" s="58"/>
      <c r="H21" s="59"/>
      <c r="I21" s="60">
        <v>2975.51</v>
      </c>
      <c r="J21" s="59"/>
      <c r="K21" s="60">
        <v>2975.51</v>
      </c>
      <c r="L21" s="46">
        <v>0</v>
      </c>
    </row>
    <row r="22" spans="1:12" x14ac:dyDescent="0.25">
      <c r="A22" s="26">
        <f t="shared" si="0"/>
        <v>16</v>
      </c>
      <c r="B22" s="26" t="s">
        <v>57</v>
      </c>
      <c r="C22" s="48" t="s">
        <v>53</v>
      </c>
      <c r="D22" s="49">
        <v>0</v>
      </c>
      <c r="E22" s="50">
        <v>2000</v>
      </c>
      <c r="F22" s="51">
        <v>0</v>
      </c>
      <c r="G22" s="52">
        <v>250</v>
      </c>
      <c r="H22" s="23">
        <v>0.81381000000000003</v>
      </c>
      <c r="I22" s="20"/>
      <c r="J22" s="23">
        <v>0.81381000000000003</v>
      </c>
      <c r="K22" s="20"/>
      <c r="L22" s="53"/>
    </row>
    <row r="23" spans="1:12" x14ac:dyDescent="0.25">
      <c r="A23" s="26">
        <f t="shared" si="0"/>
        <v>17</v>
      </c>
      <c r="B23" s="26"/>
      <c r="C23" s="48" t="s">
        <v>54</v>
      </c>
      <c r="D23" s="49">
        <v>0</v>
      </c>
      <c r="E23" s="50" t="s">
        <v>55</v>
      </c>
      <c r="F23" s="61"/>
      <c r="G23" s="62"/>
      <c r="H23" s="23">
        <v>0.76286999999999994</v>
      </c>
      <c r="I23" s="20"/>
      <c r="J23" s="23">
        <v>0.76286999999999994</v>
      </c>
      <c r="K23" s="20"/>
      <c r="L23" s="53"/>
    </row>
    <row r="24" spans="1:12" x14ac:dyDescent="0.25">
      <c r="A24" s="26">
        <f>+A22+1</f>
        <v>17</v>
      </c>
      <c r="B24" s="47"/>
      <c r="C24" s="54" t="s">
        <v>56</v>
      </c>
      <c r="D24" s="55"/>
      <c r="E24" s="56"/>
      <c r="F24" s="57"/>
      <c r="G24" s="58"/>
      <c r="H24" s="59"/>
      <c r="I24" s="60">
        <v>250</v>
      </c>
      <c r="J24" s="59"/>
      <c r="K24" s="60">
        <v>250</v>
      </c>
      <c r="L24" s="46">
        <v>0</v>
      </c>
    </row>
    <row r="25" spans="1:12" x14ac:dyDescent="0.25">
      <c r="A25" s="26">
        <f t="shared" si="0"/>
        <v>18</v>
      </c>
      <c r="B25" s="26" t="s">
        <v>58</v>
      </c>
      <c r="C25" s="48" t="s">
        <v>53</v>
      </c>
      <c r="D25" s="49">
        <v>163493</v>
      </c>
      <c r="E25" s="50">
        <v>2000</v>
      </c>
      <c r="F25" s="51">
        <v>4629</v>
      </c>
      <c r="G25" s="52">
        <v>500</v>
      </c>
      <c r="H25" s="23">
        <v>0.37099999999999994</v>
      </c>
      <c r="I25" s="20"/>
      <c r="J25" s="23">
        <v>0.37099999999999994</v>
      </c>
      <c r="K25" s="20"/>
      <c r="L25" s="53"/>
    </row>
    <row r="26" spans="1:12" x14ac:dyDescent="0.25">
      <c r="A26" s="26">
        <f t="shared" si="0"/>
        <v>19</v>
      </c>
      <c r="B26" s="26"/>
      <c r="C26" s="48" t="s">
        <v>54</v>
      </c>
      <c r="D26" s="49">
        <v>280928</v>
      </c>
      <c r="E26" s="50" t="s">
        <v>55</v>
      </c>
      <c r="F26" s="51"/>
      <c r="G26" s="52"/>
      <c r="H26" s="23">
        <v>0.32688000000000006</v>
      </c>
      <c r="I26" s="20"/>
      <c r="J26" s="23">
        <v>0.32688000000000006</v>
      </c>
      <c r="K26" s="20"/>
      <c r="L26" s="53"/>
    </row>
    <row r="27" spans="1:12" x14ac:dyDescent="0.25">
      <c r="A27" s="26">
        <f t="shared" si="0"/>
        <v>20</v>
      </c>
      <c r="B27" s="47"/>
      <c r="C27" s="54" t="s">
        <v>56</v>
      </c>
      <c r="D27" s="55"/>
      <c r="E27" s="56"/>
      <c r="F27" s="57"/>
      <c r="G27" s="58"/>
      <c r="H27" s="59"/>
      <c r="I27" s="60">
        <v>2101.37</v>
      </c>
      <c r="J27" s="59"/>
      <c r="K27" s="60">
        <v>2101.37</v>
      </c>
      <c r="L27" s="46">
        <v>0</v>
      </c>
    </row>
    <row r="28" spans="1:12" x14ac:dyDescent="0.25">
      <c r="A28" s="26">
        <f t="shared" si="0"/>
        <v>21</v>
      </c>
      <c r="B28" s="26" t="s">
        <v>59</v>
      </c>
      <c r="C28" s="48" t="s">
        <v>53</v>
      </c>
      <c r="D28" s="49">
        <v>0</v>
      </c>
      <c r="E28" s="50">
        <v>2000</v>
      </c>
      <c r="F28" s="51">
        <v>0</v>
      </c>
      <c r="G28" s="52">
        <v>500</v>
      </c>
      <c r="H28" s="23">
        <v>0.36337000000000003</v>
      </c>
      <c r="I28" s="20"/>
      <c r="J28" s="23">
        <v>0.36337000000000003</v>
      </c>
      <c r="K28" s="20"/>
      <c r="L28" s="53"/>
    </row>
    <row r="29" spans="1:12" x14ac:dyDescent="0.25">
      <c r="A29" s="26">
        <f t="shared" si="0"/>
        <v>22</v>
      </c>
      <c r="B29" s="26"/>
      <c r="C29" s="48" t="s">
        <v>54</v>
      </c>
      <c r="D29" s="49">
        <v>0</v>
      </c>
      <c r="E29" s="50" t="s">
        <v>55</v>
      </c>
      <c r="F29" s="51"/>
      <c r="G29" s="52"/>
      <c r="H29" s="23">
        <v>0.3201500000000001</v>
      </c>
      <c r="I29" s="20"/>
      <c r="J29" s="23">
        <v>0.3201500000000001</v>
      </c>
      <c r="K29" s="20"/>
      <c r="L29" s="53"/>
    </row>
    <row r="30" spans="1:12" x14ac:dyDescent="0.25">
      <c r="A30" s="47">
        <f t="shared" si="0"/>
        <v>23</v>
      </c>
      <c r="B30" s="47"/>
      <c r="C30" s="54" t="s">
        <v>56</v>
      </c>
      <c r="D30" s="55"/>
      <c r="E30" s="56"/>
      <c r="F30" s="57"/>
      <c r="G30" s="58"/>
      <c r="H30" s="59"/>
      <c r="I30" s="60">
        <v>500</v>
      </c>
      <c r="J30" s="59"/>
      <c r="K30" s="60">
        <v>500</v>
      </c>
      <c r="L30" s="46">
        <v>0</v>
      </c>
    </row>
    <row r="31" spans="1:12" x14ac:dyDescent="0.25">
      <c r="A31" s="26">
        <f>+A27+1</f>
        <v>21</v>
      </c>
      <c r="B31" s="26" t="s">
        <v>60</v>
      </c>
      <c r="C31" s="48" t="s">
        <v>53</v>
      </c>
      <c r="D31" s="49">
        <v>1054</v>
      </c>
      <c r="E31" s="50">
        <v>2000</v>
      </c>
      <c r="F31" s="51">
        <v>4</v>
      </c>
      <c r="G31" s="52">
        <v>250</v>
      </c>
      <c r="H31" s="23">
        <v>0.71891000000000027</v>
      </c>
      <c r="I31" s="20"/>
      <c r="J31" s="23">
        <v>0.71891000000000027</v>
      </c>
      <c r="K31" s="20"/>
      <c r="L31" s="53"/>
    </row>
    <row r="32" spans="1:12" x14ac:dyDescent="0.25">
      <c r="A32" s="26">
        <f t="shared" si="0"/>
        <v>22</v>
      </c>
      <c r="B32" s="26"/>
      <c r="C32" s="48" t="s">
        <v>54</v>
      </c>
      <c r="D32" s="49">
        <v>0</v>
      </c>
      <c r="E32" s="50" t="s">
        <v>55</v>
      </c>
      <c r="F32" s="61"/>
      <c r="G32" s="62"/>
      <c r="H32" s="23">
        <v>0.67495999999999989</v>
      </c>
      <c r="I32" s="20"/>
      <c r="J32" s="23">
        <v>0.67495999999999989</v>
      </c>
      <c r="K32" s="20"/>
      <c r="L32" s="53"/>
    </row>
    <row r="33" spans="1:12" x14ac:dyDescent="0.25">
      <c r="A33" s="26">
        <f t="shared" si="0"/>
        <v>23</v>
      </c>
      <c r="B33" s="47"/>
      <c r="C33" s="54" t="s">
        <v>56</v>
      </c>
      <c r="D33" s="55"/>
      <c r="E33" s="56"/>
      <c r="F33" s="57"/>
      <c r="G33" s="58"/>
      <c r="H33" s="59"/>
      <c r="I33" s="60">
        <v>252.88</v>
      </c>
      <c r="J33" s="59"/>
      <c r="K33" s="60">
        <v>252.88</v>
      </c>
      <c r="L33" s="46">
        <v>0</v>
      </c>
    </row>
    <row r="34" spans="1:12" x14ac:dyDescent="0.25">
      <c r="A34" s="26">
        <f t="shared" si="0"/>
        <v>24</v>
      </c>
      <c r="B34" s="26" t="s">
        <v>61</v>
      </c>
      <c r="C34" s="48" t="s">
        <v>53</v>
      </c>
      <c r="D34" s="49">
        <v>0</v>
      </c>
      <c r="E34" s="50">
        <v>2000</v>
      </c>
      <c r="F34" s="51">
        <v>0</v>
      </c>
      <c r="G34" s="52">
        <v>250</v>
      </c>
      <c r="H34" s="23">
        <v>0.7495799999999998</v>
      </c>
      <c r="I34" s="20"/>
      <c r="J34" s="23">
        <v>0.7495799999999998</v>
      </c>
      <c r="K34" s="20"/>
      <c r="L34" s="53"/>
    </row>
    <row r="35" spans="1:12" x14ac:dyDescent="0.25">
      <c r="A35" s="26">
        <f t="shared" si="0"/>
        <v>25</v>
      </c>
      <c r="B35" s="26"/>
      <c r="C35" s="48" t="s">
        <v>54</v>
      </c>
      <c r="D35" s="49">
        <v>0</v>
      </c>
      <c r="E35" s="50" t="s">
        <v>55</v>
      </c>
      <c r="F35" s="51"/>
      <c r="G35" s="52"/>
      <c r="H35" s="23">
        <v>0.70628000000000002</v>
      </c>
      <c r="I35" s="20"/>
      <c r="J35" s="23">
        <v>0.70628000000000002</v>
      </c>
      <c r="K35" s="20"/>
      <c r="L35" s="53"/>
    </row>
    <row r="36" spans="1:12" x14ac:dyDescent="0.25">
      <c r="A36" s="26">
        <f t="shared" si="0"/>
        <v>26</v>
      </c>
      <c r="B36" s="47"/>
      <c r="C36" s="54" t="s">
        <v>56</v>
      </c>
      <c r="D36" s="55"/>
      <c r="E36" s="56"/>
      <c r="F36" s="57"/>
      <c r="G36" s="58"/>
      <c r="H36" s="59"/>
      <c r="I36" s="60">
        <v>250</v>
      </c>
      <c r="J36" s="59"/>
      <c r="K36" s="60">
        <v>250</v>
      </c>
      <c r="L36" s="46">
        <v>0</v>
      </c>
    </row>
    <row r="37" spans="1:12" x14ac:dyDescent="0.25">
      <c r="A37" s="26">
        <f t="shared" si="0"/>
        <v>27</v>
      </c>
      <c r="B37" s="26" t="s">
        <v>62</v>
      </c>
      <c r="C37" s="48" t="s">
        <v>53</v>
      </c>
      <c r="D37" s="49">
        <v>672391.7</v>
      </c>
      <c r="E37" s="49">
        <v>10000</v>
      </c>
      <c r="F37" s="51">
        <v>18979</v>
      </c>
      <c r="G37" s="52">
        <v>1300</v>
      </c>
      <c r="H37" s="23">
        <v>0.56288999999999989</v>
      </c>
      <c r="I37" s="20"/>
      <c r="J37" s="23">
        <v>0.56288999999999989</v>
      </c>
      <c r="K37" s="20"/>
      <c r="L37" s="53"/>
    </row>
    <row r="38" spans="1:12" x14ac:dyDescent="0.25">
      <c r="A38" s="26">
        <f t="shared" si="0"/>
        <v>28</v>
      </c>
      <c r="B38" s="26"/>
      <c r="C38" s="48" t="s">
        <v>54</v>
      </c>
      <c r="D38" s="49">
        <v>721397.8</v>
      </c>
      <c r="E38" s="49">
        <v>20000</v>
      </c>
      <c r="F38" s="51"/>
      <c r="G38" s="52"/>
      <c r="H38" s="23">
        <v>0.54045999999999961</v>
      </c>
      <c r="I38" s="20"/>
      <c r="J38" s="23">
        <v>0.54045999999999961</v>
      </c>
      <c r="K38" s="20"/>
      <c r="L38" s="53"/>
    </row>
    <row r="39" spans="1:12" x14ac:dyDescent="0.25">
      <c r="A39" s="26">
        <f t="shared" si="0"/>
        <v>29</v>
      </c>
      <c r="B39" s="26"/>
      <c r="C39" s="48" t="s">
        <v>63</v>
      </c>
      <c r="D39" s="49">
        <v>191980.4</v>
      </c>
      <c r="E39" s="49">
        <v>20000</v>
      </c>
      <c r="F39" s="51"/>
      <c r="G39" s="52"/>
      <c r="H39" s="23">
        <v>0.49585999999999991</v>
      </c>
      <c r="I39" s="20"/>
      <c r="J39" s="23">
        <v>0.49585999999999991</v>
      </c>
      <c r="K39" s="20"/>
      <c r="L39" s="53"/>
    </row>
    <row r="40" spans="1:12" x14ac:dyDescent="0.25">
      <c r="A40" s="26">
        <f t="shared" si="0"/>
        <v>30</v>
      </c>
      <c r="B40" s="26"/>
      <c r="C40" s="48" t="s">
        <v>64</v>
      </c>
      <c r="D40" s="49">
        <v>8502.1</v>
      </c>
      <c r="E40" s="49">
        <v>100000</v>
      </c>
      <c r="F40" s="51"/>
      <c r="G40" s="52"/>
      <c r="H40" s="23">
        <v>0.4665100000000002</v>
      </c>
      <c r="I40" s="20"/>
      <c r="J40" s="23">
        <v>0.4665100000000002</v>
      </c>
      <c r="K40" s="20"/>
      <c r="L40" s="53"/>
    </row>
    <row r="41" spans="1:12" x14ac:dyDescent="0.25">
      <c r="A41" s="26">
        <f t="shared" si="0"/>
        <v>31</v>
      </c>
      <c r="B41" s="26"/>
      <c r="C41" s="48" t="s">
        <v>65</v>
      </c>
      <c r="D41" s="49">
        <v>0</v>
      </c>
      <c r="E41" s="49">
        <v>600000</v>
      </c>
      <c r="F41" s="51"/>
      <c r="G41" s="52"/>
      <c r="H41" s="23">
        <v>0.42738999999999994</v>
      </c>
      <c r="I41" s="20"/>
      <c r="J41" s="23">
        <v>0.42738999999999994</v>
      </c>
      <c r="K41" s="20"/>
      <c r="L41" s="53"/>
    </row>
    <row r="42" spans="1:12" x14ac:dyDescent="0.25">
      <c r="A42" s="26">
        <f t="shared" si="0"/>
        <v>32</v>
      </c>
      <c r="B42" s="26"/>
      <c r="C42" s="48" t="s">
        <v>66</v>
      </c>
      <c r="D42" s="49">
        <v>0</v>
      </c>
      <c r="E42" s="50" t="s">
        <v>55</v>
      </c>
      <c r="F42" s="51"/>
      <c r="G42" s="52"/>
      <c r="H42" s="23">
        <v>0.37846000000000007</v>
      </c>
      <c r="I42" s="20"/>
      <c r="J42" s="23">
        <v>0.37846000000000007</v>
      </c>
      <c r="K42" s="20"/>
      <c r="L42" s="53"/>
    </row>
    <row r="43" spans="1:12" x14ac:dyDescent="0.25">
      <c r="A43" s="26">
        <f t="shared" si="0"/>
        <v>33</v>
      </c>
      <c r="B43" s="47"/>
      <c r="C43" s="54" t="s">
        <v>56</v>
      </c>
      <c r="D43" s="55"/>
      <c r="E43" s="56"/>
      <c r="F43" s="57"/>
      <c r="G43" s="58"/>
      <c r="H43" s="59"/>
      <c r="I43" s="60">
        <v>11781.69</v>
      </c>
      <c r="J43" s="59"/>
      <c r="K43" s="60">
        <v>11781.69</v>
      </c>
      <c r="L43" s="46">
        <v>0</v>
      </c>
    </row>
    <row r="44" spans="1:12" x14ac:dyDescent="0.25">
      <c r="A44" s="26">
        <f t="shared" si="0"/>
        <v>34</v>
      </c>
      <c r="B44" s="26" t="s">
        <v>67</v>
      </c>
      <c r="C44" s="48" t="s">
        <v>53</v>
      </c>
      <c r="D44" s="49">
        <v>1685063</v>
      </c>
      <c r="E44" s="49">
        <v>10000</v>
      </c>
      <c r="F44" s="51">
        <v>26013</v>
      </c>
      <c r="G44" s="52">
        <v>1300</v>
      </c>
      <c r="H44" s="23">
        <v>0.51346999999999987</v>
      </c>
      <c r="I44" s="20"/>
      <c r="J44" s="23">
        <v>0.51346999999999987</v>
      </c>
      <c r="K44" s="20"/>
      <c r="L44" s="53"/>
    </row>
    <row r="45" spans="1:12" x14ac:dyDescent="0.25">
      <c r="A45" s="26">
        <f t="shared" si="0"/>
        <v>35</v>
      </c>
      <c r="B45" s="26"/>
      <c r="C45" s="48" t="s">
        <v>54</v>
      </c>
      <c r="D45" s="49">
        <v>1177850</v>
      </c>
      <c r="E45" s="49">
        <v>20000</v>
      </c>
      <c r="F45" s="51"/>
      <c r="G45" s="52"/>
      <c r="H45" s="23">
        <v>0.49624000000000001</v>
      </c>
      <c r="I45" s="20"/>
      <c r="J45" s="23">
        <v>0.49624000000000001</v>
      </c>
      <c r="K45" s="20"/>
      <c r="L45" s="53"/>
    </row>
    <row r="46" spans="1:12" x14ac:dyDescent="0.25">
      <c r="A46" s="26">
        <f t="shared" si="0"/>
        <v>36</v>
      </c>
      <c r="B46" s="26"/>
      <c r="C46" s="48" t="s">
        <v>63</v>
      </c>
      <c r="D46" s="49">
        <v>242671</v>
      </c>
      <c r="E46" s="49">
        <v>20000</v>
      </c>
      <c r="F46" s="51"/>
      <c r="G46" s="52"/>
      <c r="H46" s="23">
        <v>0.4619399999999998</v>
      </c>
      <c r="I46" s="20"/>
      <c r="J46" s="23">
        <v>0.4619399999999998</v>
      </c>
      <c r="K46" s="20"/>
      <c r="L46" s="53"/>
    </row>
    <row r="47" spans="1:12" x14ac:dyDescent="0.25">
      <c r="A47" s="26">
        <f t="shared" si="0"/>
        <v>37</v>
      </c>
      <c r="B47" s="26"/>
      <c r="C47" s="48" t="s">
        <v>64</v>
      </c>
      <c r="D47" s="49">
        <v>15978</v>
      </c>
      <c r="E47" s="49">
        <v>100000</v>
      </c>
      <c r="F47" s="51"/>
      <c r="G47" s="52"/>
      <c r="H47" s="23">
        <v>0.4393800000000001</v>
      </c>
      <c r="I47" s="20"/>
      <c r="J47" s="23">
        <v>0.4393800000000001</v>
      </c>
      <c r="K47" s="20"/>
      <c r="L47" s="53"/>
    </row>
    <row r="48" spans="1:12" x14ac:dyDescent="0.25">
      <c r="A48" s="26">
        <f t="shared" si="0"/>
        <v>38</v>
      </c>
      <c r="B48" s="26"/>
      <c r="C48" s="48" t="s">
        <v>65</v>
      </c>
      <c r="D48" s="49">
        <v>0</v>
      </c>
      <c r="E48" s="49">
        <v>600000</v>
      </c>
      <c r="F48" s="51"/>
      <c r="G48" s="52"/>
      <c r="H48" s="23">
        <v>0.40932000000000018</v>
      </c>
      <c r="I48" s="20"/>
      <c r="J48" s="23">
        <v>0.40932000000000018</v>
      </c>
      <c r="K48" s="20"/>
      <c r="L48" s="53"/>
    </row>
    <row r="49" spans="1:12" x14ac:dyDescent="0.25">
      <c r="A49" s="26">
        <f t="shared" si="0"/>
        <v>39</v>
      </c>
      <c r="B49" s="26"/>
      <c r="C49" s="48" t="s">
        <v>66</v>
      </c>
      <c r="D49" s="49">
        <v>0</v>
      </c>
      <c r="E49" s="50" t="s">
        <v>55</v>
      </c>
      <c r="F49" s="51"/>
      <c r="G49" s="52"/>
      <c r="H49" s="23">
        <v>0.37169999999999986</v>
      </c>
      <c r="I49" s="20"/>
      <c r="J49" s="23">
        <v>0.37169999999999986</v>
      </c>
      <c r="K49" s="20"/>
      <c r="L49" s="53"/>
    </row>
    <row r="50" spans="1:12" x14ac:dyDescent="0.25">
      <c r="A50" s="26">
        <f t="shared" si="0"/>
        <v>40</v>
      </c>
      <c r="B50" s="47"/>
      <c r="C50" s="54" t="s">
        <v>56</v>
      </c>
      <c r="D50" s="55"/>
      <c r="E50" s="56"/>
      <c r="F50" s="57"/>
      <c r="G50" s="58"/>
      <c r="H50" s="59"/>
      <c r="I50" s="60">
        <v>14380.99</v>
      </c>
      <c r="J50" s="59"/>
      <c r="K50" s="60">
        <v>14380.99</v>
      </c>
      <c r="L50" s="46">
        <v>0</v>
      </c>
    </row>
    <row r="51" spans="1:12" x14ac:dyDescent="0.25">
      <c r="A51" s="26">
        <f t="shared" si="0"/>
        <v>41</v>
      </c>
      <c r="B51" s="26" t="s">
        <v>68</v>
      </c>
      <c r="C51" s="48" t="s">
        <v>53</v>
      </c>
      <c r="D51" s="49">
        <v>240000</v>
      </c>
      <c r="E51" s="49">
        <v>10000</v>
      </c>
      <c r="F51" s="51">
        <v>74536</v>
      </c>
      <c r="G51" s="52">
        <v>1550</v>
      </c>
      <c r="H51" s="23">
        <v>0.14960999999999997</v>
      </c>
      <c r="I51" s="20"/>
      <c r="J51" s="23">
        <v>0.14960999999999997</v>
      </c>
      <c r="K51" s="20"/>
      <c r="L51" s="53"/>
    </row>
    <row r="52" spans="1:12" x14ac:dyDescent="0.25">
      <c r="A52" s="26">
        <f t="shared" si="0"/>
        <v>42</v>
      </c>
      <c r="B52" s="26"/>
      <c r="C52" s="48" t="s">
        <v>54</v>
      </c>
      <c r="D52" s="49">
        <v>480000</v>
      </c>
      <c r="E52" s="49">
        <v>20000</v>
      </c>
      <c r="F52" s="51"/>
      <c r="G52" s="52"/>
      <c r="H52" s="23">
        <v>0.13392000000000001</v>
      </c>
      <c r="I52" s="20"/>
      <c r="J52" s="23">
        <v>0.13392000000000001</v>
      </c>
      <c r="K52" s="20"/>
      <c r="L52" s="53"/>
    </row>
    <row r="53" spans="1:12" x14ac:dyDescent="0.25">
      <c r="A53" s="26">
        <f t="shared" si="0"/>
        <v>43</v>
      </c>
      <c r="B53" s="26"/>
      <c r="C53" s="48" t="s">
        <v>63</v>
      </c>
      <c r="D53" s="49">
        <v>463625</v>
      </c>
      <c r="E53" s="49">
        <v>20000</v>
      </c>
      <c r="F53" s="51"/>
      <c r="G53" s="52"/>
      <c r="H53" s="23">
        <v>0.10269999999999999</v>
      </c>
      <c r="I53" s="20"/>
      <c r="J53" s="23">
        <v>0.10269999999999999</v>
      </c>
      <c r="K53" s="20"/>
      <c r="L53" s="53"/>
    </row>
    <row r="54" spans="1:12" x14ac:dyDescent="0.25">
      <c r="A54" s="26">
        <f t="shared" si="0"/>
        <v>44</v>
      </c>
      <c r="B54" s="26"/>
      <c r="C54" s="48" t="s">
        <v>64</v>
      </c>
      <c r="D54" s="49">
        <v>605238</v>
      </c>
      <c r="E54" s="49">
        <v>100000</v>
      </c>
      <c r="F54" s="51"/>
      <c r="G54" s="52"/>
      <c r="H54" s="23">
        <v>8.2170000000000021E-2</v>
      </c>
      <c r="I54" s="20"/>
      <c r="J54" s="23">
        <v>8.2170000000000021E-2</v>
      </c>
      <c r="K54" s="20"/>
      <c r="L54" s="53"/>
    </row>
    <row r="55" spans="1:12" x14ac:dyDescent="0.25">
      <c r="A55" s="26">
        <f t="shared" si="0"/>
        <v>45</v>
      </c>
      <c r="B55" s="26"/>
      <c r="C55" s="48" t="s">
        <v>65</v>
      </c>
      <c r="D55" s="49">
        <v>0</v>
      </c>
      <c r="E55" s="49">
        <v>600000</v>
      </c>
      <c r="F55" s="51"/>
      <c r="G55" s="52"/>
      <c r="H55" s="23">
        <v>5.4790000000000005E-2</v>
      </c>
      <c r="I55" s="20"/>
      <c r="J55" s="23">
        <v>5.4790000000000005E-2</v>
      </c>
      <c r="K55" s="20"/>
      <c r="L55" s="53"/>
    </row>
    <row r="56" spans="1:12" x14ac:dyDescent="0.25">
      <c r="A56" s="26">
        <f t="shared" si="0"/>
        <v>46</v>
      </c>
      <c r="B56" s="26"/>
      <c r="C56" s="48" t="s">
        <v>66</v>
      </c>
      <c r="D56" s="49">
        <v>0</v>
      </c>
      <c r="E56" s="50" t="s">
        <v>55</v>
      </c>
      <c r="F56" s="51"/>
      <c r="G56" s="52"/>
      <c r="H56" s="23">
        <v>2.0539999999999999E-2</v>
      </c>
      <c r="I56" s="20"/>
      <c r="J56" s="23">
        <v>2.0539999999999999E-2</v>
      </c>
      <c r="K56" s="20"/>
      <c r="L56" s="53"/>
    </row>
    <row r="57" spans="1:12" x14ac:dyDescent="0.25">
      <c r="A57" s="26">
        <f t="shared" si="0"/>
        <v>47</v>
      </c>
      <c r="B57" s="47"/>
      <c r="C57" s="54" t="s">
        <v>56</v>
      </c>
      <c r="D57" s="55"/>
      <c r="E57" s="56"/>
      <c r="F57" s="57"/>
      <c r="G57" s="58"/>
      <c r="H57" s="59"/>
      <c r="I57" s="60">
        <v>9794.6200000000008</v>
      </c>
      <c r="J57" s="59"/>
      <c r="K57" s="60">
        <v>9794.6200000000008</v>
      </c>
      <c r="L57" s="46">
        <v>0</v>
      </c>
    </row>
    <row r="58" spans="1:12" x14ac:dyDescent="0.25">
      <c r="A58" s="26">
        <f t="shared" si="0"/>
        <v>48</v>
      </c>
      <c r="B58" s="26" t="s">
        <v>69</v>
      </c>
      <c r="C58" s="48" t="s">
        <v>53</v>
      </c>
      <c r="D58" s="49">
        <v>831868</v>
      </c>
      <c r="E58" s="49">
        <v>10000</v>
      </c>
      <c r="F58" s="51">
        <v>69138</v>
      </c>
      <c r="G58" s="52">
        <v>1550</v>
      </c>
      <c r="H58" s="23">
        <v>0.14867000000000002</v>
      </c>
      <c r="I58" s="20"/>
      <c r="J58" s="23">
        <v>0.14867000000000002</v>
      </c>
      <c r="K58" s="20"/>
      <c r="L58" s="63"/>
    </row>
    <row r="59" spans="1:12" x14ac:dyDescent="0.25">
      <c r="A59" s="26">
        <f t="shared" si="0"/>
        <v>49</v>
      </c>
      <c r="B59" s="26"/>
      <c r="C59" s="48" t="s">
        <v>54</v>
      </c>
      <c r="D59" s="49">
        <v>1048771</v>
      </c>
      <c r="E59" s="49">
        <v>20000</v>
      </c>
      <c r="F59" s="51"/>
      <c r="G59" s="52"/>
      <c r="H59" s="23">
        <v>0.13306999999999994</v>
      </c>
      <c r="I59" s="20"/>
      <c r="J59" s="23">
        <v>0.13306999999999994</v>
      </c>
      <c r="K59" s="20"/>
      <c r="L59" s="63"/>
    </row>
    <row r="60" spans="1:12" x14ac:dyDescent="0.25">
      <c r="A60" s="26">
        <f t="shared" si="0"/>
        <v>50</v>
      </c>
      <c r="B60" s="26"/>
      <c r="C60" s="48" t="s">
        <v>63</v>
      </c>
      <c r="D60" s="49">
        <v>923544</v>
      </c>
      <c r="E60" s="49">
        <v>20000</v>
      </c>
      <c r="F60" s="51"/>
      <c r="G60" s="52"/>
      <c r="H60" s="23">
        <v>0.10205</v>
      </c>
      <c r="I60" s="20"/>
      <c r="J60" s="23">
        <v>0.10205</v>
      </c>
      <c r="K60" s="20"/>
      <c r="L60" s="63"/>
    </row>
    <row r="61" spans="1:12" x14ac:dyDescent="0.25">
      <c r="A61" s="26">
        <f t="shared" si="0"/>
        <v>51</v>
      </c>
      <c r="B61" s="26"/>
      <c r="C61" s="48" t="s">
        <v>64</v>
      </c>
      <c r="D61" s="49">
        <v>2446349</v>
      </c>
      <c r="E61" s="49">
        <v>100000</v>
      </c>
      <c r="F61" s="51"/>
      <c r="G61" s="52"/>
      <c r="H61" s="23">
        <v>8.1650000000000014E-2</v>
      </c>
      <c r="I61" s="20"/>
      <c r="J61" s="23">
        <v>8.1650000000000014E-2</v>
      </c>
      <c r="K61" s="20"/>
      <c r="L61" s="63"/>
    </row>
    <row r="62" spans="1:12" x14ac:dyDescent="0.25">
      <c r="A62" s="26">
        <f t="shared" si="0"/>
        <v>52</v>
      </c>
      <c r="B62" s="26"/>
      <c r="C62" s="48" t="s">
        <v>65</v>
      </c>
      <c r="D62" s="49">
        <v>1386714</v>
      </c>
      <c r="E62" s="49">
        <v>600000</v>
      </c>
      <c r="F62" s="51"/>
      <c r="G62" s="52"/>
      <c r="H62" s="23">
        <v>5.4429999999999999E-2</v>
      </c>
      <c r="I62" s="20"/>
      <c r="J62" s="23">
        <v>5.4429999999999999E-2</v>
      </c>
      <c r="K62" s="20"/>
      <c r="L62" s="63"/>
    </row>
    <row r="63" spans="1:12" x14ac:dyDescent="0.25">
      <c r="A63" s="26">
        <f t="shared" si="0"/>
        <v>53</v>
      </c>
      <c r="B63" s="26"/>
      <c r="C63" s="48" t="s">
        <v>66</v>
      </c>
      <c r="D63" s="49">
        <v>0</v>
      </c>
      <c r="E63" s="50" t="s">
        <v>55</v>
      </c>
      <c r="F63" s="51"/>
      <c r="G63" s="52"/>
      <c r="H63" s="23">
        <v>2.0410000000000001E-2</v>
      </c>
      <c r="I63" s="20"/>
      <c r="J63" s="23">
        <v>2.0410000000000001E-2</v>
      </c>
      <c r="K63" s="20"/>
      <c r="L63" s="63"/>
    </row>
    <row r="64" spans="1:12" x14ac:dyDescent="0.25">
      <c r="A64" s="26">
        <f t="shared" si="0"/>
        <v>54</v>
      </c>
      <c r="B64" s="47"/>
      <c r="C64" s="54" t="s">
        <v>56</v>
      </c>
      <c r="D64" s="55"/>
      <c r="E64" s="56"/>
      <c r="F64" s="57"/>
      <c r="G64" s="58"/>
      <c r="H64" s="59"/>
      <c r="I64" s="60">
        <v>9301.7200000000012</v>
      </c>
      <c r="J64" s="59"/>
      <c r="K64" s="60">
        <v>9301.7200000000012</v>
      </c>
      <c r="L64" s="46">
        <v>0</v>
      </c>
    </row>
    <row r="65" spans="1:12" x14ac:dyDescent="0.25">
      <c r="A65" s="26">
        <f t="shared" si="0"/>
        <v>55</v>
      </c>
      <c r="B65" s="26" t="s">
        <v>70</v>
      </c>
      <c r="C65" s="48" t="s">
        <v>53</v>
      </c>
      <c r="D65" s="49">
        <v>235603</v>
      </c>
      <c r="E65" s="49">
        <v>10000</v>
      </c>
      <c r="F65" s="51">
        <v>25874</v>
      </c>
      <c r="G65" s="52">
        <v>1300</v>
      </c>
      <c r="H65" s="23">
        <v>0.56372000000000011</v>
      </c>
      <c r="I65" s="20"/>
      <c r="J65" s="23">
        <v>0.56372000000000011</v>
      </c>
      <c r="K65" s="20"/>
      <c r="L65" s="53"/>
    </row>
    <row r="66" spans="1:12" x14ac:dyDescent="0.25">
      <c r="A66" s="26">
        <f t="shared" si="0"/>
        <v>56</v>
      </c>
      <c r="B66" s="26"/>
      <c r="C66" s="48" t="s">
        <v>54</v>
      </c>
      <c r="D66" s="49">
        <v>440807</v>
      </c>
      <c r="E66" s="49">
        <v>20000</v>
      </c>
      <c r="F66" s="61"/>
      <c r="G66" s="62"/>
      <c r="H66" s="23">
        <v>0.54502999999999979</v>
      </c>
      <c r="I66" s="20"/>
      <c r="J66" s="23">
        <v>0.54502999999999979</v>
      </c>
      <c r="K66" s="20"/>
      <c r="L66" s="53"/>
    </row>
    <row r="67" spans="1:12" x14ac:dyDescent="0.25">
      <c r="A67" s="26">
        <f t="shared" si="0"/>
        <v>57</v>
      </c>
      <c r="B67" s="26"/>
      <c r="C67" s="48" t="s">
        <v>63</v>
      </c>
      <c r="D67" s="49">
        <v>191593</v>
      </c>
      <c r="E67" s="49">
        <v>20000</v>
      </c>
      <c r="F67" s="61"/>
      <c r="G67" s="62"/>
      <c r="H67" s="23">
        <v>0.50781000000000009</v>
      </c>
      <c r="I67" s="20"/>
      <c r="J67" s="23">
        <v>0.50781000000000009</v>
      </c>
      <c r="K67" s="20"/>
      <c r="L67" s="53"/>
    </row>
    <row r="68" spans="1:12" x14ac:dyDescent="0.25">
      <c r="A68" s="26">
        <f t="shared" si="0"/>
        <v>58</v>
      </c>
      <c r="B68" s="26"/>
      <c r="C68" s="48" t="s">
        <v>64</v>
      </c>
      <c r="D68" s="49">
        <v>63452</v>
      </c>
      <c r="E68" s="49">
        <v>100000</v>
      </c>
      <c r="F68" s="61"/>
      <c r="G68" s="62"/>
      <c r="H68" s="23">
        <v>0.48334000000000005</v>
      </c>
      <c r="I68" s="20"/>
      <c r="J68" s="23">
        <v>0.48334000000000005</v>
      </c>
      <c r="K68" s="20"/>
      <c r="L68" s="53"/>
    </row>
    <row r="69" spans="1:12" x14ac:dyDescent="0.25">
      <c r="A69" s="26">
        <f t="shared" si="0"/>
        <v>59</v>
      </c>
      <c r="B69" s="26"/>
      <c r="C69" s="48" t="s">
        <v>65</v>
      </c>
      <c r="D69" s="49">
        <v>0</v>
      </c>
      <c r="E69" s="49">
        <v>600000</v>
      </c>
      <c r="F69" s="61"/>
      <c r="G69" s="62"/>
      <c r="H69" s="23">
        <v>0.45072999999999996</v>
      </c>
      <c r="I69" s="20"/>
      <c r="J69" s="23">
        <v>0.45072999999999996</v>
      </c>
      <c r="K69" s="20"/>
      <c r="L69" s="53"/>
    </row>
    <row r="70" spans="1:12" x14ac:dyDescent="0.25">
      <c r="A70" s="26">
        <f t="shared" si="0"/>
        <v>60</v>
      </c>
      <c r="B70" s="26"/>
      <c r="C70" s="48" t="s">
        <v>66</v>
      </c>
      <c r="D70" s="49">
        <v>0</v>
      </c>
      <c r="E70" s="50" t="s">
        <v>55</v>
      </c>
      <c r="F70" s="61"/>
      <c r="G70" s="62"/>
      <c r="H70" s="23">
        <v>0.40994999999999993</v>
      </c>
      <c r="I70" s="20"/>
      <c r="J70" s="23">
        <v>0.40994999999999993</v>
      </c>
      <c r="K70" s="20"/>
      <c r="L70" s="53"/>
    </row>
    <row r="71" spans="1:12" x14ac:dyDescent="0.25">
      <c r="A71" s="26">
        <f t="shared" si="0"/>
        <v>61</v>
      </c>
      <c r="B71" s="47"/>
      <c r="C71" s="54" t="s">
        <v>56</v>
      </c>
      <c r="D71" s="55"/>
      <c r="E71" s="56"/>
      <c r="F71" s="57"/>
      <c r="G71" s="58"/>
      <c r="H71" s="59"/>
      <c r="I71" s="60">
        <v>15589.01</v>
      </c>
      <c r="J71" s="59"/>
      <c r="K71" s="60">
        <v>15589.01</v>
      </c>
      <c r="L71" s="46">
        <v>0</v>
      </c>
    </row>
    <row r="72" spans="1:12" x14ac:dyDescent="0.25">
      <c r="A72" s="26">
        <f t="shared" ref="A72:A100" si="1">+A71+1</f>
        <v>62</v>
      </c>
      <c r="B72" s="26" t="s">
        <v>71</v>
      </c>
      <c r="C72" s="48" t="s">
        <v>53</v>
      </c>
      <c r="D72" s="49">
        <v>138034</v>
      </c>
      <c r="E72" s="49">
        <v>10000</v>
      </c>
      <c r="F72" s="51">
        <v>19743</v>
      </c>
      <c r="G72" s="52">
        <v>1300</v>
      </c>
      <c r="H72" s="23">
        <v>0.54884999999999984</v>
      </c>
      <c r="I72" s="20"/>
      <c r="J72" s="23">
        <v>0.54884999999999984</v>
      </c>
      <c r="K72" s="20"/>
      <c r="L72" s="53"/>
    </row>
    <row r="73" spans="1:12" x14ac:dyDescent="0.25">
      <c r="A73" s="26">
        <f t="shared" si="1"/>
        <v>63</v>
      </c>
      <c r="B73" s="26"/>
      <c r="C73" s="48" t="s">
        <v>54</v>
      </c>
      <c r="D73" s="49">
        <v>98885</v>
      </c>
      <c r="E73" s="49">
        <v>20000</v>
      </c>
      <c r="F73" s="51"/>
      <c r="G73" s="52"/>
      <c r="H73" s="23">
        <v>0.53171999999999986</v>
      </c>
      <c r="I73" s="20"/>
      <c r="J73" s="23">
        <v>0.53171999999999986</v>
      </c>
      <c r="K73" s="20"/>
      <c r="L73" s="53"/>
    </row>
    <row r="74" spans="1:12" x14ac:dyDescent="0.25">
      <c r="A74" s="26">
        <f t="shared" si="1"/>
        <v>64</v>
      </c>
      <c r="B74" s="26"/>
      <c r="C74" s="48" t="s">
        <v>63</v>
      </c>
      <c r="D74" s="49">
        <v>0</v>
      </c>
      <c r="E74" s="49">
        <v>20000</v>
      </c>
      <c r="F74" s="51"/>
      <c r="G74" s="52"/>
      <c r="H74" s="23">
        <v>0.49762000000000001</v>
      </c>
      <c r="I74" s="20"/>
      <c r="J74" s="23">
        <v>0.49762000000000001</v>
      </c>
      <c r="K74" s="20"/>
      <c r="L74" s="53"/>
    </row>
    <row r="75" spans="1:12" x14ac:dyDescent="0.25">
      <c r="A75" s="26">
        <f t="shared" si="1"/>
        <v>65</v>
      </c>
      <c r="B75" s="26"/>
      <c r="C75" s="48" t="s">
        <v>64</v>
      </c>
      <c r="D75" s="49">
        <v>0</v>
      </c>
      <c r="E75" s="49">
        <v>100000</v>
      </c>
      <c r="F75" s="51"/>
      <c r="G75" s="52"/>
      <c r="H75" s="23">
        <v>0.47519999999999979</v>
      </c>
      <c r="I75" s="20"/>
      <c r="J75" s="23">
        <v>0.47519999999999979</v>
      </c>
      <c r="K75" s="20"/>
      <c r="L75" s="53"/>
    </row>
    <row r="76" spans="1:12" x14ac:dyDescent="0.25">
      <c r="A76" s="26">
        <f t="shared" si="1"/>
        <v>66</v>
      </c>
      <c r="B76" s="26"/>
      <c r="C76" s="48" t="s">
        <v>65</v>
      </c>
      <c r="D76" s="49">
        <v>0</v>
      </c>
      <c r="E76" s="49">
        <v>600000</v>
      </c>
      <c r="F76" s="51"/>
      <c r="G76" s="52"/>
      <c r="H76" s="23">
        <v>0.44528000000000001</v>
      </c>
      <c r="I76" s="20"/>
      <c r="J76" s="23">
        <v>0.44528000000000001</v>
      </c>
      <c r="K76" s="20"/>
      <c r="L76" s="53"/>
    </row>
    <row r="77" spans="1:12" x14ac:dyDescent="0.25">
      <c r="A77" s="26">
        <f t="shared" si="1"/>
        <v>67</v>
      </c>
      <c r="B77" s="26"/>
      <c r="C77" s="48" t="s">
        <v>66</v>
      </c>
      <c r="D77" s="49">
        <v>0</v>
      </c>
      <c r="E77" s="50" t="s">
        <v>55</v>
      </c>
      <c r="F77" s="51"/>
      <c r="G77" s="52"/>
      <c r="H77" s="23">
        <v>0.40789999999999993</v>
      </c>
      <c r="I77" s="20"/>
      <c r="J77" s="23">
        <v>0.40789999999999993</v>
      </c>
      <c r="K77" s="20"/>
      <c r="L77" s="53"/>
    </row>
    <row r="78" spans="1:12" x14ac:dyDescent="0.25">
      <c r="A78" s="26">
        <f t="shared" si="1"/>
        <v>68</v>
      </c>
      <c r="B78" s="47"/>
      <c r="C78" s="54" t="s">
        <v>56</v>
      </c>
      <c r="D78" s="55"/>
      <c r="E78" s="56"/>
      <c r="F78" s="57"/>
      <c r="G78" s="58"/>
      <c r="H78" s="59"/>
      <c r="I78" s="60">
        <v>11969.05</v>
      </c>
      <c r="J78" s="59"/>
      <c r="K78" s="60">
        <v>11969.05</v>
      </c>
      <c r="L78" s="46">
        <v>0</v>
      </c>
    </row>
    <row r="79" spans="1:12" x14ac:dyDescent="0.25">
      <c r="A79" s="26">
        <f t="shared" si="1"/>
        <v>69</v>
      </c>
      <c r="B79" s="26" t="s">
        <v>72</v>
      </c>
      <c r="C79" s="48" t="s">
        <v>53</v>
      </c>
      <c r="D79" s="49">
        <v>0</v>
      </c>
      <c r="E79" s="49">
        <v>10000</v>
      </c>
      <c r="F79" s="51">
        <v>0</v>
      </c>
      <c r="G79" s="52">
        <v>1550</v>
      </c>
      <c r="H79" s="23">
        <v>0.13989999999999997</v>
      </c>
      <c r="I79" s="20"/>
      <c r="J79" s="23">
        <v>0.13989999999999997</v>
      </c>
      <c r="K79" s="20"/>
      <c r="L79" s="53"/>
    </row>
    <row r="80" spans="1:12" x14ac:dyDescent="0.25">
      <c r="A80" s="26">
        <f t="shared" si="1"/>
        <v>70</v>
      </c>
      <c r="B80" s="26"/>
      <c r="C80" s="48" t="s">
        <v>54</v>
      </c>
      <c r="D80" s="49">
        <v>0</v>
      </c>
      <c r="E80" s="49">
        <v>20000</v>
      </c>
      <c r="F80" s="51"/>
      <c r="G80" s="52"/>
      <c r="H80" s="23">
        <v>0.12523999999999999</v>
      </c>
      <c r="I80" s="20"/>
      <c r="J80" s="23">
        <v>0.12523999999999999</v>
      </c>
      <c r="K80" s="20"/>
      <c r="L80" s="53"/>
    </row>
    <row r="81" spans="1:12" x14ac:dyDescent="0.25">
      <c r="A81" s="26">
        <f t="shared" si="1"/>
        <v>71</v>
      </c>
      <c r="B81" s="26"/>
      <c r="C81" s="48" t="s">
        <v>63</v>
      </c>
      <c r="D81" s="49">
        <v>0</v>
      </c>
      <c r="E81" s="49">
        <v>20000</v>
      </c>
      <c r="F81" s="51"/>
      <c r="G81" s="52"/>
      <c r="H81" s="23">
        <v>9.604E-2</v>
      </c>
      <c r="I81" s="20"/>
      <c r="J81" s="23">
        <v>9.604E-2</v>
      </c>
      <c r="K81" s="20"/>
      <c r="L81" s="53"/>
    </row>
    <row r="82" spans="1:12" x14ac:dyDescent="0.25">
      <c r="A82" s="26">
        <f t="shared" si="1"/>
        <v>72</v>
      </c>
      <c r="B82" s="26"/>
      <c r="C82" s="48" t="s">
        <v>64</v>
      </c>
      <c r="D82" s="49">
        <v>0</v>
      </c>
      <c r="E82" s="49">
        <v>100000</v>
      </c>
      <c r="F82" s="51"/>
      <c r="G82" s="52"/>
      <c r="H82" s="23">
        <v>7.6839999999999992E-2</v>
      </c>
      <c r="I82" s="20"/>
      <c r="J82" s="23">
        <v>7.6839999999999992E-2</v>
      </c>
      <c r="K82" s="20"/>
      <c r="L82" s="53"/>
    </row>
    <row r="83" spans="1:12" x14ac:dyDescent="0.25">
      <c r="A83" s="26">
        <f t="shared" si="1"/>
        <v>73</v>
      </c>
      <c r="B83" s="26"/>
      <c r="C83" s="48" t="s">
        <v>65</v>
      </c>
      <c r="D83" s="49">
        <v>0</v>
      </c>
      <c r="E83" s="49">
        <v>600000</v>
      </c>
      <c r="F83" s="51"/>
      <c r="G83" s="52"/>
      <c r="H83" s="23">
        <v>5.1240000000000001E-2</v>
      </c>
      <c r="I83" s="20"/>
      <c r="J83" s="23">
        <v>5.1240000000000001E-2</v>
      </c>
      <c r="K83" s="20"/>
      <c r="L83" s="53"/>
    </row>
    <row r="84" spans="1:12" x14ac:dyDescent="0.25">
      <c r="A84" s="26">
        <f t="shared" si="1"/>
        <v>74</v>
      </c>
      <c r="B84" s="26"/>
      <c r="C84" s="48" t="s">
        <v>66</v>
      </c>
      <c r="D84" s="49">
        <v>0</v>
      </c>
      <c r="E84" s="50" t="s">
        <v>55</v>
      </c>
      <c r="F84" s="51"/>
      <c r="G84" s="52"/>
      <c r="H84" s="23">
        <v>1.9200000000000002E-2</v>
      </c>
      <c r="I84" s="20"/>
      <c r="J84" s="23">
        <v>1.9200000000000002E-2</v>
      </c>
      <c r="K84" s="20"/>
      <c r="L84" s="53"/>
    </row>
    <row r="85" spans="1:12" x14ac:dyDescent="0.25">
      <c r="A85" s="26">
        <f t="shared" si="1"/>
        <v>75</v>
      </c>
      <c r="B85" s="47"/>
      <c r="C85" s="54" t="s">
        <v>56</v>
      </c>
      <c r="D85" s="55"/>
      <c r="E85" s="56"/>
      <c r="F85" s="57"/>
      <c r="G85" s="58"/>
      <c r="H85" s="59"/>
      <c r="I85" s="60">
        <v>1550</v>
      </c>
      <c r="J85" s="60"/>
      <c r="K85" s="60">
        <v>1550</v>
      </c>
      <c r="L85" s="46">
        <v>0</v>
      </c>
    </row>
    <row r="86" spans="1:12" x14ac:dyDescent="0.25">
      <c r="A86" s="26">
        <f t="shared" si="1"/>
        <v>76</v>
      </c>
      <c r="B86" s="26" t="s">
        <v>73</v>
      </c>
      <c r="C86" s="48" t="s">
        <v>53</v>
      </c>
      <c r="D86" s="49">
        <v>762322</v>
      </c>
      <c r="E86" s="49">
        <v>10000</v>
      </c>
      <c r="F86" s="51">
        <v>0</v>
      </c>
      <c r="G86" s="52">
        <v>1550</v>
      </c>
      <c r="H86" s="23">
        <v>0.14205999999999999</v>
      </c>
      <c r="I86" s="20"/>
      <c r="J86" s="23">
        <v>0.14205999999999999</v>
      </c>
      <c r="K86" s="20"/>
      <c r="L86" s="53"/>
    </row>
    <row r="87" spans="1:12" x14ac:dyDescent="0.25">
      <c r="A87" s="26">
        <f t="shared" si="1"/>
        <v>77</v>
      </c>
      <c r="B87" s="26"/>
      <c r="C87" s="48" t="s">
        <v>54</v>
      </c>
      <c r="D87" s="49">
        <v>1416561</v>
      </c>
      <c r="E87" s="49">
        <v>20000</v>
      </c>
      <c r="F87" s="51"/>
      <c r="G87" s="52"/>
      <c r="H87" s="23">
        <v>0.12716</v>
      </c>
      <c r="I87" s="20"/>
      <c r="J87" s="23">
        <v>0.12716</v>
      </c>
      <c r="K87" s="20"/>
      <c r="L87" s="53"/>
    </row>
    <row r="88" spans="1:12" x14ac:dyDescent="0.25">
      <c r="A88" s="26">
        <f t="shared" si="1"/>
        <v>78</v>
      </c>
      <c r="B88" s="26"/>
      <c r="C88" s="48" t="s">
        <v>63</v>
      </c>
      <c r="D88" s="49">
        <v>1182116</v>
      </c>
      <c r="E88" s="49">
        <v>20000</v>
      </c>
      <c r="F88" s="51"/>
      <c r="G88" s="52"/>
      <c r="H88" s="23">
        <v>9.7509999999999986E-2</v>
      </c>
      <c r="I88" s="20"/>
      <c r="J88" s="23">
        <v>9.7509999999999986E-2</v>
      </c>
      <c r="K88" s="20"/>
      <c r="L88" s="53"/>
    </row>
    <row r="89" spans="1:12" x14ac:dyDescent="0.25">
      <c r="A89" s="26">
        <f t="shared" si="1"/>
        <v>79</v>
      </c>
      <c r="B89" s="26"/>
      <c r="C89" s="48" t="s">
        <v>64</v>
      </c>
      <c r="D89" s="49">
        <v>3080777</v>
      </c>
      <c r="E89" s="49">
        <v>100000</v>
      </c>
      <c r="F89" s="51"/>
      <c r="G89" s="52"/>
      <c r="H89" s="23">
        <v>7.8019999999999992E-2</v>
      </c>
      <c r="I89" s="20"/>
      <c r="J89" s="23">
        <v>7.8019999999999992E-2</v>
      </c>
      <c r="K89" s="20"/>
      <c r="L89" s="53"/>
    </row>
    <row r="90" spans="1:12" x14ac:dyDescent="0.25">
      <c r="A90" s="26">
        <f t="shared" si="1"/>
        <v>80</v>
      </c>
      <c r="B90" s="26"/>
      <c r="C90" s="48" t="s">
        <v>65</v>
      </c>
      <c r="D90" s="49">
        <v>1407909</v>
      </c>
      <c r="E90" s="49">
        <v>600000</v>
      </c>
      <c r="F90" s="51"/>
      <c r="G90" s="52"/>
      <c r="H90" s="23">
        <v>5.2019999999999997E-2</v>
      </c>
      <c r="I90" s="20"/>
      <c r="J90" s="23">
        <v>5.2019999999999997E-2</v>
      </c>
      <c r="K90" s="20"/>
      <c r="L90" s="53"/>
    </row>
    <row r="91" spans="1:12" x14ac:dyDescent="0.25">
      <c r="A91" s="26">
        <f t="shared" si="1"/>
        <v>81</v>
      </c>
      <c r="B91" s="26"/>
      <c r="C91" s="48" t="s">
        <v>66</v>
      </c>
      <c r="D91" s="49">
        <v>0</v>
      </c>
      <c r="E91" s="50" t="s">
        <v>55</v>
      </c>
      <c r="F91" s="51"/>
      <c r="G91" s="52"/>
      <c r="H91" s="23">
        <v>1.95E-2</v>
      </c>
      <c r="I91" s="20"/>
      <c r="J91" s="23">
        <v>1.95E-2</v>
      </c>
      <c r="K91" s="20"/>
      <c r="L91" s="53"/>
    </row>
    <row r="92" spans="1:12" x14ac:dyDescent="0.25">
      <c r="A92" s="26">
        <f t="shared" si="1"/>
        <v>82</v>
      </c>
      <c r="B92" s="47"/>
      <c r="C92" s="54" t="s">
        <v>56</v>
      </c>
      <c r="D92" s="55"/>
      <c r="E92" s="56"/>
      <c r="F92" s="57"/>
      <c r="G92" s="58"/>
      <c r="H92" s="59"/>
      <c r="I92" s="60">
        <v>1550</v>
      </c>
      <c r="J92" s="64"/>
      <c r="K92" s="60">
        <v>1550</v>
      </c>
      <c r="L92" s="46">
        <v>0</v>
      </c>
    </row>
    <row r="93" spans="1:12" x14ac:dyDescent="0.25">
      <c r="A93" s="26">
        <f>+A85+1</f>
        <v>76</v>
      </c>
      <c r="B93" s="47" t="s">
        <v>74</v>
      </c>
      <c r="C93" s="47"/>
      <c r="D93" s="65">
        <v>0</v>
      </c>
      <c r="E93" s="66" t="s">
        <v>47</v>
      </c>
      <c r="F93" s="67">
        <v>0</v>
      </c>
      <c r="G93" s="68">
        <v>38000</v>
      </c>
      <c r="H93" s="69">
        <v>4.9499999999999995E-3</v>
      </c>
      <c r="I93" s="45">
        <v>38000</v>
      </c>
      <c r="J93" s="23">
        <v>4.9499999999999995E-3</v>
      </c>
      <c r="K93" s="45">
        <v>38000</v>
      </c>
      <c r="L93" s="46">
        <v>0</v>
      </c>
    </row>
    <row r="94" spans="1:12" x14ac:dyDescent="0.25">
      <c r="A94" s="26">
        <f t="shared" si="1"/>
        <v>77</v>
      </c>
      <c r="B94" s="39" t="s">
        <v>75</v>
      </c>
      <c r="C94" s="39"/>
      <c r="D94" s="40">
        <v>0</v>
      </c>
      <c r="E94" s="66" t="s">
        <v>47</v>
      </c>
      <c r="F94" s="42">
        <v>0</v>
      </c>
      <c r="G94" s="68">
        <v>38000</v>
      </c>
      <c r="H94" s="44">
        <v>4.9499999999999995E-3</v>
      </c>
      <c r="I94" s="45">
        <v>38000</v>
      </c>
      <c r="J94" s="23">
        <v>4.9499999999999995E-3</v>
      </c>
      <c r="K94" s="45">
        <v>38000</v>
      </c>
      <c r="L94" s="46">
        <v>0</v>
      </c>
    </row>
    <row r="95" spans="1:12" ht="15.75" thickBot="1" x14ac:dyDescent="0.3">
      <c r="A95" s="26">
        <f t="shared" si="1"/>
        <v>78</v>
      </c>
      <c r="B95" s="39" t="s">
        <v>76</v>
      </c>
      <c r="C95" s="39"/>
      <c r="D95" s="40"/>
      <c r="E95" s="66"/>
      <c r="F95" s="42"/>
      <c r="G95" s="70"/>
      <c r="H95" s="71"/>
      <c r="I95" s="75"/>
      <c r="J95" s="74"/>
      <c r="K95" s="72"/>
      <c r="L95" s="73"/>
    </row>
    <row r="96" spans="1:12" x14ac:dyDescent="0.25">
      <c r="A96" s="26">
        <f t="shared" si="1"/>
        <v>79</v>
      </c>
      <c r="B96" s="76" t="s">
        <v>77</v>
      </c>
      <c r="C96" s="77"/>
      <c r="D96" s="77"/>
      <c r="E96" s="77"/>
      <c r="F96" s="77"/>
      <c r="G96" s="77"/>
      <c r="H96" s="77"/>
      <c r="I96" s="77"/>
      <c r="J96" s="19"/>
      <c r="K96" s="19"/>
      <c r="L96" s="19"/>
    </row>
    <row r="97" spans="1:12" x14ac:dyDescent="0.25">
      <c r="A97" s="26">
        <f t="shared" si="1"/>
        <v>80</v>
      </c>
      <c r="B97" s="77"/>
      <c r="C97" s="77"/>
      <c r="D97" s="77"/>
      <c r="E97" s="77"/>
      <c r="F97" s="77"/>
      <c r="G97" s="77"/>
      <c r="H97" s="77"/>
      <c r="I97" s="77"/>
      <c r="J97" s="19"/>
      <c r="K97" s="19"/>
      <c r="L97" s="19"/>
    </row>
    <row r="98" spans="1:12" x14ac:dyDescent="0.25">
      <c r="A98" s="26">
        <f t="shared" si="1"/>
        <v>81</v>
      </c>
      <c r="B98" s="78" t="s">
        <v>78</v>
      </c>
      <c r="C98" s="77"/>
      <c r="D98" s="77"/>
      <c r="E98" s="77"/>
      <c r="F98" s="77"/>
      <c r="G98" s="77"/>
      <c r="H98" s="77"/>
      <c r="I98" s="77"/>
      <c r="J98" s="21"/>
      <c r="K98" s="21"/>
      <c r="L98" s="21"/>
    </row>
    <row r="99" spans="1:12" x14ac:dyDescent="0.25">
      <c r="A99" s="26">
        <f t="shared" si="1"/>
        <v>82</v>
      </c>
      <c r="B99" s="77"/>
      <c r="C99" s="77"/>
      <c r="D99" s="77"/>
      <c r="E99" s="77"/>
      <c r="F99" s="77"/>
      <c r="G99" s="77"/>
      <c r="H99" s="77"/>
      <c r="I99" s="77"/>
      <c r="J99" s="19"/>
      <c r="K99" s="19"/>
      <c r="L99" s="19"/>
    </row>
    <row r="100" spans="1:12" x14ac:dyDescent="0.25">
      <c r="A100" s="26">
        <f t="shared" si="1"/>
        <v>83</v>
      </c>
      <c r="B100" s="77"/>
      <c r="C100" s="77"/>
      <c r="D100" s="77"/>
      <c r="E100" s="77"/>
      <c r="F100" s="77"/>
      <c r="G100" s="77"/>
      <c r="H100" s="77"/>
      <c r="I100" s="77"/>
      <c r="J100" s="19"/>
      <c r="K100" s="19"/>
      <c r="L100" s="19"/>
    </row>
  </sheetData>
  <mergeCells count="2">
    <mergeCell ref="B96:I97"/>
    <mergeCell ref="B98:I100"/>
  </mergeCells>
  <pageMargins left="0.7" right="0.7" top="0.75" bottom="0.75" header="0.3" footer="0.3"/>
  <pageSetup scale="46" orientation="portrait" r:id="rId1"/>
  <headerFooter>
    <oddHeader>&amp;RNWN WUTC Advice 22-08
Exhibit 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199B778C9828E4684BBE29979DB7DD8" ma:contentTypeVersion="28" ma:contentTypeDescription="" ma:contentTypeScope="" ma:versionID="34d00078aa225fa6d5ae2bcd55c033b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2022-09-29T07:00:00+00:00</OpenedDate>
    <SignificantOrder xmlns="dc463f71-b30c-4ab2-9473-d307f9d35888">false</SignificantOrder>
    <Date1 xmlns="dc463f71-b30c-4ab2-9473-d307f9d35888">2022-09-29T07:00:00+00:00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220734</DocketNumber>
    <DelegatedOrder xmlns="dc463f71-b30c-4ab2-9473-d307f9d35888">false</DelegatedOrder>
  </documentManagement>
</p:properties>
</file>

<file path=customXml/itemProps1.xml><?xml version="1.0" encoding="utf-8"?>
<ds:datastoreItem xmlns:ds="http://schemas.openxmlformats.org/officeDocument/2006/customXml" ds:itemID="{87E335A5-5D9A-4FF1-BEDC-55C9BA89083B}"/>
</file>

<file path=customXml/itemProps2.xml><?xml version="1.0" encoding="utf-8"?>
<ds:datastoreItem xmlns:ds="http://schemas.openxmlformats.org/officeDocument/2006/customXml" ds:itemID="{FD3DBCCC-3026-4339-BD03-846CEC1DBBED}"/>
</file>

<file path=customXml/itemProps3.xml><?xml version="1.0" encoding="utf-8"?>
<ds:datastoreItem xmlns:ds="http://schemas.openxmlformats.org/officeDocument/2006/customXml" ds:itemID="{7610BE6B-F09A-4B43-8FA7-78B02A2740B9}"/>
</file>

<file path=customXml/itemProps4.xml><?xml version="1.0" encoding="utf-8"?>
<ds:datastoreItem xmlns:ds="http://schemas.openxmlformats.org/officeDocument/2006/customXml" ds:itemID="{D89BD669-F30F-403B-B3D6-F039C58D45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Page 2</vt:lpstr>
      <vt:lpstr>Page 1</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Kyle</dc:creator>
  <cp:lastModifiedBy>Lee-Pella, Erica N.</cp:lastModifiedBy>
  <cp:lastPrinted>2022-09-29T20:30:10Z</cp:lastPrinted>
  <dcterms:created xsi:type="dcterms:W3CDTF">2022-09-29T20:27:02Z</dcterms:created>
  <dcterms:modified xsi:type="dcterms:W3CDTF">2022-09-29T20:55:30Z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0x0101006E56B4D1795A2E4DB2F0B01679ED314A000199B778C9828E4684BBE29979DB7DD8</vt:lpwstr>
  </property>
  <property fmtid="{D5CDD505-2E9C-101B-9397-08002B2CF9AE}" pid="3" name="_docset_NoMedatataSyncRequired">
    <vt:lpwstr>False</vt:lpwstr>
  </property>
  <property fmtid="{D5CDD505-2E9C-101B-9397-08002B2CF9AE}" pid="4" name="IsEFSEC">
    <vt:bool>false</vt:bool>
  </property>
</Properties>
</file>