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M:\2022\2022 WA Deferred Revenue - EIM Benefits in Power Supply\"/>
    </mc:Choice>
  </mc:AlternateContent>
  <xr:revisionPtr revIDLastSave="0" documentId="13_ncr:1_{561D1B61-63C7-4D6E-BDE1-E3C090BB4937}" xr6:coauthVersionLast="46" xr6:coauthVersionMax="46" xr10:uidLastSave="{00000000-0000-0000-0000-000000000000}"/>
  <bookViews>
    <workbookView xWindow="2730" yWindow="2730" windowWidth="21600" windowHeight="112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C52" i="1"/>
  <c r="C31" i="1"/>
  <c r="C14" i="1"/>
  <c r="C13" i="1"/>
  <c r="C11" i="1"/>
  <c r="J25" i="1"/>
  <c r="K25" i="1"/>
  <c r="L25" i="1"/>
  <c r="M25" i="1"/>
  <c r="N25" i="1"/>
  <c r="O25" i="1"/>
  <c r="P25" i="1"/>
  <c r="Q25" i="1"/>
  <c r="R25" i="1"/>
  <c r="I25" i="1"/>
  <c r="F14" i="1" l="1"/>
  <c r="G14" i="1"/>
  <c r="H14" i="1"/>
  <c r="I14" i="1"/>
  <c r="J14" i="1"/>
  <c r="K14" i="1"/>
  <c r="L14" i="1"/>
  <c r="M14" i="1"/>
  <c r="N14" i="1"/>
  <c r="O14" i="1"/>
  <c r="P14" i="1"/>
  <c r="Q14" i="1"/>
  <c r="R14" i="1"/>
  <c r="D14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D13" i="1"/>
  <c r="E56" i="1" l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D56" i="1"/>
  <c r="D52" i="1"/>
  <c r="D48" i="1"/>
  <c r="D44" i="1"/>
  <c r="E40" i="1" l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D40" i="1"/>
  <c r="F36" i="1"/>
  <c r="E36" i="1"/>
  <c r="G36" i="1"/>
  <c r="H36" i="1"/>
  <c r="I36" i="1"/>
  <c r="J36" i="1"/>
  <c r="K36" i="1"/>
  <c r="L36" i="1"/>
  <c r="M36" i="1"/>
  <c r="N36" i="1"/>
  <c r="O36" i="1"/>
  <c r="P36" i="1"/>
  <c r="Q36" i="1"/>
  <c r="R36" i="1"/>
  <c r="D36" i="1"/>
  <c r="G31" i="1" l="1"/>
  <c r="H31" i="1"/>
  <c r="I31" i="1"/>
  <c r="J31" i="1"/>
  <c r="K31" i="1"/>
  <c r="L31" i="1"/>
  <c r="M31" i="1"/>
  <c r="N31" i="1"/>
  <c r="O31" i="1"/>
  <c r="P31" i="1"/>
  <c r="Q31" i="1"/>
  <c r="R31" i="1"/>
  <c r="G27" i="1"/>
  <c r="H27" i="1"/>
  <c r="I27" i="1"/>
  <c r="J27" i="1"/>
  <c r="K27" i="1"/>
  <c r="L27" i="1"/>
  <c r="M27" i="1"/>
  <c r="N27" i="1"/>
  <c r="O27" i="1"/>
  <c r="P27" i="1"/>
  <c r="Q27" i="1"/>
  <c r="R27" i="1"/>
  <c r="G23" i="1"/>
  <c r="H23" i="1"/>
  <c r="I23" i="1"/>
  <c r="J23" i="1"/>
  <c r="K23" i="1"/>
  <c r="L23" i="1"/>
  <c r="M23" i="1"/>
  <c r="N23" i="1"/>
  <c r="O23" i="1"/>
  <c r="P23" i="1"/>
  <c r="Q23" i="1"/>
  <c r="R23" i="1"/>
  <c r="E19" i="1" l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D19" i="1"/>
  <c r="E31" i="1" l="1"/>
  <c r="F31" i="1"/>
  <c r="D31" i="1"/>
  <c r="E27" i="1"/>
  <c r="F27" i="1"/>
  <c r="D27" i="1"/>
  <c r="E23" i="1"/>
  <c r="F23" i="1"/>
  <c r="D23" i="1"/>
  <c r="E10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D10" i="1"/>
  <c r="E11" i="1" l="1"/>
  <c r="J11" i="1"/>
  <c r="L11" i="1"/>
  <c r="M11" i="1"/>
  <c r="F11" i="1"/>
  <c r="G11" i="1"/>
  <c r="H11" i="1"/>
  <c r="I11" i="1"/>
  <c r="K11" i="1"/>
  <c r="N11" i="1"/>
  <c r="O11" i="1"/>
  <c r="P11" i="1"/>
  <c r="Q11" i="1"/>
  <c r="R11" i="1"/>
  <c r="D11" i="1"/>
  <c r="E13" i="1" l="1"/>
  <c r="E14" i="1"/>
</calcChain>
</file>

<file path=xl/sharedStrings.xml><?xml version="1.0" encoding="utf-8"?>
<sst xmlns="http://schemas.openxmlformats.org/spreadsheetml/2006/main" count="45" uniqueCount="45">
  <si>
    <t>Avista Utilities</t>
  </si>
  <si>
    <t>Washington Jurisdiction</t>
  </si>
  <si>
    <t>UE-200900 EIM Benefit Correction Impact</t>
  </si>
  <si>
    <t>Deferred Revenue</t>
  </si>
  <si>
    <t>October 2021 -December 2022</t>
  </si>
  <si>
    <t>Line</t>
  </si>
  <si>
    <t>GRC Revenue Correction per KWh</t>
  </si>
  <si>
    <t>Revenue Correction</t>
  </si>
  <si>
    <t>ERM Impact</t>
  </si>
  <si>
    <t>Corrected Authorized Base (WA Share)</t>
  </si>
  <si>
    <t>Compliance Authorized Base (WA Share)</t>
  </si>
  <si>
    <t>Change in Authorized Base (WA Share)</t>
  </si>
  <si>
    <t>Corrected Net Power Cost (+) Surcharge (-) Rebate</t>
  </si>
  <si>
    <t>Booked Net Power Cost (+) Surcharge (-) Rebate</t>
  </si>
  <si>
    <t>Change in Net Power Cost (+) Surcharge (-) Rebate</t>
  </si>
  <si>
    <t>Corrected Account 557280 Entry; (+) Rebate, (-) Surcharge</t>
  </si>
  <si>
    <t>Booked Account 557280 Entry; (+) Rebate, (-) Surcharge</t>
  </si>
  <si>
    <t>Change in Account 557280 Entry; (+) Rebate, (-) Surcharge</t>
  </si>
  <si>
    <t>Corrected Retail Revenue Adjustment - $12.87/MWh</t>
  </si>
  <si>
    <t>Booked Retail Revenue Adjustment - $13.00/MWh</t>
  </si>
  <si>
    <t>Change in Retail Revenue Adjustment</t>
  </si>
  <si>
    <t>Decoupling Deferred Revenue Impact</t>
  </si>
  <si>
    <t>Corrected Allowed Monthly Decoupled RPC - Residential</t>
  </si>
  <si>
    <t>Compliance Allowed Monthly Decoupled RPC - Residential</t>
  </si>
  <si>
    <t>Change in Allowed Monthly Decoupled RPC - Residential</t>
  </si>
  <si>
    <t>Corrected Allowed Monthly Decoupled RPC - Non-Residential</t>
  </si>
  <si>
    <t>Compliance Allowed Monthly Decoupled RPC - Non-Residential</t>
  </si>
  <si>
    <t>Change in Allowed Monthly Decoupled RPC - Non-Residential</t>
  </si>
  <si>
    <t>Corrected Monthly Decoupled RPC Received - Residential</t>
  </si>
  <si>
    <t>Booked Monthly Decoupled RPC Received - Residential</t>
  </si>
  <si>
    <t>Change in Monthly Decoupled RPC Received - Residential</t>
  </si>
  <si>
    <t>Corrected Monthly Decoupled RPC Received - Non-Residential</t>
  </si>
  <si>
    <t>Booked Monthly Decoupled RPC Received - Non-Residential</t>
  </si>
  <si>
    <t>Change in Monthly Decoupled RPC Received -Non-Residential</t>
  </si>
  <si>
    <t>Corrected Monthly Residential Deferred Revenue</t>
  </si>
  <si>
    <t>Booked Monthly Residential Deferred Revenue</t>
  </si>
  <si>
    <t>Corrected Monthly Non-Residential Deferred Revenue</t>
  </si>
  <si>
    <t>Booked Monthly Non-Residential Deferred Revenue</t>
  </si>
  <si>
    <t>Deferred Revenue Related Expenses</t>
  </si>
  <si>
    <t>Revenue Related Expenses per $</t>
  </si>
  <si>
    <t>Net Deferral (Rebate)</t>
  </si>
  <si>
    <t>Change in Monthly Residential Deferred Revenue (Rebate) / Surcharge</t>
  </si>
  <si>
    <t>Change in Monthly Non-Residential Deferred Revenue (Rebate) / Surcharge</t>
  </si>
  <si>
    <t>Actual Calendar Usage kWhs</t>
  </si>
  <si>
    <t>0ct-21 - Feb-22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</si>
</sst>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7" fontId="0" fillId="0" borderId="0" xfId="0" applyNumberFormat="1"/>
    <xf numFmtId="5" fontId="0" fillId="0" borderId="0" xfId="0" applyNumberFormat="1"/>
    <xf numFmtId="0" fontId="2" fillId="0" borderId="0" xfId="0" applyFont="1"/>
    <xf numFmtId="7" fontId="2" fillId="0" borderId="0" xfId="0" applyNumberFormat="1" applyFont="1"/>
    <xf numFmtId="43" fontId="2" fillId="0" borderId="0" xfId="0" applyNumberFormat="1" applyFont="1"/>
    <xf numFmtId="5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7" fontId="2" fillId="0" borderId="1" xfId="0" applyNumberFormat="1" applyFont="1" applyBorder="1"/>
    <xf numFmtId="43" fontId="2" fillId="0" borderId="1" xfId="0" applyNumberFormat="1" applyFont="1" applyBorder="1"/>
    <xf numFmtId="43" fontId="0" fillId="0" borderId="1" xfId="0" applyNumberFormat="1" applyBorder="1"/>
    <xf numFmtId="17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27</xdr:row>
      <xdr:rowOff>180975</xdr:rowOff>
    </xdr:from>
    <xdr:to>
      <xdr:col>17</xdr:col>
      <xdr:colOff>771525</xdr:colOff>
      <xdr:row>29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A5575E-C092-437C-9500-161DE2A40441}"/>
            </a:ext>
          </a:extLst>
        </xdr:cNvPr>
        <xdr:cNvSpPr txBox="1"/>
      </xdr:nvSpPr>
      <xdr:spPr>
        <a:xfrm>
          <a:off x="9458325" y="5334000"/>
          <a:ext cx="73342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Dependent</a:t>
          </a:r>
          <a:r>
            <a:rPr lang="en-US" sz="1100" baseline="0"/>
            <a:t> on Annual Cumulative Balance for sharing bands to determine deferred power cost entries.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tabSelected="1" topLeftCell="A7" workbookViewId="0">
      <pane xSplit="2" ySplit="1" topLeftCell="C8" activePane="bottomRight" state="frozen"/>
      <selection activeCell="A7" sqref="A7"/>
      <selection pane="topRight" activeCell="C7" sqref="C7"/>
      <selection pane="bottomLeft" activeCell="A8" sqref="A8"/>
      <selection pane="bottomRight" activeCell="C49" sqref="C49"/>
    </sheetView>
  </sheetViews>
  <sheetFormatPr defaultRowHeight="15" x14ac:dyDescent="0.25"/>
  <cols>
    <col min="1" max="1" width="5.85546875" customWidth="1"/>
    <col min="2" max="2" width="67.28515625" customWidth="1"/>
    <col min="3" max="3" width="13.140625" customWidth="1"/>
    <col min="4" max="4" width="15.28515625" bestFit="1" customWidth="1"/>
    <col min="5" max="6" width="12.85546875" customWidth="1"/>
    <col min="7" max="7" width="12.28515625" customWidth="1"/>
    <col min="8" max="8" width="12.5703125" customWidth="1"/>
    <col min="9" max="9" width="11.85546875" bestFit="1" customWidth="1"/>
    <col min="10" max="11" width="10.85546875" bestFit="1" customWidth="1"/>
    <col min="12" max="12" width="9.7109375" customWidth="1"/>
    <col min="13" max="13" width="11.5703125" bestFit="1" customWidth="1"/>
    <col min="14" max="14" width="11.85546875" bestFit="1" customWidth="1"/>
    <col min="15" max="15" width="10.85546875" bestFit="1" customWidth="1"/>
    <col min="16" max="18" width="11.85546875" bestFit="1" customWidth="1"/>
  </cols>
  <sheetData>
    <row r="1" spans="1:18" x14ac:dyDescent="0.25">
      <c r="A1" t="s">
        <v>0</v>
      </c>
    </row>
    <row r="2" spans="1:18" x14ac:dyDescent="0.25">
      <c r="A2" t="s">
        <v>1</v>
      </c>
    </row>
    <row r="3" spans="1:18" x14ac:dyDescent="0.25">
      <c r="A3" t="s">
        <v>4</v>
      </c>
    </row>
    <row r="5" spans="1:18" x14ac:dyDescent="0.25">
      <c r="A5" t="s">
        <v>2</v>
      </c>
    </row>
    <row r="7" spans="1:18" s="6" customFormat="1" x14ac:dyDescent="0.25">
      <c r="A7" s="6" t="s">
        <v>5</v>
      </c>
      <c r="C7" s="6" t="s">
        <v>44</v>
      </c>
      <c r="D7" s="15">
        <v>44470</v>
      </c>
      <c r="E7" s="15">
        <v>44501</v>
      </c>
      <c r="F7" s="15">
        <v>44531</v>
      </c>
      <c r="G7" s="15">
        <v>44562</v>
      </c>
      <c r="H7" s="15">
        <v>44593</v>
      </c>
      <c r="I7" s="15">
        <v>44621</v>
      </c>
      <c r="J7" s="15">
        <v>44652</v>
      </c>
      <c r="K7" s="15">
        <v>44682</v>
      </c>
      <c r="L7" s="15">
        <v>44713</v>
      </c>
      <c r="M7" s="15">
        <v>44743</v>
      </c>
      <c r="N7" s="15">
        <v>44774</v>
      </c>
      <c r="O7" s="15">
        <v>44805</v>
      </c>
      <c r="P7" s="15">
        <v>44835</v>
      </c>
      <c r="Q7" s="15">
        <v>44866</v>
      </c>
      <c r="R7" s="15">
        <v>44896</v>
      </c>
    </row>
    <row r="8" spans="1:18" x14ac:dyDescent="0.25">
      <c r="B8" s="6" t="s">
        <v>7</v>
      </c>
      <c r="C8" s="6"/>
    </row>
    <row r="9" spans="1:18" x14ac:dyDescent="0.25">
      <c r="A9" s="1">
        <v>1</v>
      </c>
      <c r="B9" t="s">
        <v>43</v>
      </c>
      <c r="D9" s="2">
        <v>434629074</v>
      </c>
      <c r="E9" s="2">
        <v>462505516</v>
      </c>
      <c r="F9" s="2">
        <v>548245614</v>
      </c>
      <c r="G9" s="2">
        <v>565653067</v>
      </c>
      <c r="H9" s="2">
        <v>492874466</v>
      </c>
    </row>
    <row r="10" spans="1:18" x14ac:dyDescent="0.25">
      <c r="A10" s="1">
        <v>2</v>
      </c>
      <c r="B10" t="s">
        <v>6</v>
      </c>
      <c r="D10">
        <f>ROUND(-792000/5615755915,5)</f>
        <v>-1.3999999999999999E-4</v>
      </c>
      <c r="E10">
        <f t="shared" ref="E10:R10" si="0">ROUND(-792000/5615755915,5)</f>
        <v>-1.3999999999999999E-4</v>
      </c>
      <c r="F10">
        <f t="shared" si="0"/>
        <v>-1.3999999999999999E-4</v>
      </c>
      <c r="G10">
        <f t="shared" si="0"/>
        <v>-1.3999999999999999E-4</v>
      </c>
      <c r="H10">
        <f t="shared" si="0"/>
        <v>-1.3999999999999999E-4</v>
      </c>
      <c r="I10">
        <f t="shared" si="0"/>
        <v>-1.3999999999999999E-4</v>
      </c>
      <c r="J10">
        <f t="shared" si="0"/>
        <v>-1.3999999999999999E-4</v>
      </c>
      <c r="K10">
        <f t="shared" si="0"/>
        <v>-1.3999999999999999E-4</v>
      </c>
      <c r="L10">
        <f t="shared" si="0"/>
        <v>-1.3999999999999999E-4</v>
      </c>
      <c r="M10">
        <f t="shared" si="0"/>
        <v>-1.3999999999999999E-4</v>
      </c>
      <c r="N10">
        <f t="shared" si="0"/>
        <v>-1.3999999999999999E-4</v>
      </c>
      <c r="O10">
        <f t="shared" si="0"/>
        <v>-1.3999999999999999E-4</v>
      </c>
      <c r="P10">
        <f t="shared" si="0"/>
        <v>-1.3999999999999999E-4</v>
      </c>
      <c r="Q10">
        <f t="shared" si="0"/>
        <v>-1.3999999999999999E-4</v>
      </c>
      <c r="R10">
        <f t="shared" si="0"/>
        <v>-1.3999999999999999E-4</v>
      </c>
    </row>
    <row r="11" spans="1:18" x14ac:dyDescent="0.25">
      <c r="A11" s="1">
        <v>3</v>
      </c>
      <c r="B11" s="6" t="s">
        <v>3</v>
      </c>
      <c r="C11" s="7">
        <f>SUM(D11:H11)</f>
        <v>-350547.08317999996</v>
      </c>
      <c r="D11" s="7">
        <f>D9*D10</f>
        <v>-60848.070359999998</v>
      </c>
      <c r="E11" s="8">
        <f t="shared" ref="E11:R11" si="1">E9*E10</f>
        <v>-64750.772239999991</v>
      </c>
      <c r="F11" s="8">
        <f t="shared" si="1"/>
        <v>-76754.38596</v>
      </c>
      <c r="G11" s="8">
        <f t="shared" si="1"/>
        <v>-79191.429379999987</v>
      </c>
      <c r="H11" s="8">
        <f t="shared" si="1"/>
        <v>-69002.425239999997</v>
      </c>
      <c r="I11" s="3">
        <f t="shared" si="1"/>
        <v>0</v>
      </c>
      <c r="J11" s="3">
        <f t="shared" si="1"/>
        <v>0</v>
      </c>
      <c r="K11" s="3">
        <f t="shared" si="1"/>
        <v>0</v>
      </c>
      <c r="L11" s="3">
        <f t="shared" si="1"/>
        <v>0</v>
      </c>
      <c r="M11" s="3">
        <f t="shared" si="1"/>
        <v>0</v>
      </c>
      <c r="N11" s="3">
        <f t="shared" si="1"/>
        <v>0</v>
      </c>
      <c r="O11" s="3">
        <f t="shared" si="1"/>
        <v>0</v>
      </c>
      <c r="P11" s="3">
        <f t="shared" si="1"/>
        <v>0</v>
      </c>
      <c r="Q11" s="3">
        <f t="shared" si="1"/>
        <v>0</v>
      </c>
      <c r="R11" s="3">
        <f t="shared" si="1"/>
        <v>0</v>
      </c>
    </row>
    <row r="12" spans="1:18" x14ac:dyDescent="0.25">
      <c r="A12" s="1">
        <v>4</v>
      </c>
      <c r="B12" t="s">
        <v>39</v>
      </c>
      <c r="D12">
        <v>4.3930999999999998E-2</v>
      </c>
      <c r="E12">
        <v>4.3930999999999998E-2</v>
      </c>
      <c r="F12">
        <v>4.3930999999999998E-2</v>
      </c>
      <c r="G12">
        <v>4.3930999999999998E-2</v>
      </c>
      <c r="H12">
        <v>4.3930999999999998E-2</v>
      </c>
      <c r="I12">
        <v>4.3930999999999998E-2</v>
      </c>
      <c r="J12">
        <v>4.3930999999999998E-2</v>
      </c>
      <c r="K12">
        <v>4.3930999999999998E-2</v>
      </c>
      <c r="L12">
        <v>4.3930999999999998E-2</v>
      </c>
      <c r="M12">
        <v>4.3930999999999998E-2</v>
      </c>
      <c r="N12">
        <v>4.3930999999999998E-2</v>
      </c>
      <c r="O12">
        <v>4.3930999999999998E-2</v>
      </c>
      <c r="P12">
        <v>4.3930999999999998E-2</v>
      </c>
      <c r="Q12">
        <v>4.3930999999999998E-2</v>
      </c>
      <c r="R12">
        <v>4.3930999999999998E-2</v>
      </c>
    </row>
    <row r="13" spans="1:18" x14ac:dyDescent="0.25">
      <c r="A13" s="1">
        <v>5</v>
      </c>
      <c r="B13" s="6" t="s">
        <v>38</v>
      </c>
      <c r="C13" s="7">
        <f>SUM(D13:H13)</f>
        <v>-15399.883911180577</v>
      </c>
      <c r="D13" s="7">
        <f>D11*D12</f>
        <v>-2673.1165789851598</v>
      </c>
      <c r="E13" s="7">
        <f t="shared" ref="E13:R13" si="2">E11*E12</f>
        <v>-2844.5661752754395</v>
      </c>
      <c r="F13" s="7">
        <f t="shared" si="2"/>
        <v>-3371.8969296087598</v>
      </c>
      <c r="G13" s="7">
        <f t="shared" si="2"/>
        <v>-3478.9586840927791</v>
      </c>
      <c r="H13" s="7">
        <f t="shared" si="2"/>
        <v>-3031.3455432184396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7">
        <f t="shared" si="2"/>
        <v>0</v>
      </c>
      <c r="P13" s="7">
        <f t="shared" si="2"/>
        <v>0</v>
      </c>
      <c r="Q13" s="7">
        <f t="shared" si="2"/>
        <v>0</v>
      </c>
      <c r="R13" s="7">
        <f t="shared" si="2"/>
        <v>0</v>
      </c>
    </row>
    <row r="14" spans="1:18" x14ac:dyDescent="0.25">
      <c r="A14" s="1">
        <v>6</v>
      </c>
      <c r="B14" s="6" t="s">
        <v>40</v>
      </c>
      <c r="C14" s="7">
        <f>SUM(D14:H14)</f>
        <v>-335147.19926881942</v>
      </c>
      <c r="D14" s="7">
        <f>D11-D13</f>
        <v>-58174.953781014839</v>
      </c>
      <c r="E14" s="7">
        <f t="shared" ref="E14:R14" si="3">E11-E13</f>
        <v>-61906.206064724553</v>
      </c>
      <c r="F14" s="7">
        <f t="shared" si="3"/>
        <v>-73382.48903039124</v>
      </c>
      <c r="G14" s="7">
        <f t="shared" si="3"/>
        <v>-75712.470695907206</v>
      </c>
      <c r="H14" s="7">
        <f t="shared" si="3"/>
        <v>-65971.079696781555</v>
      </c>
      <c r="I14" s="7">
        <f t="shared" si="3"/>
        <v>0</v>
      </c>
      <c r="J14" s="7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7">
        <f t="shared" si="3"/>
        <v>0</v>
      </c>
      <c r="O14" s="7">
        <f t="shared" si="3"/>
        <v>0</v>
      </c>
      <c r="P14" s="7">
        <f t="shared" si="3"/>
        <v>0</v>
      </c>
      <c r="Q14" s="7">
        <f t="shared" si="3"/>
        <v>0</v>
      </c>
      <c r="R14" s="7">
        <f t="shared" si="3"/>
        <v>0</v>
      </c>
    </row>
    <row r="15" spans="1:18" ht="15.75" thickBot="1" x14ac:dyDescent="0.3">
      <c r="A15" s="10"/>
      <c r="B15" s="11"/>
      <c r="C15" s="11"/>
      <c r="D15" s="12"/>
      <c r="E15" s="13"/>
      <c r="F15" s="13"/>
      <c r="G15" s="13"/>
      <c r="H15" s="12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25">
      <c r="B16" s="6" t="s">
        <v>8</v>
      </c>
      <c r="C16" s="6"/>
    </row>
    <row r="17" spans="1:18" x14ac:dyDescent="0.25">
      <c r="A17" s="1">
        <v>7</v>
      </c>
      <c r="B17" t="s">
        <v>9</v>
      </c>
      <c r="D17" s="5">
        <v>8095806.0053018453</v>
      </c>
      <c r="E17" s="5">
        <v>8000149.3287483901</v>
      </c>
      <c r="F17" s="5">
        <v>7903482.0653728833</v>
      </c>
      <c r="G17" s="5">
        <v>11818476.792545689</v>
      </c>
      <c r="H17" s="5">
        <v>12141214.821251456</v>
      </c>
      <c r="I17" s="5">
        <v>7694155.0866596904</v>
      </c>
      <c r="J17" s="5">
        <v>4289553.318871717</v>
      </c>
      <c r="K17" s="5">
        <v>1992425.0424360177</v>
      </c>
      <c r="L17" s="5">
        <v>183928.24489756167</v>
      </c>
      <c r="M17" s="5">
        <v>-1161117.7502109346</v>
      </c>
      <c r="N17" s="5">
        <v>7904425.4737103703</v>
      </c>
      <c r="O17" s="5">
        <v>3393921.5221147328</v>
      </c>
      <c r="P17" s="5">
        <v>8095806.0053018453</v>
      </c>
      <c r="Q17" s="5">
        <v>8000149.3287483901</v>
      </c>
      <c r="R17" s="5">
        <v>7903482.0653728833</v>
      </c>
    </row>
    <row r="18" spans="1:18" x14ac:dyDescent="0.25">
      <c r="A18" s="1">
        <v>8</v>
      </c>
      <c r="B18" t="s">
        <v>10</v>
      </c>
      <c r="D18" s="5">
        <v>8095806.0053018453</v>
      </c>
      <c r="E18" s="5">
        <v>8000149.3287483901</v>
      </c>
      <c r="F18" s="5">
        <v>7903482.0653728833</v>
      </c>
      <c r="G18" s="5">
        <v>11818476.792545689</v>
      </c>
      <c r="H18" s="5">
        <v>12141214.821251456</v>
      </c>
      <c r="I18" s="5">
        <v>7802273.5438025491</v>
      </c>
      <c r="J18" s="5">
        <v>4397671.7760145729</v>
      </c>
      <c r="K18" s="5">
        <v>2100543.4995788755</v>
      </c>
      <c r="L18" s="5">
        <v>292046.70204041741</v>
      </c>
      <c r="M18" s="5">
        <v>-1052999.2930680765</v>
      </c>
      <c r="N18" s="5">
        <v>8012543.9308532281</v>
      </c>
      <c r="O18" s="5">
        <v>3502039.9792575883</v>
      </c>
      <c r="P18" s="5">
        <v>8095806.0053018453</v>
      </c>
      <c r="Q18" s="5">
        <v>8000149.3287483901</v>
      </c>
      <c r="R18" s="5">
        <v>7903482.0653728833</v>
      </c>
    </row>
    <row r="19" spans="1:18" x14ac:dyDescent="0.25">
      <c r="A19" s="1">
        <v>9</v>
      </c>
      <c r="B19" t="s">
        <v>11</v>
      </c>
      <c r="D19" s="5">
        <f>D17-D18</f>
        <v>0</v>
      </c>
      <c r="E19" s="5">
        <f t="shared" ref="E19:R19" si="4">E17-E18</f>
        <v>0</v>
      </c>
      <c r="F19" s="5">
        <f t="shared" si="4"/>
        <v>0</v>
      </c>
      <c r="G19" s="5">
        <f t="shared" si="4"/>
        <v>0</v>
      </c>
      <c r="H19" s="5">
        <f t="shared" si="4"/>
        <v>0</v>
      </c>
      <c r="I19" s="5">
        <f t="shared" si="4"/>
        <v>-108118.45714285877</v>
      </c>
      <c r="J19" s="5">
        <f t="shared" si="4"/>
        <v>-108118.45714285597</v>
      </c>
      <c r="K19" s="5">
        <f t="shared" si="4"/>
        <v>-108118.45714285783</v>
      </c>
      <c r="L19" s="5">
        <f t="shared" si="4"/>
        <v>-108118.45714285574</v>
      </c>
      <c r="M19" s="5">
        <f t="shared" si="4"/>
        <v>-108118.45714285807</v>
      </c>
      <c r="N19" s="5">
        <f t="shared" si="4"/>
        <v>-108118.45714285783</v>
      </c>
      <c r="O19" s="5">
        <f t="shared" si="4"/>
        <v>-108118.45714285551</v>
      </c>
      <c r="P19" s="5">
        <f t="shared" si="4"/>
        <v>0</v>
      </c>
      <c r="Q19" s="5">
        <f t="shared" si="4"/>
        <v>0</v>
      </c>
      <c r="R19" s="5">
        <f t="shared" si="4"/>
        <v>0</v>
      </c>
    </row>
    <row r="21" spans="1:18" x14ac:dyDescent="0.25">
      <c r="A21" s="1">
        <v>10</v>
      </c>
      <c r="B21" t="s">
        <v>18</v>
      </c>
      <c r="D21" s="5">
        <v>247284</v>
      </c>
      <c r="E21" s="5">
        <v>28674</v>
      </c>
      <c r="F21" s="5">
        <v>39266</v>
      </c>
      <c r="G21" s="5">
        <v>-256255</v>
      </c>
      <c r="H21" s="5">
        <v>-398931</v>
      </c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1">
        <v>11</v>
      </c>
      <c r="B22" t="s">
        <v>19</v>
      </c>
      <c r="D22" s="5">
        <v>249782</v>
      </c>
      <c r="E22" s="5">
        <v>28964</v>
      </c>
      <c r="F22" s="5">
        <v>39663</v>
      </c>
      <c r="G22" s="5">
        <v>-258843</v>
      </c>
      <c r="H22" s="5">
        <v>-402961</v>
      </c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1">
        <v>12</v>
      </c>
      <c r="B23" t="s">
        <v>20</v>
      </c>
      <c r="D23" s="5">
        <f>D21-D22</f>
        <v>-2498</v>
      </c>
      <c r="E23" s="5">
        <f t="shared" ref="E23:F23" si="5">E21-E22</f>
        <v>-290</v>
      </c>
      <c r="F23" s="5">
        <f t="shared" si="5"/>
        <v>-397</v>
      </c>
      <c r="G23" s="5">
        <f t="shared" ref="G23" si="6">G21-G22</f>
        <v>2588</v>
      </c>
      <c r="H23" s="5">
        <f t="shared" ref="H23" si="7">H21-H22</f>
        <v>4030</v>
      </c>
      <c r="I23" s="5">
        <f t="shared" ref="I23" si="8">I21-I22</f>
        <v>0</v>
      </c>
      <c r="J23" s="5">
        <f t="shared" ref="J23" si="9">J21-J22</f>
        <v>0</v>
      </c>
      <c r="K23" s="5">
        <f t="shared" ref="K23" si="10">K21-K22</f>
        <v>0</v>
      </c>
      <c r="L23" s="5">
        <f t="shared" ref="L23" si="11">L21-L22</f>
        <v>0</v>
      </c>
      <c r="M23" s="5">
        <f t="shared" ref="M23" si="12">M21-M22</f>
        <v>0</v>
      </c>
      <c r="N23" s="5">
        <f t="shared" ref="N23" si="13">N21-N22</f>
        <v>0</v>
      </c>
      <c r="O23" s="5">
        <f t="shared" ref="O23" si="14">O21-O22</f>
        <v>0</v>
      </c>
      <c r="P23" s="5">
        <f t="shared" ref="P23" si="15">P21-P22</f>
        <v>0</v>
      </c>
      <c r="Q23" s="5">
        <f t="shared" ref="Q23" si="16">Q21-Q22</f>
        <v>0</v>
      </c>
      <c r="R23" s="5">
        <f t="shared" ref="R23" si="17">R21-R22</f>
        <v>0</v>
      </c>
    </row>
    <row r="25" spans="1:18" x14ac:dyDescent="0.25">
      <c r="A25" s="1">
        <v>13</v>
      </c>
      <c r="B25" t="s">
        <v>12</v>
      </c>
      <c r="D25" s="5">
        <v>989477</v>
      </c>
      <c r="E25" s="5">
        <v>3359678</v>
      </c>
      <c r="F25" s="5">
        <v>823785</v>
      </c>
      <c r="G25" s="5">
        <v>-1335799</v>
      </c>
      <c r="H25" s="5">
        <v>-37533</v>
      </c>
      <c r="I25" s="5">
        <f>0-I19</f>
        <v>108118.45714285877</v>
      </c>
      <c r="J25" s="5">
        <f t="shared" ref="J25:R25" si="18">0-J19</f>
        <v>108118.45714285597</v>
      </c>
      <c r="K25" s="5">
        <f t="shared" si="18"/>
        <v>108118.45714285783</v>
      </c>
      <c r="L25" s="5">
        <f t="shared" si="18"/>
        <v>108118.45714285574</v>
      </c>
      <c r="M25" s="5">
        <f t="shared" si="18"/>
        <v>108118.45714285807</v>
      </c>
      <c r="N25" s="5">
        <f t="shared" si="18"/>
        <v>108118.45714285783</v>
      </c>
      <c r="O25" s="5">
        <f t="shared" si="18"/>
        <v>108118.45714285551</v>
      </c>
      <c r="P25" s="5">
        <f t="shared" si="18"/>
        <v>0</v>
      </c>
      <c r="Q25" s="5">
        <f t="shared" si="18"/>
        <v>0</v>
      </c>
      <c r="R25" s="5">
        <f t="shared" si="18"/>
        <v>0</v>
      </c>
    </row>
    <row r="26" spans="1:18" x14ac:dyDescent="0.25">
      <c r="A26" s="1">
        <v>14</v>
      </c>
      <c r="B26" t="s">
        <v>13</v>
      </c>
      <c r="D26" s="5">
        <v>991975</v>
      </c>
      <c r="E26" s="5">
        <v>3359968</v>
      </c>
      <c r="F26" s="5">
        <v>824182</v>
      </c>
      <c r="G26" s="5">
        <v>-1338387</v>
      </c>
      <c r="H26" s="5">
        <v>-41563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</row>
    <row r="27" spans="1:18" x14ac:dyDescent="0.25">
      <c r="A27" s="1">
        <v>15</v>
      </c>
      <c r="B27" t="s">
        <v>14</v>
      </c>
      <c r="D27" s="5">
        <f>D25-D26</f>
        <v>-2498</v>
      </c>
      <c r="E27" s="5">
        <f t="shared" ref="E27:F27" si="19">E25-E26</f>
        <v>-290</v>
      </c>
      <c r="F27" s="5">
        <f t="shared" si="19"/>
        <v>-397</v>
      </c>
      <c r="G27" s="5">
        <f t="shared" ref="G27" si="20">G25-G26</f>
        <v>2588</v>
      </c>
      <c r="H27" s="5">
        <f t="shared" ref="H27" si="21">H25-H26</f>
        <v>4030</v>
      </c>
      <c r="I27" s="5">
        <f t="shared" ref="I27" si="22">I25-I26</f>
        <v>108118.45714285877</v>
      </c>
      <c r="J27" s="5">
        <f t="shared" ref="J27" si="23">J25-J26</f>
        <v>108118.45714285597</v>
      </c>
      <c r="K27" s="5">
        <f t="shared" ref="K27" si="24">K25-K26</f>
        <v>108118.45714285783</v>
      </c>
      <c r="L27" s="5">
        <f t="shared" ref="L27" si="25">L25-L26</f>
        <v>108118.45714285574</v>
      </c>
      <c r="M27" s="5">
        <f t="shared" ref="M27" si="26">M25-M26</f>
        <v>108118.45714285807</v>
      </c>
      <c r="N27" s="5">
        <f t="shared" ref="N27" si="27">N25-N26</f>
        <v>108118.45714285783</v>
      </c>
      <c r="O27" s="5">
        <f t="shared" ref="O27" si="28">O25-O26</f>
        <v>108118.45714285551</v>
      </c>
      <c r="P27" s="5">
        <f t="shared" ref="P27" si="29">P25-P26</f>
        <v>0</v>
      </c>
      <c r="Q27" s="5">
        <f t="shared" ref="Q27" si="30">Q25-Q26</f>
        <v>0</v>
      </c>
      <c r="R27" s="5">
        <f t="shared" ref="R27" si="31">R25-R26</f>
        <v>0</v>
      </c>
    </row>
    <row r="29" spans="1:18" x14ac:dyDescent="0.25">
      <c r="A29" s="1">
        <v>16</v>
      </c>
      <c r="B29" t="s">
        <v>15</v>
      </c>
      <c r="D29" s="5">
        <v>-890530</v>
      </c>
      <c r="E29" s="5">
        <v>-3023710</v>
      </c>
      <c r="F29" s="5">
        <v>-741406</v>
      </c>
      <c r="G29" s="5">
        <v>0</v>
      </c>
      <c r="H29" s="5">
        <v>0</v>
      </c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x14ac:dyDescent="0.25">
      <c r="A30" s="1">
        <v>17</v>
      </c>
      <c r="B30" t="s">
        <v>16</v>
      </c>
      <c r="D30" s="5">
        <v>-892778</v>
      </c>
      <c r="E30" s="5">
        <v>-3023971</v>
      </c>
      <c r="F30" s="5">
        <v>-741764</v>
      </c>
      <c r="G30" s="5">
        <v>0</v>
      </c>
      <c r="H30" s="5"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x14ac:dyDescent="0.25">
      <c r="A31" s="1">
        <v>18</v>
      </c>
      <c r="B31" s="6" t="s">
        <v>17</v>
      </c>
      <c r="C31" s="9">
        <f>SUM(D31:H31)</f>
        <v>2867</v>
      </c>
      <c r="D31" s="9">
        <f>D29-D30</f>
        <v>2248</v>
      </c>
      <c r="E31" s="9">
        <f t="shared" ref="E31:F31" si="32">E29-E30</f>
        <v>261</v>
      </c>
      <c r="F31" s="9">
        <f t="shared" si="32"/>
        <v>358</v>
      </c>
      <c r="G31" s="9">
        <f t="shared" ref="G31" si="33">G29-G30</f>
        <v>0</v>
      </c>
      <c r="H31" s="9">
        <f t="shared" ref="H31" si="34">H29-H30</f>
        <v>0</v>
      </c>
      <c r="I31" s="5">
        <f t="shared" ref="I31" si="35">I29-I30</f>
        <v>0</v>
      </c>
      <c r="J31" s="5">
        <f t="shared" ref="J31" si="36">J29-J30</f>
        <v>0</v>
      </c>
      <c r="K31" s="5">
        <f t="shared" ref="K31" si="37">K29-K30</f>
        <v>0</v>
      </c>
      <c r="L31" s="5">
        <f t="shared" ref="L31" si="38">L29-L30</f>
        <v>0</v>
      </c>
      <c r="M31" s="5">
        <f t="shared" ref="M31" si="39">M29-M30</f>
        <v>0</v>
      </c>
      <c r="N31" s="5">
        <f t="shared" ref="N31" si="40">N29-N30</f>
        <v>0</v>
      </c>
      <c r="O31" s="5">
        <f t="shared" ref="O31" si="41">O29-O30</f>
        <v>0</v>
      </c>
      <c r="P31" s="5">
        <f t="shared" ref="P31" si="42">P29-P30</f>
        <v>0</v>
      </c>
      <c r="Q31" s="5">
        <f t="shared" ref="Q31" si="43">Q29-Q30</f>
        <v>0</v>
      </c>
      <c r="R31" s="5">
        <f t="shared" ref="R31" si="44">R29-R30</f>
        <v>0</v>
      </c>
    </row>
    <row r="32" spans="1:18" ht="15.75" thickBo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5">
      <c r="B33" s="6" t="s">
        <v>21</v>
      </c>
      <c r="C33" s="6"/>
    </row>
    <row r="34" spans="1:18" x14ac:dyDescent="0.25">
      <c r="A34" s="1">
        <v>19</v>
      </c>
      <c r="B34" t="s">
        <v>22</v>
      </c>
      <c r="D34" s="4">
        <v>61.82084224251367</v>
      </c>
      <c r="E34" s="4">
        <v>78.337730067447382</v>
      </c>
      <c r="F34" s="4">
        <v>100.30469089095732</v>
      </c>
      <c r="G34" s="4">
        <v>98.179438405143145</v>
      </c>
      <c r="H34" s="4">
        <v>74.143761630356835</v>
      </c>
      <c r="I34" s="4">
        <v>82.100395881848854</v>
      </c>
      <c r="J34" s="4">
        <v>60.702486892461721</v>
      </c>
      <c r="K34" s="4">
        <v>60.392453362728446</v>
      </c>
      <c r="L34" s="4">
        <v>52.67139274961346</v>
      </c>
      <c r="M34" s="4">
        <v>69.514569967212012</v>
      </c>
      <c r="N34" s="4">
        <v>63.910734294863815</v>
      </c>
      <c r="O34" s="4">
        <v>55.141503614853256</v>
      </c>
      <c r="P34" s="4">
        <v>61.82084224251367</v>
      </c>
      <c r="Q34" s="4">
        <v>78.337730067447382</v>
      </c>
      <c r="R34" s="4">
        <v>100.30469089095732</v>
      </c>
    </row>
    <row r="35" spans="1:18" x14ac:dyDescent="0.25">
      <c r="A35" s="1">
        <v>20</v>
      </c>
      <c r="B35" t="s">
        <v>23</v>
      </c>
      <c r="D35" s="4">
        <v>61.822284599020577</v>
      </c>
      <c r="E35" s="4">
        <v>78.339557783321183</v>
      </c>
      <c r="F35" s="4">
        <v>100.30703112312388</v>
      </c>
      <c r="G35" s="4">
        <v>98.181729052547666</v>
      </c>
      <c r="H35" s="4">
        <v>74.145491495773655</v>
      </c>
      <c r="I35" s="4">
        <v>82.102311385357453</v>
      </c>
      <c r="J35" s="4">
        <v>60.703903156358791</v>
      </c>
      <c r="K35" s="4">
        <v>60.393862393160838</v>
      </c>
      <c r="L35" s="4">
        <v>52.672621638177645</v>
      </c>
      <c r="M35" s="4">
        <v>69.516191827877122</v>
      </c>
      <c r="N35" s="4">
        <v>63.91222541113023</v>
      </c>
      <c r="O35" s="4">
        <v>55.142790134150864</v>
      </c>
      <c r="P35" s="4">
        <v>61.822284599020577</v>
      </c>
      <c r="Q35" s="4">
        <v>78.339557783321183</v>
      </c>
      <c r="R35" s="4">
        <v>100.30703112312388</v>
      </c>
    </row>
    <row r="36" spans="1:18" x14ac:dyDescent="0.25">
      <c r="A36" s="1">
        <v>21</v>
      </c>
      <c r="B36" t="s">
        <v>24</v>
      </c>
      <c r="D36" s="4">
        <f>D34-D35</f>
        <v>-1.4423565069066058E-3</v>
      </c>
      <c r="E36" s="4">
        <f t="shared" ref="E36:R36" si="45">E34-E35</f>
        <v>-1.8277158738015942E-3</v>
      </c>
      <c r="F36" s="4">
        <f>F34-F35</f>
        <v>-2.3402321665599857E-3</v>
      </c>
      <c r="G36" s="4">
        <f t="shared" si="45"/>
        <v>-2.2906474045214509E-3</v>
      </c>
      <c r="H36" s="4">
        <f t="shared" si="45"/>
        <v>-1.7298654168200756E-3</v>
      </c>
      <c r="I36" s="4">
        <f t="shared" si="45"/>
        <v>-1.9155035085987038E-3</v>
      </c>
      <c r="J36" s="4">
        <f t="shared" si="45"/>
        <v>-1.4162638970702801E-3</v>
      </c>
      <c r="K36" s="4">
        <f t="shared" si="45"/>
        <v>-1.4090304323914893E-3</v>
      </c>
      <c r="L36" s="4">
        <f t="shared" si="45"/>
        <v>-1.2288885641851266E-3</v>
      </c>
      <c r="M36" s="4">
        <f t="shared" si="45"/>
        <v>-1.6218606651108303E-3</v>
      </c>
      <c r="N36" s="4">
        <f t="shared" si="45"/>
        <v>-1.4911162664148492E-3</v>
      </c>
      <c r="O36" s="4">
        <f t="shared" si="45"/>
        <v>-1.2865192976079243E-3</v>
      </c>
      <c r="P36" s="4">
        <f t="shared" si="45"/>
        <v>-1.4423565069066058E-3</v>
      </c>
      <c r="Q36" s="4">
        <f t="shared" si="45"/>
        <v>-1.8277158738015942E-3</v>
      </c>
      <c r="R36" s="4">
        <f t="shared" si="45"/>
        <v>-2.3402321665599857E-3</v>
      </c>
    </row>
    <row r="38" spans="1:18" x14ac:dyDescent="0.25">
      <c r="A38" s="1">
        <v>22</v>
      </c>
      <c r="B38" t="s">
        <v>25</v>
      </c>
      <c r="D38" s="4">
        <v>420.51120247242426</v>
      </c>
      <c r="E38" s="4">
        <v>365.85080893094317</v>
      </c>
      <c r="F38" s="4">
        <v>403.50772632863629</v>
      </c>
      <c r="G38" s="4">
        <v>404.61134056961464</v>
      </c>
      <c r="H38" s="4">
        <v>380.45397456536705</v>
      </c>
      <c r="I38" s="4">
        <v>371.99309514128578</v>
      </c>
      <c r="J38" s="4">
        <v>363.71530747422281</v>
      </c>
      <c r="K38" s="4">
        <v>392.95577117196848</v>
      </c>
      <c r="L38" s="4">
        <v>408.57835390278717</v>
      </c>
      <c r="M38" s="4">
        <v>456.7859596616309</v>
      </c>
      <c r="N38" s="4">
        <v>436.77196174941707</v>
      </c>
      <c r="O38" s="4">
        <v>389.49449803170131</v>
      </c>
      <c r="P38" s="4">
        <v>420.51120247242426</v>
      </c>
      <c r="Q38" s="4">
        <v>365.85080893094317</v>
      </c>
      <c r="R38" s="4">
        <v>403.50772632863629</v>
      </c>
    </row>
    <row r="39" spans="1:18" x14ac:dyDescent="0.25">
      <c r="A39" s="1">
        <v>23</v>
      </c>
      <c r="B39" t="s">
        <v>26</v>
      </c>
      <c r="D39" s="4">
        <v>420.51734102764959</v>
      </c>
      <c r="E39" s="4">
        <v>365.85614956249276</v>
      </c>
      <c r="F39" s="4">
        <v>403.51361666983854</v>
      </c>
      <c r="G39" s="4">
        <v>404.61724702120091</v>
      </c>
      <c r="H39" s="4">
        <v>380.45952837159109</v>
      </c>
      <c r="I39" s="4">
        <v>371.9985254369463</v>
      </c>
      <c r="J39" s="4">
        <v>363.72061693206393</v>
      </c>
      <c r="K39" s="4">
        <v>392.96150747741837</v>
      </c>
      <c r="L39" s="4">
        <v>408.58431826419911</v>
      </c>
      <c r="M39" s="4">
        <v>456.79262774995544</v>
      </c>
      <c r="N39" s="4">
        <v>436.77833767660366</v>
      </c>
      <c r="O39" s="4">
        <v>389.50018381003991</v>
      </c>
      <c r="P39" s="4">
        <v>420.51734102764959</v>
      </c>
      <c r="Q39" s="4">
        <v>365.85614956249276</v>
      </c>
      <c r="R39" s="4">
        <v>403.51361666983854</v>
      </c>
    </row>
    <row r="40" spans="1:18" x14ac:dyDescent="0.25">
      <c r="A40" s="1">
        <v>24</v>
      </c>
      <c r="B40" t="s">
        <v>27</v>
      </c>
      <c r="D40" s="4">
        <f>D38-D39</f>
        <v>-6.1385552253341302E-3</v>
      </c>
      <c r="E40" s="4">
        <f t="shared" ref="E40:R40" si="46">E38-E39</f>
        <v>-5.3406315495863055E-3</v>
      </c>
      <c r="F40" s="4">
        <f t="shared" si="46"/>
        <v>-5.8903412022459634E-3</v>
      </c>
      <c r="G40" s="4">
        <f t="shared" si="46"/>
        <v>-5.9064515862701228E-3</v>
      </c>
      <c r="H40" s="4">
        <f t="shared" si="46"/>
        <v>-5.5538062240430008E-3</v>
      </c>
      <c r="I40" s="4">
        <f t="shared" si="46"/>
        <v>-5.4302956605170039E-3</v>
      </c>
      <c r="J40" s="4">
        <f t="shared" si="46"/>
        <v>-5.3094578411219118E-3</v>
      </c>
      <c r="K40" s="4">
        <f t="shared" si="46"/>
        <v>-5.7363054498864585E-3</v>
      </c>
      <c r="L40" s="4">
        <f t="shared" si="46"/>
        <v>-5.9643614119408994E-3</v>
      </c>
      <c r="M40" s="4">
        <f t="shared" si="46"/>
        <v>-6.6680883245453515E-3</v>
      </c>
      <c r="N40" s="4">
        <f t="shared" si="46"/>
        <v>-6.3759271865819755E-3</v>
      </c>
      <c r="O40" s="4">
        <f t="shared" si="46"/>
        <v>-5.6857783386021765E-3</v>
      </c>
      <c r="P40" s="4">
        <f t="shared" si="46"/>
        <v>-6.1385552253341302E-3</v>
      </c>
      <c r="Q40" s="4">
        <f t="shared" si="46"/>
        <v>-5.3406315495863055E-3</v>
      </c>
      <c r="R40" s="4">
        <f t="shared" si="46"/>
        <v>-5.8903412022459634E-3</v>
      </c>
    </row>
    <row r="42" spans="1:18" x14ac:dyDescent="0.25">
      <c r="A42" s="1">
        <v>25</v>
      </c>
      <c r="B42" t="s">
        <v>28</v>
      </c>
      <c r="D42" s="4">
        <v>56.813646151032771</v>
      </c>
      <c r="E42" s="4">
        <v>73.586077210934974</v>
      </c>
      <c r="F42" s="4">
        <v>100.97433467177783</v>
      </c>
      <c r="G42" s="4">
        <v>111.72268356728442</v>
      </c>
      <c r="H42" s="4">
        <v>86.644113990211537</v>
      </c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5">
      <c r="A43" s="1">
        <v>26</v>
      </c>
      <c r="B43" t="s">
        <v>29</v>
      </c>
      <c r="D43" s="4">
        <v>56.814430308046113</v>
      </c>
      <c r="E43" s="4">
        <v>73.587055735810495</v>
      </c>
      <c r="F43" s="4">
        <v>100.97562422004242</v>
      </c>
      <c r="G43" s="4">
        <v>111.72405501854583</v>
      </c>
      <c r="H43" s="4">
        <v>86.645232476781402</v>
      </c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25">
      <c r="A44" s="1">
        <v>27</v>
      </c>
      <c r="B44" t="s">
        <v>30</v>
      </c>
      <c r="D44" s="4">
        <f>D42-D43</f>
        <v>-7.8415701334222376E-4</v>
      </c>
      <c r="E44" s="4">
        <f t="shared" ref="E44:R44" si="47">E42-E43</f>
        <v>-9.7852487552074763E-4</v>
      </c>
      <c r="F44" s="4">
        <f t="shared" si="47"/>
        <v>-1.2895482645944867E-3</v>
      </c>
      <c r="G44" s="4">
        <f t="shared" si="47"/>
        <v>-1.3714512614058094E-3</v>
      </c>
      <c r="H44" s="4">
        <f t="shared" si="47"/>
        <v>-1.1184865698652402E-3</v>
      </c>
      <c r="I44" s="4">
        <f t="shared" si="47"/>
        <v>0</v>
      </c>
      <c r="J44" s="4">
        <f t="shared" si="47"/>
        <v>0</v>
      </c>
      <c r="K44" s="4">
        <f t="shared" si="47"/>
        <v>0</v>
      </c>
      <c r="L44" s="4">
        <f t="shared" si="47"/>
        <v>0</v>
      </c>
      <c r="M44" s="4">
        <f t="shared" si="47"/>
        <v>0</v>
      </c>
      <c r="N44" s="4">
        <f t="shared" si="47"/>
        <v>0</v>
      </c>
      <c r="O44" s="4">
        <f t="shared" si="47"/>
        <v>0</v>
      </c>
      <c r="P44" s="4">
        <f t="shared" si="47"/>
        <v>0</v>
      </c>
      <c r="Q44" s="4">
        <f t="shared" si="47"/>
        <v>0</v>
      </c>
      <c r="R44" s="4">
        <f t="shared" si="47"/>
        <v>0</v>
      </c>
    </row>
    <row r="46" spans="1:18" x14ac:dyDescent="0.25">
      <c r="A46" s="1">
        <v>28</v>
      </c>
      <c r="B46" t="s">
        <v>31</v>
      </c>
      <c r="D46" s="4">
        <v>390.73825257931207</v>
      </c>
      <c r="E46" s="4">
        <v>366.49985939126088</v>
      </c>
      <c r="F46" s="4">
        <v>403.82492001173165</v>
      </c>
      <c r="G46" s="4">
        <v>410.93345528011525</v>
      </c>
      <c r="H46" s="4">
        <v>366.3467495079629</v>
      </c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5">
      <c r="A47" s="1">
        <v>29</v>
      </c>
      <c r="B47" t="s">
        <v>32</v>
      </c>
      <c r="D47" s="4">
        <v>390.74307152146639</v>
      </c>
      <c r="E47" s="4">
        <v>366.50433927372973</v>
      </c>
      <c r="F47" s="4">
        <v>403.82992628094485</v>
      </c>
      <c r="G47" s="4">
        <v>410.93822664982326</v>
      </c>
      <c r="H47" s="4">
        <v>366.35126221414845</v>
      </c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A48" s="1">
        <v>30</v>
      </c>
      <c r="B48" t="s">
        <v>33</v>
      </c>
      <c r="D48" s="4">
        <f>D46-D47</f>
        <v>-4.8189421543156641E-3</v>
      </c>
      <c r="E48" s="4">
        <f t="shared" ref="E48:R48" si="48">E46-E47</f>
        <v>-4.4798824688427885E-3</v>
      </c>
      <c r="F48" s="4">
        <f t="shared" si="48"/>
        <v>-5.0062692131973563E-3</v>
      </c>
      <c r="G48" s="4">
        <f t="shared" si="48"/>
        <v>-4.7713697080098427E-3</v>
      </c>
      <c r="H48" s="4">
        <f t="shared" si="48"/>
        <v>-4.5127061855509965E-3</v>
      </c>
      <c r="I48" s="4">
        <f t="shared" si="48"/>
        <v>0</v>
      </c>
      <c r="J48" s="4">
        <f t="shared" si="48"/>
        <v>0</v>
      </c>
      <c r="K48" s="4">
        <f t="shared" si="48"/>
        <v>0</v>
      </c>
      <c r="L48" s="4">
        <f t="shared" si="48"/>
        <v>0</v>
      </c>
      <c r="M48" s="4">
        <f t="shared" si="48"/>
        <v>0</v>
      </c>
      <c r="N48" s="4">
        <f t="shared" si="48"/>
        <v>0</v>
      </c>
      <c r="O48" s="4">
        <f t="shared" si="48"/>
        <v>0</v>
      </c>
      <c r="P48" s="4">
        <f t="shared" si="48"/>
        <v>0</v>
      </c>
      <c r="Q48" s="4">
        <f t="shared" si="48"/>
        <v>0</v>
      </c>
      <c r="R48" s="4">
        <f t="shared" si="48"/>
        <v>0</v>
      </c>
    </row>
    <row r="50" spans="1:18" x14ac:dyDescent="0.25">
      <c r="A50" s="1">
        <v>31</v>
      </c>
      <c r="B50" t="s">
        <v>34</v>
      </c>
      <c r="D50" s="5">
        <v>1033684.5870769884</v>
      </c>
      <c r="E50" s="5">
        <v>982180.76031364256</v>
      </c>
      <c r="F50" s="5">
        <v>-178088.74209753308</v>
      </c>
      <c r="G50" s="5">
        <v>-2842486.390759211</v>
      </c>
      <c r="H50" s="5">
        <v>-2637204.083717132</v>
      </c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x14ac:dyDescent="0.25">
      <c r="A51" s="1">
        <v>32</v>
      </c>
      <c r="B51" t="s">
        <v>35</v>
      </c>
      <c r="D51" s="5">
        <v>1033822.9441463124</v>
      </c>
      <c r="E51" s="5">
        <v>982359.53466533753</v>
      </c>
      <c r="F51" s="5">
        <v>-177867.00291160104</v>
      </c>
      <c r="G51" s="5">
        <v>-2842533.8549277768</v>
      </c>
      <c r="H51" s="5">
        <v>-2637257.5521587408</v>
      </c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x14ac:dyDescent="0.25">
      <c r="A52" s="1">
        <v>33</v>
      </c>
      <c r="B52" s="6" t="s">
        <v>41</v>
      </c>
      <c r="C52" s="9">
        <f>SUM(D52:H52)</f>
        <v>-437.93799677636707</v>
      </c>
      <c r="D52" s="9">
        <f>D50-D51</f>
        <v>-138.35706932400353</v>
      </c>
      <c r="E52" s="9">
        <f t="shared" ref="E52:R52" si="49">E50-E51</f>
        <v>-178.77435169497039</v>
      </c>
      <c r="F52" s="9">
        <f t="shared" si="49"/>
        <v>-221.73918593203416</v>
      </c>
      <c r="G52" s="9">
        <f t="shared" si="49"/>
        <v>47.464168565813452</v>
      </c>
      <c r="H52" s="9">
        <f t="shared" si="49"/>
        <v>53.468441608827561</v>
      </c>
      <c r="I52" s="5">
        <f t="shared" si="49"/>
        <v>0</v>
      </c>
      <c r="J52" s="5">
        <f t="shared" si="49"/>
        <v>0</v>
      </c>
      <c r="K52" s="5">
        <f t="shared" si="49"/>
        <v>0</v>
      </c>
      <c r="L52" s="5">
        <f t="shared" si="49"/>
        <v>0</v>
      </c>
      <c r="M52" s="5">
        <f t="shared" si="49"/>
        <v>0</v>
      </c>
      <c r="N52" s="5">
        <f t="shared" si="49"/>
        <v>0</v>
      </c>
      <c r="O52" s="5">
        <f t="shared" si="49"/>
        <v>0</v>
      </c>
      <c r="P52" s="5">
        <f t="shared" si="49"/>
        <v>0</v>
      </c>
      <c r="Q52" s="5">
        <f t="shared" si="49"/>
        <v>0</v>
      </c>
      <c r="R52" s="5">
        <f t="shared" si="49"/>
        <v>0</v>
      </c>
    </row>
    <row r="54" spans="1:18" x14ac:dyDescent="0.25">
      <c r="A54" s="1">
        <v>34</v>
      </c>
      <c r="B54" t="s">
        <v>36</v>
      </c>
      <c r="D54" s="5">
        <v>1045866.9325017016</v>
      </c>
      <c r="E54" s="5">
        <v>-16024.135756407737</v>
      </c>
      <c r="F54" s="5">
        <v>-4208.1734075024833</v>
      </c>
      <c r="G54" s="5">
        <v>-218334.00219443112</v>
      </c>
      <c r="H54" s="5">
        <v>488154.34429615777</v>
      </c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x14ac:dyDescent="0.25">
      <c r="A55" s="1">
        <v>35</v>
      </c>
      <c r="B55" t="s">
        <v>37</v>
      </c>
      <c r="D55" s="5">
        <v>1045913.1243322657</v>
      </c>
      <c r="E55" s="5">
        <v>-15994.106720557156</v>
      </c>
      <c r="F55" s="5">
        <v>-4177.1972054765392</v>
      </c>
      <c r="G55" s="5">
        <v>-218294.80218293957</v>
      </c>
      <c r="H55" s="5">
        <v>488190.51943667233</v>
      </c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x14ac:dyDescent="0.25">
      <c r="A56" s="1">
        <v>36</v>
      </c>
      <c r="B56" s="6" t="s">
        <v>42</v>
      </c>
      <c r="C56" s="9">
        <f>SUM(D56:H56)</f>
        <v>-182.57222044668742</v>
      </c>
      <c r="D56" s="9">
        <f>D54-D55</f>
        <v>-46.191830564057454</v>
      </c>
      <c r="E56" s="9">
        <f t="shared" ref="E56:R56" si="50">E54-E55</f>
        <v>-30.02903585058084</v>
      </c>
      <c r="F56" s="9">
        <f t="shared" si="50"/>
        <v>-30.976202025944076</v>
      </c>
      <c r="G56" s="9">
        <f t="shared" si="50"/>
        <v>-39.200011491542682</v>
      </c>
      <c r="H56" s="9">
        <f t="shared" si="50"/>
        <v>-36.175140514562372</v>
      </c>
      <c r="I56" s="5">
        <f t="shared" si="50"/>
        <v>0</v>
      </c>
      <c r="J56" s="5">
        <f t="shared" si="50"/>
        <v>0</v>
      </c>
      <c r="K56" s="5">
        <f t="shared" si="50"/>
        <v>0</v>
      </c>
      <c r="L56" s="5">
        <f t="shared" si="50"/>
        <v>0</v>
      </c>
      <c r="M56" s="5">
        <f t="shared" si="50"/>
        <v>0</v>
      </c>
      <c r="N56" s="5">
        <f t="shared" si="50"/>
        <v>0</v>
      </c>
      <c r="O56" s="5">
        <f t="shared" si="50"/>
        <v>0</v>
      </c>
      <c r="P56" s="5">
        <f t="shared" si="50"/>
        <v>0</v>
      </c>
      <c r="Q56" s="5">
        <f t="shared" si="50"/>
        <v>0</v>
      </c>
      <c r="R56" s="5">
        <f t="shared" si="50"/>
        <v>0</v>
      </c>
    </row>
  </sheetData>
  <pageMargins left="0.7" right="0.7" top="0.75" bottom="0.75" header="0.3" footer="0.3"/>
  <pageSetup scale="46" orientation="landscape" r:id="rId1"/>
  <headerFooter scaleWithDoc="0">
    <oddHeader>&amp;CAttachment A</oddHeader>
    <oddFooter>&amp;L&amp;F&amp;R&amp;P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1B98C67DDAB6479EABD55E6064E6D3" ma:contentTypeVersion="28" ma:contentTypeDescription="" ma:contentTypeScope="" ma:versionID="e98b62a9a4fee529bf7b339f34d298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Petition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2022-07-11T07:00:00+00:00</OpenedDate>
    <SignificantOrder xmlns="dc463f71-b30c-4ab2-9473-d307f9d35888">false</SignificantOrder>
    <Date1 xmlns="dc463f71-b30c-4ab2-9473-d307f9d35888">2022-07-11T07:00:00+00:00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D9E7A1-13E0-49E6-9C6E-3ED8BD5AC4D4}"/>
</file>

<file path=customXml/itemProps2.xml><?xml version="1.0" encoding="utf-8"?>
<ds:datastoreItem xmlns:ds="http://schemas.openxmlformats.org/officeDocument/2006/customXml" ds:itemID="{13A6A49F-85BE-43A2-A3F7-742F917A4D3F}"/>
</file>

<file path=customXml/itemProps3.xml><?xml version="1.0" encoding="utf-8"?>
<ds:datastoreItem xmlns:ds="http://schemas.openxmlformats.org/officeDocument/2006/customXml" ds:itemID="{36C19B41-3A7B-4521-99DC-9F873DBF1319}"/>
</file>

<file path=customXml/itemProps4.xml><?xml version="1.0" encoding="utf-8"?>
<ds:datastoreItem xmlns:ds="http://schemas.openxmlformats.org/officeDocument/2006/customXml" ds:itemID="{FF6CB1FA-55CF-4258-B15B-F5B2B2D80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Kimball, Paul</cp:lastModifiedBy>
  <cp:lastPrinted>2022-06-07T14:48:20Z</cp:lastPrinted>
  <dcterms:created xsi:type="dcterms:W3CDTF">2015-06-05T18:17:20Z</dcterms:created>
  <dcterms:modified xsi:type="dcterms:W3CDTF">2022-06-07T14:48:25Z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0x0101006E56B4D1795A2E4DB2F0B01679ED314A00CE1B98C67DDAB6479EABD55E6064E6D3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