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Mason 2149\Commodity Credit\CPA Eff. 6-1-21\"/>
    </mc:Choice>
  </mc:AlternateContent>
  <bookViews>
    <workbookView xWindow="480" yWindow="30" windowWidth="27795" windowHeight="11310"/>
  </bookViews>
  <sheets>
    <sheet name="Mason CPA 6-1-2021" sheetId="2" r:id="rId1"/>
    <sheet name="Mason CPA 5-1-2020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ccounts">#REF!</definedName>
    <definedName name="AccrualThreshold">[1]JE_Entry!$K$11</definedName>
    <definedName name="adf" localSheetId="1">#REF!</definedName>
    <definedName name="adf" localSheetId="0">#REF!</definedName>
    <definedName name="adf">#REF!</definedName>
    <definedName name="afd" localSheetId="1">#REF!</definedName>
    <definedName name="afd" localSheetId="0">#REF!</definedName>
    <definedName name="afd">#REF!</definedName>
    <definedName name="AmountFrom">#REF!</definedName>
    <definedName name="AmountTo">#REF!</definedName>
    <definedName name="Area">#REF!</definedName>
    <definedName name="asdf" localSheetId="1">#REF!</definedName>
    <definedName name="asdf" localSheetId="0">#REF!</definedName>
    <definedName name="asdf">#REF!</definedName>
    <definedName name="BeginDate">[2]WW_Volumes!$D$3</definedName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CloseDate">[1]JE_Entry!$K$7</definedName>
    <definedName name="Company">'[3]Company &amp; Rates'!$S$4:$S$6</definedName>
    <definedName name="ControlNumber">[4]Summary!$J$8</definedName>
    <definedName name="CRCTable" localSheetId="1">#REF!</definedName>
    <definedName name="CRCTable" localSheetId="0">#REF!</definedName>
    <definedName name="CRCTable">#REF!</definedName>
    <definedName name="crctable2" localSheetId="1">#REF!</definedName>
    <definedName name="crctable2" localSheetId="0">#REF!</definedName>
    <definedName name="crctable2">#REF!</definedName>
    <definedName name="CRCTableOLD" localSheetId="1">#REF!</definedName>
    <definedName name="CRCTableOLD" localSheetId="0">#REF!</definedName>
    <definedName name="CRCTableOLD">#REF!</definedName>
    <definedName name="_xlnm.Criteria">#REF!</definedName>
    <definedName name="CriteriaType">[5]ControlPanel!$Z$2:$Z$5</definedName>
    <definedName name="CurrentMonth" localSheetId="1">#REF!</definedName>
    <definedName name="CurrentMonth" localSheetId="0">#REF!</definedName>
    <definedName name="CurrentMonth">#REF!</definedName>
    <definedName name="customerlist">'[6]Customer Table'!$C$4:$C$36</definedName>
    <definedName name="customers">'[6]Customer Table'!$C$4:$C$13</definedName>
    <definedName name="CustType">#REF!</definedName>
    <definedName name="Cycle">#REF!</definedName>
    <definedName name="dafdas" localSheetId="1" hidden="1">#REF!</definedName>
    <definedName name="dafdas" localSheetId="0" hidden="1">#REF!</definedName>
    <definedName name="dafdas" hidden="1">#REF!</definedName>
    <definedName name="data10" localSheetId="1">#REF!</definedName>
    <definedName name="data10" localSheetId="0">#REF!</definedName>
    <definedName name="data10">#REF!</definedName>
    <definedName name="data4" localSheetId="1">#REF!</definedName>
    <definedName name="data4" localSheetId="0">#REF!</definedName>
    <definedName name="data4">#REF!</definedName>
    <definedName name="_xlnm.Database">#REF!</definedName>
    <definedName name="DateFrom" localSheetId="1">#REF!</definedName>
    <definedName name="DateFrom" localSheetId="0">#REF!</definedName>
    <definedName name="DateFrom">#REF!</definedName>
    <definedName name="DateRange" localSheetId="1">#REF!</definedName>
    <definedName name="DateRange" localSheetId="0">#REF!</definedName>
    <definedName name="DateRange">#REF!</definedName>
    <definedName name="DateTo" localSheetId="1">#REF!</definedName>
    <definedName name="DateTo" localSheetId="0">#REF!</definedName>
    <definedName name="DateTo">#REF!</definedName>
    <definedName name="DeleteCMReconBook">[4]Summary!$J$10</definedName>
    <definedName name="dflt5">'[7]Customize Your Purchase Order'!$F$27</definedName>
    <definedName name="dflt6">'[8]Customize Your Purchase Order'!$F$28</definedName>
    <definedName name="dflt7">'[8]Customize Your Purchase Order'!$E$29</definedName>
    <definedName name="District">[9]Summary!$J$17</definedName>
    <definedName name="DistrictCode">[1]JE_Entry!$K$13</definedName>
    <definedName name="DistrictName">[4]Summary!$M$8</definedName>
    <definedName name="Districts">#REF!</definedName>
    <definedName name="DistStaffSignOffStatus">[4]Summary!$N$19</definedName>
    <definedName name="DivisionSignOffReq">[4]Summary!$M$11</definedName>
    <definedName name="DivSignOffStatus">[4]Summary!$N$18</definedName>
    <definedName name="End" localSheetId="1">#REF!</definedName>
    <definedName name="End" localSheetId="0">#REF!</definedName>
    <definedName name="End">#REF!</definedName>
    <definedName name="EndDate">[2]WW_Volumes!$D$4</definedName>
    <definedName name="EntrieShownLimit">'[10]2016-04'!$D$6</definedName>
    <definedName name="FBTable" localSheetId="1">#REF!</definedName>
    <definedName name="FBTable" localSheetId="0">#REF!</definedName>
    <definedName name="FBTable">#REF!</definedName>
    <definedName name="FBTableOld" localSheetId="1">#REF!</definedName>
    <definedName name="FBTableOld" localSheetId="0">#REF!</definedName>
    <definedName name="FBTableOld">#REF!</definedName>
    <definedName name="FromMonth">#REF!</definedName>
    <definedName name="Haulers2">'[3]Company &amp; Rates'!$R$4:$R$10</definedName>
    <definedName name="HeaderReturnMessage">[4]Summary!$Q$16</definedName>
    <definedName name="HolidayList">[11]HolidayList!$A$2:$A$14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LastExecutedFor">[4]Summary!$Q$17</definedName>
    <definedName name="LastSavedOn">[4]Summary!$Q$19</definedName>
    <definedName name="LastTranxDate">[1]JE_Entry!$K$9</definedName>
    <definedName name="master_def" localSheetId="1">#REF!</definedName>
    <definedName name="master_def" localSheetId="0">#REF!</definedName>
    <definedName name="master_def">#REF!</definedName>
    <definedName name="Material">'[3]Company &amp; Rates'!$Q$4:$Q$10</definedName>
    <definedName name="materials">'[6]Customer Table'!$I$4:$I$15</definedName>
    <definedName name="MissingAccountList">[4]Summary!$Q$18</definedName>
    <definedName name="NewAccountCheck">[4]Summary!$L$18</definedName>
    <definedName name="Posting">#REF!</definedName>
    <definedName name="_xlnm.Print_Area" localSheetId="1">'Mason CPA 5-1-2020 '!$A$1:$S$31</definedName>
    <definedName name="_xlnm.Print_Area" localSheetId="0">'Mason CPA 6-1-2021'!$A$1:$Y$31</definedName>
    <definedName name="_xlnm.Print_Titles" localSheetId="1">'Mason CPA 5-1-2020 '!$A:$A,'Mason CPA 5-1-2020 '!$2:$5</definedName>
    <definedName name="_xlnm.Print_Titles" localSheetId="0">'Mason CPA 6-1-2021'!$A:$A,'Mason CPA 6-1-2021'!$2:$5</definedName>
    <definedName name="Print1" localSheetId="1">#REF!</definedName>
    <definedName name="Print1" localSheetId="0">#REF!</definedName>
    <definedName name="Print1">#REF!</definedName>
    <definedName name="Print2" localSheetId="1">#REF!</definedName>
    <definedName name="Print2" localSheetId="0">#REF!</definedName>
    <definedName name="Print2">#REF!</definedName>
    <definedName name="ReconMonth">[9]Summary!$J$18</definedName>
    <definedName name="RegionSignOffReq">[4]Summary!$M$10</definedName>
    <definedName name="RegionSignOffStatus">[4]Summary!$N$17</definedName>
    <definedName name="ReportNames">[5]ControlPanel!$X$2:$X$8</definedName>
    <definedName name="sDate">#REF!</definedName>
    <definedName name="sortcol" localSheetId="1">#REF!</definedName>
    <definedName name="sortcol" localSheetId="0">#REF!</definedName>
    <definedName name="sortcol">#REF!</definedName>
    <definedName name="StartData">#REF!</definedName>
    <definedName name="StartData2">#REF!</definedName>
    <definedName name="StartData4">#REF!</definedName>
    <definedName name="StartWW">[2]WW_Volumes!#REF!</definedName>
    <definedName name="SubSystems">#REF!</definedName>
    <definedName name="Systems">#REF!</definedName>
    <definedName name="TheTable" localSheetId="1">#REF!</definedName>
    <definedName name="TheTable" localSheetId="0">#REF!</definedName>
    <definedName name="TheTable">#REF!</definedName>
    <definedName name="TheTableOLD" localSheetId="1">#REF!</definedName>
    <definedName name="TheTableOLD" localSheetId="0">#REF!</definedName>
    <definedName name="TheTableOLD">#REF!</definedName>
    <definedName name="ToMonth">#REF!</definedName>
    <definedName name="type">'[6]Customer Table'!$H$4:$H$6</definedName>
    <definedName name="UserTestMode">[4]Summary!$J$9</definedName>
    <definedName name="VarianceStatus">[4]Summary!$L$17</definedName>
    <definedName name="VarianceTolerance">[4]Summary!$U$21</definedName>
    <definedName name="VendorCode">#REF!</definedName>
    <definedName name="WTable" localSheetId="1">#REF!</definedName>
    <definedName name="WTable" localSheetId="0">#REF!</definedName>
    <definedName name="WTable">#REF!</definedName>
    <definedName name="WTableOld" localSheetId="1">#REF!</definedName>
    <definedName name="WTableOld" localSheetId="0">#REF!</definedName>
    <definedName name="WTableOld">#REF!</definedName>
    <definedName name="xEndDate1">#REF!</definedName>
    <definedName name="xStartDate1">#REF!</definedName>
  </definedNames>
  <calcPr calcId="162913" iterate="1"/>
</workbook>
</file>

<file path=xl/calcChain.xml><?xml version="1.0" encoding="utf-8"?>
<calcChain xmlns="http://schemas.openxmlformats.org/spreadsheetml/2006/main">
  <c r="N25" i="2" l="1"/>
  <c r="N23" i="2"/>
  <c r="N27" i="2"/>
  <c r="N24" i="2"/>
  <c r="C17" i="2" l="1"/>
  <c r="D17" i="2"/>
  <c r="E17" i="2"/>
  <c r="F17" i="2"/>
  <c r="G17" i="2"/>
  <c r="H17" i="2"/>
  <c r="I17" i="2"/>
  <c r="J17" i="2"/>
  <c r="K17" i="2"/>
  <c r="L17" i="2"/>
  <c r="M17" i="2"/>
  <c r="B17" i="2"/>
  <c r="C12" i="2"/>
  <c r="D12" i="2"/>
  <c r="E12" i="2"/>
  <c r="F12" i="2"/>
  <c r="G12" i="2"/>
  <c r="H12" i="2"/>
  <c r="I12" i="2"/>
  <c r="J12" i="2"/>
  <c r="K12" i="2"/>
  <c r="L12" i="2"/>
  <c r="M12" i="2"/>
  <c r="C8" i="2"/>
  <c r="D8" i="2"/>
  <c r="E8" i="2"/>
  <c r="F8" i="2"/>
  <c r="G8" i="2"/>
  <c r="H8" i="2"/>
  <c r="I8" i="2"/>
  <c r="J8" i="2"/>
  <c r="K8" i="2"/>
  <c r="L8" i="2"/>
  <c r="M8" i="2"/>
  <c r="B8" i="2"/>
  <c r="N8" i="2" s="1"/>
  <c r="N17" i="2" l="1"/>
  <c r="B12" i="2"/>
  <c r="E20" i="2" l="1"/>
  <c r="F20" i="2"/>
  <c r="G20" i="2"/>
  <c r="H20" i="2"/>
  <c r="I20" i="2"/>
  <c r="J20" i="2"/>
  <c r="K20" i="2"/>
  <c r="L20" i="2"/>
  <c r="M20" i="2"/>
  <c r="D20" i="2"/>
  <c r="C20" i="2"/>
  <c r="B20" i="2"/>
  <c r="L30" i="3"/>
  <c r="K30" i="3"/>
  <c r="J30" i="3"/>
  <c r="H27" i="3"/>
  <c r="G20" i="3"/>
  <c r="F20" i="3"/>
  <c r="E20" i="3"/>
  <c r="E21" i="3" s="1"/>
  <c r="D20" i="3"/>
  <c r="C20" i="3"/>
  <c r="B20" i="3"/>
  <c r="M17" i="3"/>
  <c r="G17" i="3"/>
  <c r="F17" i="3"/>
  <c r="E17" i="3"/>
  <c r="D17" i="3"/>
  <c r="C17" i="3"/>
  <c r="B17" i="3"/>
  <c r="H17" i="3" s="1"/>
  <c r="L15" i="3"/>
  <c r="L28" i="3" s="1"/>
  <c r="K15" i="3"/>
  <c r="K28" i="3" s="1"/>
  <c r="J15" i="3"/>
  <c r="J28" i="3" s="1"/>
  <c r="R12" i="3"/>
  <c r="Q12" i="3"/>
  <c r="P12" i="3"/>
  <c r="O12" i="3"/>
  <c r="N12" i="3"/>
  <c r="M12" i="3"/>
  <c r="G12" i="3"/>
  <c r="F12" i="3"/>
  <c r="E12" i="3"/>
  <c r="E15" i="3" s="1"/>
  <c r="E19" i="3" s="1"/>
  <c r="D12" i="3"/>
  <c r="C12" i="3"/>
  <c r="B12" i="3"/>
  <c r="R8" i="3"/>
  <c r="R15" i="3" s="1"/>
  <c r="Q8" i="3"/>
  <c r="Q15" i="3" s="1"/>
  <c r="P8" i="3"/>
  <c r="P15" i="3" s="1"/>
  <c r="O8" i="3"/>
  <c r="O15" i="3" s="1"/>
  <c r="N8" i="3"/>
  <c r="N15" i="3" s="1"/>
  <c r="M8" i="3"/>
  <c r="M15" i="3" s="1"/>
  <c r="G8" i="3"/>
  <c r="G15" i="3" s="1"/>
  <c r="G19" i="3" s="1"/>
  <c r="G21" i="3" s="1"/>
  <c r="F8" i="3"/>
  <c r="F15" i="3" s="1"/>
  <c r="F19" i="3" s="1"/>
  <c r="E8" i="3"/>
  <c r="D8" i="3"/>
  <c r="D15" i="3" s="1"/>
  <c r="D19" i="3" s="1"/>
  <c r="D21" i="3" s="1"/>
  <c r="C8" i="3"/>
  <c r="C15" i="3" s="1"/>
  <c r="C19" i="3" s="1"/>
  <c r="C21" i="3" s="1"/>
  <c r="B8" i="3"/>
  <c r="H8" i="3" s="1"/>
  <c r="D5" i="3"/>
  <c r="E5" i="3" s="1"/>
  <c r="F5" i="3" s="1"/>
  <c r="G5" i="3" s="1"/>
  <c r="C5" i="3"/>
  <c r="M28" i="3" l="1"/>
  <c r="M19" i="3"/>
  <c r="M21" i="3" s="1"/>
  <c r="F21" i="3"/>
  <c r="O28" i="3"/>
  <c r="P28" i="3"/>
  <c r="Q28" i="3"/>
  <c r="N28" i="3"/>
  <c r="R28" i="3"/>
  <c r="H24" i="3"/>
  <c r="J19" i="3"/>
  <c r="J21" i="3" s="1"/>
  <c r="B15" i="3"/>
  <c r="N17" i="3"/>
  <c r="K19" i="3"/>
  <c r="K21" i="3" s="1"/>
  <c r="L19" i="3"/>
  <c r="L21" i="3" s="1"/>
  <c r="M30" i="3"/>
  <c r="N30" i="3" l="1"/>
  <c r="H15" i="3"/>
  <c r="B19" i="3"/>
  <c r="B21" i="3" s="1"/>
  <c r="H21" i="3" s="1"/>
  <c r="H23" i="3" s="1"/>
  <c r="H25" i="3" s="1"/>
  <c r="H28" i="3" s="1"/>
  <c r="O17" i="3"/>
  <c r="N19" i="3"/>
  <c r="N21" i="3" s="1"/>
  <c r="P17" i="3"/>
  <c r="H29" i="3" l="1"/>
  <c r="S28" i="3"/>
  <c r="P30" i="3"/>
  <c r="P19" i="3"/>
  <c r="P21" i="3" s="1"/>
  <c r="O30" i="3"/>
  <c r="O19" i="3"/>
  <c r="O21" i="3" s="1"/>
  <c r="Q17" i="3"/>
  <c r="Q30" i="3" l="1"/>
  <c r="Q19" i="3"/>
  <c r="Q21" i="3" s="1"/>
  <c r="R17" i="3"/>
  <c r="R30" i="3" l="1"/>
  <c r="R19" i="3"/>
  <c r="R21" i="3" s="1"/>
  <c r="G15" i="2" l="1"/>
  <c r="G19" i="2" s="1"/>
  <c r="F15" i="2"/>
  <c r="F19" i="2" s="1"/>
  <c r="E15" i="2"/>
  <c r="E19" i="2" s="1"/>
  <c r="D15" i="2"/>
  <c r="D19" i="2" s="1"/>
  <c r="C15" i="2"/>
  <c r="C19" i="2" s="1"/>
  <c r="B15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B19" i="2" l="1"/>
  <c r="R30" i="2"/>
  <c r="Q30" i="2"/>
  <c r="P30" i="2"/>
  <c r="S17" i="2"/>
  <c r="S30" i="2" s="1"/>
  <c r="R15" i="2"/>
  <c r="R28" i="2" s="1"/>
  <c r="Q15" i="2"/>
  <c r="Q28" i="2" s="1"/>
  <c r="P15" i="2"/>
  <c r="P28" i="2" s="1"/>
  <c r="X12" i="2"/>
  <c r="W12" i="2"/>
  <c r="V12" i="2"/>
  <c r="U12" i="2"/>
  <c r="T12" i="2"/>
  <c r="S12" i="2"/>
  <c r="X8" i="2"/>
  <c r="X15" i="2" s="1"/>
  <c r="W8" i="2"/>
  <c r="W15" i="2" s="1"/>
  <c r="V8" i="2"/>
  <c r="V15" i="2" s="1"/>
  <c r="U8" i="2"/>
  <c r="U15" i="2" s="1"/>
  <c r="T8" i="2"/>
  <c r="T15" i="2" s="1"/>
  <c r="S8" i="2"/>
  <c r="S15" i="2" s="1"/>
  <c r="M15" i="2"/>
  <c r="M19" i="2" s="1"/>
  <c r="K15" i="2"/>
  <c r="I15" i="2"/>
  <c r="I19" i="2" s="1"/>
  <c r="T17" i="2" l="1"/>
  <c r="T30" i="2" s="1"/>
  <c r="K19" i="2"/>
  <c r="H15" i="2"/>
  <c r="L15" i="2"/>
  <c r="L19" i="2" s="1"/>
  <c r="J15" i="2"/>
  <c r="J19" i="2" s="1"/>
  <c r="V28" i="2"/>
  <c r="S28" i="2"/>
  <c r="S19" i="2"/>
  <c r="S21" i="2" s="1"/>
  <c r="W28" i="2"/>
  <c r="T28" i="2"/>
  <c r="T19" i="2"/>
  <c r="T21" i="2" s="1"/>
  <c r="X28" i="2"/>
  <c r="U28" i="2"/>
  <c r="R19" i="2"/>
  <c r="R21" i="2" s="1"/>
  <c r="P19" i="2"/>
  <c r="P21" i="2" s="1"/>
  <c r="Q19" i="2"/>
  <c r="Q21" i="2" s="1"/>
  <c r="U17" i="2"/>
  <c r="V17" i="2" s="1"/>
  <c r="N15" i="2" l="1"/>
  <c r="C21" i="2"/>
  <c r="B21" i="2"/>
  <c r="I21" i="2"/>
  <c r="H19" i="2"/>
  <c r="V30" i="2"/>
  <c r="V19" i="2"/>
  <c r="V21" i="2" s="1"/>
  <c r="W17" i="2"/>
  <c r="X17" i="2"/>
  <c r="U30" i="2"/>
  <c r="U19" i="2"/>
  <c r="U21" i="2" s="1"/>
  <c r="D21" i="2" l="1"/>
  <c r="F21" i="2"/>
  <c r="E21" i="2"/>
  <c r="G21" i="2"/>
  <c r="H21" i="2"/>
  <c r="J21" i="2"/>
  <c r="M21" i="2"/>
  <c r="L21" i="2"/>
  <c r="K21" i="2"/>
  <c r="X30" i="2"/>
  <c r="X19" i="2"/>
  <c r="X21" i="2" s="1"/>
  <c r="W30" i="2"/>
  <c r="W19" i="2"/>
  <c r="W21" i="2" s="1"/>
  <c r="N21" i="2" l="1"/>
  <c r="N28" i="2"/>
  <c r="Y28" i="2" l="1"/>
  <c r="N29" i="2"/>
</calcChain>
</file>

<file path=xl/comments1.xml><?xml version="1.0" encoding="utf-8"?>
<comments xmlns="http://schemas.openxmlformats.org/spreadsheetml/2006/main">
  <authors>
    <author>Heather Garland</author>
  </authors>
  <commentList>
    <comment ref="M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Should be stated as it will show on the bill - Debit/(Credit).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12 multiplied by 11 because we were late filing and paying back over 11 months rather than 12.</t>
        </r>
      </text>
    </comment>
  </commentList>
</comments>
</file>

<file path=xl/comments2.xml><?xml version="1.0" encoding="utf-8"?>
<comments xmlns="http://schemas.openxmlformats.org/spreadsheetml/2006/main">
  <authors>
    <author>Heather Garland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Should be stated as it will show on the bill - Debit/(Credit).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now file every 12 months instead of every 6.</t>
        </r>
      </text>
    </comment>
  </commentList>
</comments>
</file>

<file path=xl/sharedStrings.xml><?xml version="1.0" encoding="utf-8"?>
<sst xmlns="http://schemas.openxmlformats.org/spreadsheetml/2006/main" count="46" uniqueCount="21">
  <si>
    <t>Mason County Garbage, Inc. G-88</t>
  </si>
  <si>
    <t>Actual</t>
  </si>
  <si>
    <t>To 15th</t>
  </si>
  <si>
    <t>Total</t>
  </si>
  <si>
    <t>Tons</t>
  </si>
  <si>
    <t>Co-Mingled</t>
  </si>
  <si>
    <t>Market Value/Ton</t>
  </si>
  <si>
    <t>Revenue</t>
  </si>
  <si>
    <t>Customers</t>
  </si>
  <si>
    <t>Actual Revenue Earned</t>
  </si>
  <si>
    <t>Projected Earned</t>
  </si>
  <si>
    <t>Under/(Over) Earned</t>
  </si>
  <si>
    <t>Under (Over) Earned True Up:</t>
  </si>
  <si>
    <t>6-Month Average Projection Debit/(Credit):</t>
  </si>
  <si>
    <t>New Commodity Debit:</t>
  </si>
  <si>
    <t>Old Debit/ (Credit):</t>
  </si>
  <si>
    <t>Difference:</t>
  </si>
  <si>
    <t>Revenue Impact:</t>
  </si>
  <si>
    <t>Effective May 1, 2020</t>
  </si>
  <si>
    <t>Commodity Price Adjustment Calculation</t>
  </si>
  <si>
    <t>Effective June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</si>
</sst>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[$-409]mmmm\-yy;@"/>
    <numFmt numFmtId="171" formatCode="0.0%"/>
    <numFmt numFmtId="172" formatCode="_-&quot;$&quot;* #,##0.00_-;\-&quot;$&quot;* #,##0.00_-;_-&quot;$&quot;* &quot;-&quot;??_-;_-@_-"/>
    <numFmt numFmtId="173" formatCode="_([$€-2]* #,##0.00_);_([$€-2]* \(#,##0.00\);_([$€-2]* &quot;-&quot;??_)"/>
  </numFmts>
  <fonts count="69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sz val="12"/>
      <name val="Helv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i/>
      <sz val="10"/>
      <color indexed="10"/>
      <name val="Arial"/>
      <family val="2"/>
    </font>
    <font>
      <b/>
      <sz val="11"/>
      <color theme="1" tint="0.14996795556505021"/>
      <name val="Calibri"/>
      <family val="2"/>
      <scheme val="minor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1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4"/>
      </patternFill>
    </fill>
    <fill>
      <patternFill patternType="solid">
        <fgColor indexed="56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double">
        <color indexed="5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36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18" borderId="0" applyNumberFormat="0" applyBorder="0" applyAlignment="0" applyProtection="0"/>
    <xf numFmtId="0" fontId="13" fillId="26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41" fontId="4" fillId="0" borderId="0"/>
    <xf numFmtId="41" fontId="4" fillId="0" borderId="0"/>
    <xf numFmtId="0" fontId="14" fillId="7" borderId="0" applyNumberFormat="0" applyBorder="0" applyAlignment="0" applyProtection="0"/>
    <xf numFmtId="3" fontId="4" fillId="0" borderId="0"/>
    <xf numFmtId="3" fontId="4" fillId="0" borderId="0"/>
    <xf numFmtId="3" fontId="4" fillId="0" borderId="0"/>
    <xf numFmtId="3" fontId="4" fillId="0" borderId="0"/>
    <xf numFmtId="0" fontId="15" fillId="27" borderId="5" applyNumberFormat="0" applyAlignment="0" applyProtection="0"/>
    <xf numFmtId="0" fontId="15" fillId="5" borderId="5" applyNumberFormat="0" applyAlignment="0" applyProtection="0"/>
    <xf numFmtId="0" fontId="16" fillId="28" borderId="6" applyNumberFormat="0" applyAlignment="0" applyProtection="0"/>
    <xf numFmtId="0" fontId="16" fillId="29" borderId="7" applyNumberFormat="0" applyAlignment="0" applyProtection="0"/>
    <xf numFmtId="0" fontId="4" fillId="30" borderId="0">
      <alignment horizont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7" fillId="0" borderId="0"/>
    <xf numFmtId="4" fontId="7" fillId="0" borderId="0"/>
    <xf numFmtId="4" fontId="7" fillId="0" borderId="0"/>
    <xf numFmtId="0" fontId="18" fillId="0" borderId="0"/>
    <xf numFmtId="0" fontId="18" fillId="0" borderId="0"/>
    <xf numFmtId="0" fontId="19" fillId="31" borderId="4" applyAlignment="0">
      <alignment horizontal="right"/>
      <protection locked="0"/>
    </xf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8"/>
    <xf numFmtId="0" fontId="23" fillId="32" borderId="0">
      <alignment horizontal="right"/>
      <protection locked="0"/>
    </xf>
    <xf numFmtId="0" fontId="24" fillId="0" borderId="0" applyNumberFormat="0" applyFill="0" applyBorder="0" applyAlignment="0" applyProtection="0"/>
    <xf numFmtId="0" fontId="4" fillId="0" borderId="0"/>
    <xf numFmtId="2" fontId="23" fillId="32" borderId="0">
      <alignment horizontal="right"/>
      <protection locked="0"/>
    </xf>
    <xf numFmtId="0" fontId="25" fillId="9" borderId="0" applyNumberFormat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13" borderId="5" applyNumberFormat="0" applyAlignment="0" applyProtection="0"/>
    <xf numFmtId="0" fontId="38" fillId="16" borderId="5" applyNumberFormat="0" applyAlignment="0" applyProtection="0"/>
    <xf numFmtId="3" fontId="39" fillId="33" borderId="0">
      <protection locked="0"/>
    </xf>
    <xf numFmtId="4" fontId="39" fillId="33" borderId="0"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2" fillId="3" borderId="1" applyNumberFormat="0" applyProtection="0">
      <alignment horizontal="centerContinuous" vertical="center"/>
      <protection locked="0"/>
    </xf>
    <xf numFmtId="0" fontId="40" fillId="34" borderId="8"/>
    <xf numFmtId="0" fontId="41" fillId="0" borderId="14" applyNumberFormat="0" applyFill="0" applyAlignment="0" applyProtection="0"/>
    <xf numFmtId="0" fontId="42" fillId="16" borderId="0" applyNumberFormat="0" applyBorder="0" applyAlignment="0" applyProtection="0"/>
    <xf numFmtId="43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43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2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3" fillId="0" borderId="0"/>
    <xf numFmtId="0" fontId="1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4" fillId="0" borderId="0">
      <alignment wrapText="1"/>
    </xf>
    <xf numFmtId="0" fontId="7" fillId="0" borderId="0"/>
    <xf numFmtId="0" fontId="7" fillId="0" borderId="0"/>
    <xf numFmtId="0" fontId="4" fillId="0" borderId="0">
      <alignment wrapText="1"/>
    </xf>
    <xf numFmtId="0" fontId="7" fillId="0" borderId="0"/>
    <xf numFmtId="0" fontId="4" fillId="0" borderId="0">
      <alignment wrapText="1"/>
    </xf>
    <xf numFmtId="0" fontId="17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7" fillId="0" borderId="0"/>
    <xf numFmtId="0" fontId="4" fillId="0" borderId="0"/>
    <xf numFmtId="0" fontId="17" fillId="0" borderId="0"/>
    <xf numFmtId="0" fontId="2" fillId="0" borderId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2" fillId="2" borderId="2" applyNumberFormat="0" applyFont="0" applyAlignment="0" applyProtection="0"/>
    <xf numFmtId="0" fontId="4" fillId="10" borderId="15" applyNumberFormat="0" applyFont="0" applyAlignment="0" applyProtection="0"/>
    <xf numFmtId="0" fontId="7" fillId="10" borderId="15" applyNumberFormat="0" applyFont="0" applyAlignment="0" applyProtection="0"/>
    <xf numFmtId="171" fontId="44" fillId="0" borderId="0" applyNumberFormat="0"/>
    <xf numFmtId="0" fontId="45" fillId="35" borderId="16" applyBorder="0">
      <alignment horizontal="centerContinuous"/>
    </xf>
    <xf numFmtId="0" fontId="46" fillId="36" borderId="17" applyBorder="0">
      <alignment horizontal="centerContinuous"/>
    </xf>
    <xf numFmtId="0" fontId="47" fillId="5" borderId="18" applyNumberFormat="0" applyAlignment="0" applyProtection="0"/>
    <xf numFmtId="0" fontId="30" fillId="27" borderId="19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 applyNumberFormat="0" applyFont="0" applyFill="0" applyBorder="0" applyAlignment="0" applyProtection="0">
      <alignment horizontal="left"/>
    </xf>
    <xf numFmtId="0" fontId="49" fillId="0" borderId="20">
      <alignment horizontal="center"/>
    </xf>
    <xf numFmtId="0" fontId="22" fillId="0" borderId="0"/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22" fillId="0" borderId="8"/>
    <xf numFmtId="0" fontId="22" fillId="0" borderId="8"/>
    <xf numFmtId="0" fontId="50" fillId="37" borderId="0"/>
    <xf numFmtId="0" fontId="51" fillId="37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40" fillId="0" borderId="23"/>
    <xf numFmtId="0" fontId="40" fillId="0" borderId="23"/>
    <xf numFmtId="0" fontId="40" fillId="0" borderId="8"/>
    <xf numFmtId="0" fontId="40" fillId="0" borderId="8"/>
    <xf numFmtId="0" fontId="55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" fillId="3" borderId="0" applyNumberFormat="0" applyBorder="0" applyAlignment="0" applyProtection="0"/>
    <xf numFmtId="0" fontId="12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" fillId="39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" fillId="41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" fillId="43" borderId="0" applyNumberFormat="0" applyBorder="0" applyAlignment="0" applyProtection="0"/>
    <xf numFmtId="0" fontId="12" fillId="29" borderId="0" applyNumberFormat="0" applyBorder="0" applyAlignment="0" applyProtection="0"/>
    <xf numFmtId="0" fontId="12" fillId="12" borderId="0" applyNumberFormat="0" applyBorder="0" applyAlignment="0" applyProtection="0"/>
    <xf numFmtId="0" fontId="1" fillId="4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" fillId="47" borderId="0" applyNumberFormat="0" applyBorder="0" applyAlignment="0" applyProtection="0"/>
    <xf numFmtId="0" fontId="12" fillId="14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1" fillId="4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4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" fillId="44" borderId="0" applyNumberFormat="0" applyBorder="0" applyAlignment="0" applyProtection="0"/>
    <xf numFmtId="0" fontId="12" fillId="14" borderId="0" applyNumberFormat="0" applyBorder="0" applyAlignment="0" applyProtection="0"/>
    <xf numFmtId="0" fontId="1" fillId="46" borderId="0" applyNumberFormat="0" applyBorder="0" applyAlignment="0" applyProtection="0"/>
    <xf numFmtId="0" fontId="12" fillId="17" borderId="0" applyNumberFormat="0" applyBorder="0" applyAlignment="0" applyProtection="0"/>
    <xf numFmtId="0" fontId="1" fillId="48" borderId="0" applyNumberFormat="0" applyBorder="0" applyAlignment="0" applyProtection="0"/>
    <xf numFmtId="0" fontId="12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8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2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26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53" borderId="0" applyNumberFormat="0" applyBorder="0" applyAlignment="0" applyProtection="0"/>
    <xf numFmtId="0" fontId="13" fillId="24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41" fontId="4" fillId="0" borderId="0"/>
    <xf numFmtId="41" fontId="4" fillId="0" borderId="0"/>
    <xf numFmtId="0" fontId="14" fillId="7" borderId="0" applyNumberFormat="0" applyBorder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56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27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5" borderId="5" applyNumberFormat="0" applyAlignment="0" applyProtection="0"/>
    <xf numFmtId="0" fontId="15" fillId="29" borderId="5" applyNumberFormat="0" applyAlignment="0" applyProtection="0"/>
    <xf numFmtId="0" fontId="15" fillId="29" borderId="5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6" applyNumberFormat="0" applyAlignment="0" applyProtection="0"/>
    <xf numFmtId="0" fontId="16" fillId="28" borderId="24" applyNumberFormat="0" applyAlignment="0" applyProtection="0"/>
    <xf numFmtId="0" fontId="16" fillId="28" borderId="2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59" fillId="0" borderId="25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60" fillId="0" borderId="11" applyNumberFormat="0" applyFill="0" applyAlignment="0" applyProtection="0"/>
    <xf numFmtId="0" fontId="29" fillId="0" borderId="11" applyNumberFormat="0" applyFill="0" applyAlignment="0" applyProtection="0"/>
    <xf numFmtId="0" fontId="28" fillId="0" borderId="11" applyNumberFormat="0" applyFill="0" applyAlignment="0" applyProtection="0"/>
    <xf numFmtId="0" fontId="32" fillId="0" borderId="26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0" fillId="0" borderId="27" applyNumberFormat="0" applyFill="0" applyAlignment="0" applyProtection="0"/>
    <xf numFmtId="0" fontId="30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8" fillId="16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0" fontId="37" fillId="13" borderId="5" applyNumberFormat="0" applyAlignment="0" applyProtection="0"/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3" fontId="39" fillId="33" borderId="0">
      <protection locked="0"/>
    </xf>
    <xf numFmtId="0" fontId="37" fillId="13" borderId="5" applyNumberFormat="0" applyAlignment="0" applyProtection="0"/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1" fillId="3" borderId="1" applyNumberFormat="0" applyProtection="0">
      <alignment horizontal="centerContinuous" vertical="center"/>
      <protection locked="0"/>
    </xf>
    <xf numFmtId="0" fontId="63" fillId="0" borderId="28" applyNumberFormat="0" applyFill="0" applyAlignment="0" applyProtection="0"/>
    <xf numFmtId="0" fontId="41" fillId="0" borderId="14" applyNumberFormat="0" applyFill="0" applyAlignment="0" applyProtection="0"/>
    <xf numFmtId="0" fontId="64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7" fillId="0" borderId="0">
      <alignment vertical="top"/>
    </xf>
    <xf numFmtId="0" fontId="1" fillId="0" borderId="0"/>
    <xf numFmtId="0" fontId="12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6" fillId="27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7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>
      <alignment vertical="top"/>
    </xf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3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2" fillId="10" borderId="15" applyNumberFormat="0" applyFont="0" applyAlignment="0" applyProtection="0"/>
    <xf numFmtId="0" fontId="1" fillId="2" borderId="2" applyNumberFormat="0" applyFont="0" applyAlignment="0" applyProtection="0"/>
    <xf numFmtId="0" fontId="4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12" fillId="10" borderId="15" applyNumberFormat="0" applyFont="0" applyAlignment="0" applyProtection="0"/>
    <xf numFmtId="0" fontId="4" fillId="10" borderId="29" applyNumberFormat="0" applyFont="0" applyAlignment="0" applyProtection="0"/>
    <xf numFmtId="0" fontId="4" fillId="10" borderId="29" applyNumberFormat="0" applyFon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47" fillId="5" borderId="18" applyNumberFormat="0" applyAlignment="0" applyProtection="0"/>
    <xf numFmtId="0" fontId="54" fillId="29" borderId="8" applyNumberFormat="0" applyAlignment="0" applyProtection="0"/>
    <xf numFmtId="0" fontId="54" fillId="29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3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</cellStyleXfs>
  <cellXfs count="84">
    <xf numFmtId="0" fontId="0" fillId="0" borderId="0" xfId="0"/>
    <xf numFmtId="0" fontId="3" fillId="4" borderId="0" xfId="0" applyNumberFormat="1" applyFont="1" applyFill="1" applyBorder="1"/>
    <xf numFmtId="0" fontId="5" fillId="0" borderId="0" xfId="4" applyFont="1"/>
    <xf numFmtId="0" fontId="5" fillId="0" borderId="0" xfId="4" applyFont="1" applyFill="1" applyBorder="1"/>
    <xf numFmtId="0" fontId="5" fillId="0" borderId="0" xfId="4" applyFont="1" applyFill="1"/>
    <xf numFmtId="0" fontId="6" fillId="0" borderId="0" xfId="4" applyFont="1"/>
    <xf numFmtId="164" fontId="5" fillId="0" borderId="0" xfId="1" applyNumberFormat="1" applyFont="1" applyFill="1" applyBorder="1"/>
    <xf numFmtId="164" fontId="5" fillId="0" borderId="0" xfId="1" applyNumberFormat="1" applyFont="1"/>
    <xf numFmtId="0" fontId="5" fillId="0" borderId="0" xfId="5" applyFont="1" applyAlignment="1">
      <alignment horizontal="center"/>
    </xf>
    <xf numFmtId="0" fontId="5" fillId="0" borderId="0" xfId="4" applyFont="1" applyAlignment="1">
      <alignment horizontal="center"/>
    </xf>
    <xf numFmtId="17" fontId="6" fillId="0" borderId="0" xfId="4" quotePrefix="1" applyNumberFormat="1" applyFont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/>
    <xf numFmtId="165" fontId="5" fillId="0" borderId="0" xfId="4" applyNumberFormat="1" applyFont="1" applyAlignment="1">
      <alignment horizontal="center"/>
    </xf>
    <xf numFmtId="165" fontId="8" fillId="0" borderId="0" xfId="4" applyNumberFormat="1" applyFont="1" applyAlignment="1">
      <alignment horizontal="center"/>
    </xf>
    <xf numFmtId="0" fontId="5" fillId="0" borderId="0" xfId="4" applyFont="1" applyFill="1" applyAlignment="1">
      <alignment horizontal="center"/>
    </xf>
    <xf numFmtId="0" fontId="6" fillId="0" borderId="0" xfId="4" applyFont="1" applyAlignment="1">
      <alignment horizontal="left"/>
    </xf>
    <xf numFmtId="17" fontId="5" fillId="0" borderId="0" xfId="4" quotePrefix="1" applyNumberFormat="1" applyFont="1" applyAlignment="1">
      <alignment horizontal="center"/>
    </xf>
    <xf numFmtId="4" fontId="5" fillId="0" borderId="0" xfId="1" applyNumberFormat="1" applyFont="1" applyFill="1" applyBorder="1"/>
    <xf numFmtId="4" fontId="5" fillId="0" borderId="0" xfId="1" applyNumberFormat="1" applyFont="1"/>
    <xf numFmtId="4" fontId="5" fillId="0" borderId="0" xfId="4" applyNumberFormat="1" applyFont="1"/>
    <xf numFmtId="166" fontId="5" fillId="0" borderId="0" xfId="4" applyNumberFormat="1" applyFont="1" applyFill="1" applyBorder="1"/>
    <xf numFmtId="4" fontId="5" fillId="0" borderId="0" xfId="4" applyNumberFormat="1" applyFont="1" applyAlignment="1">
      <alignment wrapText="1"/>
    </xf>
    <xf numFmtId="44" fontId="5" fillId="0" borderId="0" xfId="2" applyFont="1" applyFill="1" applyBorder="1"/>
    <xf numFmtId="43" fontId="5" fillId="0" borderId="0" xfId="4" applyNumberFormat="1" applyFont="1"/>
    <xf numFmtId="167" fontId="6" fillId="0" borderId="0" xfId="2" applyNumberFormat="1" applyFont="1" applyFill="1" applyBorder="1"/>
    <xf numFmtId="164" fontId="5" fillId="0" borderId="0" xfId="4" applyNumberFormat="1" applyFont="1"/>
    <xf numFmtId="3" fontId="5" fillId="0" borderId="0" xfId="4" applyNumberFormat="1" applyFont="1" applyFill="1" applyBorder="1"/>
    <xf numFmtId="164" fontId="6" fillId="0" borderId="0" xfId="1" applyNumberFormat="1" applyFont="1" applyFill="1" applyBorder="1"/>
    <xf numFmtId="17" fontId="5" fillId="0" borderId="0" xfId="4" applyNumberFormat="1" applyFont="1"/>
    <xf numFmtId="17" fontId="5" fillId="0" borderId="0" xfId="4" applyNumberFormat="1" applyFont="1" applyFill="1"/>
    <xf numFmtId="4" fontId="5" fillId="0" borderId="0" xfId="4" applyNumberFormat="1" applyFont="1" applyFill="1"/>
    <xf numFmtId="7" fontId="5" fillId="0" borderId="0" xfId="1" applyNumberFormat="1" applyFont="1" applyFill="1"/>
    <xf numFmtId="3" fontId="5" fillId="0" borderId="0" xfId="1" applyNumberFormat="1" applyFont="1" applyFill="1" applyBorder="1"/>
    <xf numFmtId="168" fontId="5" fillId="0" borderId="0" xfId="4" applyNumberFormat="1" applyFont="1" applyFill="1" applyBorder="1"/>
    <xf numFmtId="168" fontId="5" fillId="0" borderId="0" xfId="4" applyNumberFormat="1" applyFont="1"/>
    <xf numFmtId="168" fontId="5" fillId="0" borderId="0" xfId="4" applyNumberFormat="1" applyFont="1" applyFill="1"/>
    <xf numFmtId="0" fontId="6" fillId="0" borderId="0" xfId="4" applyFont="1" applyFill="1"/>
    <xf numFmtId="44" fontId="6" fillId="0" borderId="0" xfId="2" applyFont="1" applyFill="1" applyBorder="1"/>
    <xf numFmtId="43" fontId="5" fillId="0" borderId="0" xfId="1" applyNumberFormat="1" applyFo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168" fontId="5" fillId="0" borderId="0" xfId="1" applyNumberFormat="1" applyFont="1" applyBorder="1"/>
    <xf numFmtId="4" fontId="5" fillId="0" borderId="0" xfId="6" applyNumberFormat="1" applyFont="1" applyFill="1" applyBorder="1"/>
    <xf numFmtId="44" fontId="5" fillId="0" borderId="0" xfId="2" applyFont="1" applyAlignment="1">
      <alignment horizontal="right"/>
    </xf>
    <xf numFmtId="168" fontId="5" fillId="0" borderId="4" xfId="1" applyNumberFormat="1" applyFont="1" applyBorder="1"/>
    <xf numFmtId="43" fontId="6" fillId="0" borderId="0" xfId="1" applyNumberFormat="1" applyFont="1"/>
    <xf numFmtId="4" fontId="8" fillId="0" borderId="0" xfId="6" applyNumberFormat="1" applyFont="1" applyFill="1" applyBorder="1"/>
    <xf numFmtId="4" fontId="6" fillId="0" borderId="0" xfId="6" applyNumberFormat="1" applyFont="1" applyFill="1" applyBorder="1"/>
    <xf numFmtId="164" fontId="5" fillId="0" borderId="0" xfId="4" applyNumberFormat="1" applyFont="1" applyFill="1" applyBorder="1"/>
    <xf numFmtId="9" fontId="5" fillId="0" borderId="0" xfId="3" applyFont="1"/>
    <xf numFmtId="0" fontId="5" fillId="0" borderId="0" xfId="4" applyFont="1" applyAlignment="1">
      <alignment horizontal="right"/>
    </xf>
    <xf numFmtId="169" fontId="5" fillId="0" borderId="0" xfId="7" applyNumberFormat="1" applyFont="1" applyBorder="1"/>
    <xf numFmtId="3" fontId="6" fillId="0" borderId="0" xfId="1" applyNumberFormat="1" applyFont="1" applyFill="1" applyBorder="1"/>
    <xf numFmtId="43" fontId="5" fillId="0" borderId="0" xfId="4" applyNumberFormat="1" applyFont="1" applyFill="1" applyBorder="1"/>
    <xf numFmtId="37" fontId="5" fillId="0" borderId="0" xfId="4" applyNumberFormat="1" applyFont="1"/>
    <xf numFmtId="0" fontId="9" fillId="0" borderId="0" xfId="0" applyFont="1"/>
    <xf numFmtId="0" fontId="5" fillId="0" borderId="0" xfId="4" applyFont="1" applyFill="1" applyAlignment="1">
      <alignment horizontal="right"/>
    </xf>
    <xf numFmtId="170" fontId="5" fillId="0" borderId="0" xfId="4" applyNumberFormat="1" applyFont="1" applyFill="1" applyAlignment="1">
      <alignment horizontal="right"/>
    </xf>
    <xf numFmtId="0" fontId="6" fillId="49" borderId="0" xfId="4" applyFont="1" applyFill="1"/>
    <xf numFmtId="17" fontId="6" fillId="49" borderId="0" xfId="4" quotePrefix="1" applyNumberFormat="1" applyFont="1" applyFill="1" applyAlignment="1">
      <alignment horizontal="center"/>
    </xf>
    <xf numFmtId="166" fontId="5" fillId="0" borderId="0" xfId="4" applyNumberFormat="1" applyFont="1"/>
    <xf numFmtId="8" fontId="5" fillId="50" borderId="0" xfId="2" applyNumberFormat="1" applyFont="1" applyFill="1"/>
    <xf numFmtId="167" fontId="5" fillId="50" borderId="0" xfId="2" applyNumberFormat="1" applyFont="1" applyFill="1"/>
    <xf numFmtId="164" fontId="5" fillId="50" borderId="0" xfId="1" applyNumberFormat="1" applyFont="1" applyFill="1"/>
    <xf numFmtId="7" fontId="5" fillId="50" borderId="0" xfId="1" applyNumberFormat="1" applyFont="1" applyFill="1"/>
    <xf numFmtId="168" fontId="6" fillId="0" borderId="0" xfId="1" applyNumberFormat="1" applyFont="1" applyBorder="1"/>
    <xf numFmtId="168" fontId="5" fillId="50" borderId="0" xfId="1" applyNumberFormat="1" applyFont="1" applyFill="1" applyBorder="1"/>
    <xf numFmtId="168" fontId="5" fillId="51" borderId="0" xfId="1" applyNumberFormat="1" applyFont="1" applyFill="1" applyBorder="1"/>
    <xf numFmtId="167" fontId="5" fillId="50" borderId="0" xfId="1" applyNumberFormat="1" applyFont="1" applyFill="1"/>
    <xf numFmtId="167" fontId="6" fillId="0" borderId="0" xfId="1" applyNumberFormat="1" applyFont="1" applyFill="1" applyBorder="1"/>
    <xf numFmtId="167" fontId="6" fillId="0" borderId="3" xfId="2" applyNumberFormat="1" applyFont="1" applyFill="1" applyBorder="1"/>
    <xf numFmtId="14" fontId="5" fillId="0" borderId="0" xfId="4" applyNumberFormat="1" applyFont="1"/>
    <xf numFmtId="43" fontId="5" fillId="50" borderId="0" xfId="1" applyNumberFormat="1" applyFont="1" applyFill="1"/>
    <xf numFmtId="43" fontId="6" fillId="0" borderId="0" xfId="1" applyNumberFormat="1" applyFont="1" applyFill="1" applyBorder="1"/>
    <xf numFmtId="44" fontId="5" fillId="0" borderId="0" xfId="2" applyNumberFormat="1" applyFont="1" applyBorder="1"/>
    <xf numFmtId="44" fontId="5" fillId="0" borderId="0" xfId="2" applyFont="1"/>
    <xf numFmtId="43" fontId="5" fillId="0" borderId="0" xfId="4" applyNumberFormat="1" applyFont="1" applyFill="1"/>
    <xf numFmtId="0" fontId="9" fillId="0" borderId="0" xfId="0" applyFont="1" applyFill="1"/>
    <xf numFmtId="43" fontId="9" fillId="0" borderId="0" xfId="0" applyNumberFormat="1" applyFont="1" applyFill="1"/>
    <xf numFmtId="164" fontId="5" fillId="0" borderId="0" xfId="1" applyNumberFormat="1" applyFont="1" applyFill="1"/>
    <xf numFmtId="168" fontId="5" fillId="0" borderId="0" xfId="1" applyNumberFormat="1" applyFont="1" applyFill="1" applyBorder="1"/>
  </cellXfs>
  <cellStyles count="3368">
    <cellStyle name="20% - Accent1 2" xfId="8"/>
    <cellStyle name="20% - Accent1 2 2" xfId="9"/>
    <cellStyle name="20% - Accent1 2 2 2" xfId="2160"/>
    <cellStyle name="20% - Accent1 2 3" xfId="2161"/>
    <cellStyle name="20% - Accent1 2 4" xfId="2162"/>
    <cellStyle name="20% - Accent1 3" xfId="10"/>
    <cellStyle name="20% - Accent1 4" xfId="2163"/>
    <cellStyle name="20% - Accent1 5" xfId="2164"/>
    <cellStyle name="20% - Accent2 2" xfId="11"/>
    <cellStyle name="20% - Accent2 2 2" xfId="12"/>
    <cellStyle name="20% - Accent2 2 3" xfId="2165"/>
    <cellStyle name="20% - Accent2 2 4" xfId="2166"/>
    <cellStyle name="20% - Accent2 3" xfId="2167"/>
    <cellStyle name="20% - Accent2 4" xfId="2168"/>
    <cellStyle name="20% - Accent2 5" xfId="2169"/>
    <cellStyle name="20% - Accent3 2" xfId="13"/>
    <cellStyle name="20% - Accent3 2 2" xfId="14"/>
    <cellStyle name="20% - Accent3 2 3" xfId="2170"/>
    <cellStyle name="20% - Accent3 3" xfId="2171"/>
    <cellStyle name="20% - Accent3 4" xfId="2172"/>
    <cellStyle name="20% - Accent4 2" xfId="15"/>
    <cellStyle name="20% - Accent4 2 2" xfId="16"/>
    <cellStyle name="20% - Accent4 2 2 2" xfId="2173"/>
    <cellStyle name="20% - Accent4 2 3" xfId="2174"/>
    <cellStyle name="20% - Accent4 2 4" xfId="2175"/>
    <cellStyle name="20% - Accent4 3" xfId="17"/>
    <cellStyle name="20% - Accent4 4" xfId="2176"/>
    <cellStyle name="20% - Accent4 5" xfId="2177"/>
    <cellStyle name="20% - Accent5 2" xfId="18"/>
    <cellStyle name="20% - Accent5 3" xfId="2178"/>
    <cellStyle name="20% - Accent5 4" xfId="2179"/>
    <cellStyle name="20% - Accent6 2" xfId="19"/>
    <cellStyle name="20% - Accent6 2 2" xfId="20"/>
    <cellStyle name="20% - Accent6 2 3" xfId="2180"/>
    <cellStyle name="20% - Accent6 3" xfId="2181"/>
    <cellStyle name="20% - Accent6 4" xfId="2182"/>
    <cellStyle name="40% - Accent1 2" xfId="21"/>
    <cellStyle name="40% - Accent1 2 2" xfId="22"/>
    <cellStyle name="40% - Accent1 2 3" xfId="2183"/>
    <cellStyle name="40% - Accent1 3" xfId="23"/>
    <cellStyle name="40% - Accent1 4" xfId="2184"/>
    <cellStyle name="40% - Accent2 2" xfId="24"/>
    <cellStyle name="40% - Accent2 3" xfId="2185"/>
    <cellStyle name="40% - Accent2 4" xfId="2186"/>
    <cellStyle name="40% - Accent3 2" xfId="25"/>
    <cellStyle name="40% - Accent3 2 2" xfId="26"/>
    <cellStyle name="40% - Accent3 2 3" xfId="2187"/>
    <cellStyle name="40% - Accent3 2 4" xfId="2188"/>
    <cellStyle name="40% - Accent3 3" xfId="2189"/>
    <cellStyle name="40% - Accent3 4" xfId="2190"/>
    <cellStyle name="40% - Accent3 5" xfId="2191"/>
    <cellStyle name="40% - Accent4 2" xfId="27"/>
    <cellStyle name="40% - Accent4 2 2" xfId="28"/>
    <cellStyle name="40% - Accent4 2 3" xfId="2192"/>
    <cellStyle name="40% - Accent4 3" xfId="29"/>
    <cellStyle name="40% - Accent4 4" xfId="2193"/>
    <cellStyle name="40% - Accent5 2" xfId="30"/>
    <cellStyle name="40% - Accent5 2 2" xfId="31"/>
    <cellStyle name="40% - Accent5 3" xfId="2194"/>
    <cellStyle name="40% - Accent5 4" xfId="2195"/>
    <cellStyle name="40% - Accent6 2" xfId="32"/>
    <cellStyle name="40% - Accent6 2 2" xfId="33"/>
    <cellStyle name="40% - Accent6 2 3" xfId="2196"/>
    <cellStyle name="40% - Accent6 3" xfId="34"/>
    <cellStyle name="40% - Accent6 4" xfId="2197"/>
    <cellStyle name="40% - Accent6 5" xfId="2198"/>
    <cellStyle name="60% - Accent1 2" xfId="35"/>
    <cellStyle name="60% - Accent1 2 2" xfId="2199"/>
    <cellStyle name="60% - Accent1 2 3" xfId="2200"/>
    <cellStyle name="60% - Accent1 2 4" xfId="2201"/>
    <cellStyle name="60% - Accent1 3" xfId="36"/>
    <cellStyle name="60% - Accent1 4" xfId="2202"/>
    <cellStyle name="60% - Accent1 5" xfId="2203"/>
    <cellStyle name="60% - Accent2 2" xfId="37"/>
    <cellStyle name="60% - Accent2 3" xfId="2204"/>
    <cellStyle name="60% - Accent3 2" xfId="38"/>
    <cellStyle name="60% - Accent3 2 2" xfId="2205"/>
    <cellStyle name="60% - Accent3 2 3" xfId="2206"/>
    <cellStyle name="60% - Accent3 3" xfId="39"/>
    <cellStyle name="60% - Accent3 4" xfId="2207"/>
    <cellStyle name="60% - Accent3 5" xfId="2208"/>
    <cellStyle name="60% - Accent4 2" xfId="40"/>
    <cellStyle name="60% - Accent4 2 2" xfId="2209"/>
    <cellStyle name="60% - Accent4 2 3" xfId="2210"/>
    <cellStyle name="60% - Accent4 3" xfId="41"/>
    <cellStyle name="60% - Accent4 4" xfId="2211"/>
    <cellStyle name="60% - Accent4 5" xfId="2212"/>
    <cellStyle name="60% - Accent5 2" xfId="42"/>
    <cellStyle name="60% - Accent5 2 2" xfId="2213"/>
    <cellStyle name="60% - Accent5 2 3" xfId="2214"/>
    <cellStyle name="60% - Accent5 3" xfId="2215"/>
    <cellStyle name="60% - Accent5 4" xfId="2216"/>
    <cellStyle name="60% - Accent5 5" xfId="2217"/>
    <cellStyle name="60% - Accent6 2" xfId="43"/>
    <cellStyle name="60% - Accent6 2 2" xfId="44"/>
    <cellStyle name="60% - Accent6 2 3" xfId="2218"/>
    <cellStyle name="60% - Accent6 2 4" xfId="2219"/>
    <cellStyle name="60% - Accent6 3" xfId="2220"/>
    <cellStyle name="60% - Accent6 4" xfId="2221"/>
    <cellStyle name="60% - Accent6 5" xfId="2222"/>
    <cellStyle name="Accent1 2" xfId="45"/>
    <cellStyle name="Accent1 2 2" xfId="2223"/>
    <cellStyle name="Accent1 2 3" xfId="2224"/>
    <cellStyle name="Accent1 2 4" xfId="2225"/>
    <cellStyle name="Accent1 3" xfId="46"/>
    <cellStyle name="Accent2 2" xfId="47"/>
    <cellStyle name="Accent2 3" xfId="2226"/>
    <cellStyle name="Accent3 2" xfId="48"/>
    <cellStyle name="Accent3 2 2" xfId="2227"/>
    <cellStyle name="Accent3 3" xfId="2228"/>
    <cellStyle name="Accent4 2" xfId="49"/>
    <cellStyle name="Accent4 2 2" xfId="50"/>
    <cellStyle name="Accent4 2 3" xfId="2229"/>
    <cellStyle name="Accent4 2 4" xfId="2230"/>
    <cellStyle name="Accent4 3" xfId="2231"/>
    <cellStyle name="Accent4 4" xfId="2232"/>
    <cellStyle name="Accent4 5" xfId="2233"/>
    <cellStyle name="Accent5 2" xfId="51"/>
    <cellStyle name="Accent5 2 2" xfId="52"/>
    <cellStyle name="Accent5 2 3" xfId="2234"/>
    <cellStyle name="Accent5 2 4" xfId="2235"/>
    <cellStyle name="Accent5 3" xfId="2236"/>
    <cellStyle name="Accent5 4" xfId="2237"/>
    <cellStyle name="Accent5 5" xfId="2238"/>
    <cellStyle name="Accent6 2" xfId="53"/>
    <cellStyle name="Accent6 2 2" xfId="2239"/>
    <cellStyle name="Accent6 3" xfId="2240"/>
    <cellStyle name="Accounting" xfId="54"/>
    <cellStyle name="Accounting 2" xfId="55"/>
    <cellStyle name="Accounting 2 2" xfId="2241"/>
    <cellStyle name="Accounting 3" xfId="56"/>
    <cellStyle name="Accounting 4" xfId="2242"/>
    <cellStyle name="Accounting_2011-11" xfId="57"/>
    <cellStyle name="Bad 2" xfId="58"/>
    <cellStyle name="Bad 3" xfId="2243"/>
    <cellStyle name="Budget" xfId="59"/>
    <cellStyle name="Budget 2" xfId="60"/>
    <cellStyle name="Budget 3" xfId="61"/>
    <cellStyle name="Budget_2011-11" xfId="62"/>
    <cellStyle name="Calculation 2" xfId="63"/>
    <cellStyle name="Calculation 2 10" xfId="2244"/>
    <cellStyle name="Calculation 2 11" xfId="2245"/>
    <cellStyle name="Calculation 2 12" xfId="2246"/>
    <cellStyle name="Calculation 2 13" xfId="2247"/>
    <cellStyle name="Calculation 2 14" xfId="2248"/>
    <cellStyle name="Calculation 2 15" xfId="2249"/>
    <cellStyle name="Calculation 2 16" xfId="2250"/>
    <cellStyle name="Calculation 2 17" xfId="2251"/>
    <cellStyle name="Calculation 2 18" xfId="2252"/>
    <cellStyle name="Calculation 2 19" xfId="2253"/>
    <cellStyle name="Calculation 2 2" xfId="2254"/>
    <cellStyle name="Calculation 2 3" xfId="2255"/>
    <cellStyle name="Calculation 2 4" xfId="2256"/>
    <cellStyle name="Calculation 2 5" xfId="2257"/>
    <cellStyle name="Calculation 2 6" xfId="2258"/>
    <cellStyle name="Calculation 2 7" xfId="2259"/>
    <cellStyle name="Calculation 2 8" xfId="2260"/>
    <cellStyle name="Calculation 2 9" xfId="2261"/>
    <cellStyle name="Calculation 3" xfId="64"/>
    <cellStyle name="Calculation 3 10" xfId="2262"/>
    <cellStyle name="Calculation 3 11" xfId="2263"/>
    <cellStyle name="Calculation 3 12" xfId="2264"/>
    <cellStyle name="Calculation 3 13" xfId="2265"/>
    <cellStyle name="Calculation 3 14" xfId="2266"/>
    <cellStyle name="Calculation 3 15" xfId="2267"/>
    <cellStyle name="Calculation 3 16" xfId="2268"/>
    <cellStyle name="Calculation 3 17" xfId="2269"/>
    <cellStyle name="Calculation 3 18" xfId="2270"/>
    <cellStyle name="Calculation 3 19" xfId="2271"/>
    <cellStyle name="Calculation 3 2" xfId="2272"/>
    <cellStyle name="Calculation 3 3" xfId="2273"/>
    <cellStyle name="Calculation 3 4" xfId="2274"/>
    <cellStyle name="Calculation 3 5" xfId="2275"/>
    <cellStyle name="Calculation 3 6" xfId="2276"/>
    <cellStyle name="Calculation 3 7" xfId="2277"/>
    <cellStyle name="Calculation 3 8" xfId="2278"/>
    <cellStyle name="Calculation 3 9" xfId="2279"/>
    <cellStyle name="Calculation 4" xfId="2280"/>
    <cellStyle name="Calculation 5" xfId="2281"/>
    <cellStyle name="Check Cell 2" xfId="65"/>
    <cellStyle name="Check Cell 2 2" xfId="66"/>
    <cellStyle name="Check Cell 2 3" xfId="2282"/>
    <cellStyle name="Check Cell 2 4" xfId="2283"/>
    <cellStyle name="Check Cell 3" xfId="2284"/>
    <cellStyle name="Check Cell 4" xfId="2285"/>
    <cellStyle name="Check Cell 5" xfId="2286"/>
    <cellStyle name="combo" xfId="67"/>
    <cellStyle name="Comma" xfId="1" builtinId="3"/>
    <cellStyle name="Comma 10" xfId="68"/>
    <cellStyle name="Comma 10 2" xfId="69"/>
    <cellStyle name="Comma 11" xfId="70"/>
    <cellStyle name="Comma 11 2" xfId="2287"/>
    <cellStyle name="Comma 12" xfId="71"/>
    <cellStyle name="Comma 12 2" xfId="72"/>
    <cellStyle name="Comma 13" xfId="73"/>
    <cellStyle name="Comma 13 2" xfId="74"/>
    <cellStyle name="Comma 14" xfId="75"/>
    <cellStyle name="Comma 14 2" xfId="76"/>
    <cellStyle name="Comma 15" xfId="77"/>
    <cellStyle name="Comma 15 2" xfId="78"/>
    <cellStyle name="Comma 16" xfId="79"/>
    <cellStyle name="Comma 16 2" xfId="80"/>
    <cellStyle name="Comma 17" xfId="81"/>
    <cellStyle name="Comma 17 2" xfId="82"/>
    <cellStyle name="Comma 17 2 2" xfId="83"/>
    <cellStyle name="Comma 17 2 3" xfId="2288"/>
    <cellStyle name="Comma 17 3" xfId="84"/>
    <cellStyle name="Comma 17 3 2" xfId="2289"/>
    <cellStyle name="Comma 17 4" xfId="85"/>
    <cellStyle name="Comma 17 5" xfId="86"/>
    <cellStyle name="Comma 17 6" xfId="2290"/>
    <cellStyle name="Comma 18" xfId="87"/>
    <cellStyle name="Comma 18 2" xfId="88"/>
    <cellStyle name="Comma 18 2 2" xfId="2291"/>
    <cellStyle name="Comma 18 3" xfId="89"/>
    <cellStyle name="Comma 18 4" xfId="90"/>
    <cellStyle name="Comma 18 5" xfId="2292"/>
    <cellStyle name="Comma 19" xfId="91"/>
    <cellStyle name="Comma 19 2" xfId="92"/>
    <cellStyle name="Comma 19 2 2" xfId="2293"/>
    <cellStyle name="Comma 19 3" xfId="2294"/>
    <cellStyle name="Comma 2" xfId="93"/>
    <cellStyle name="Comma 2 2" xfId="94"/>
    <cellStyle name="Comma 2 2 2" xfId="95"/>
    <cellStyle name="Comma 2 2 2 2" xfId="96"/>
    <cellStyle name="Comma 2 2 3" xfId="97"/>
    <cellStyle name="Comma 2 2 3 2" xfId="2295"/>
    <cellStyle name="Comma 2 3" xfId="98"/>
    <cellStyle name="Comma 2 3 2" xfId="99"/>
    <cellStyle name="Comma 2 3 2 2" xfId="100"/>
    <cellStyle name="Comma 2 3 3" xfId="2296"/>
    <cellStyle name="Comma 2 4" xfId="101"/>
    <cellStyle name="Comma 2 4 2" xfId="102"/>
    <cellStyle name="Comma 2 4 3" xfId="103"/>
    <cellStyle name="Comma 2 5" xfId="2297"/>
    <cellStyle name="Comma 20" xfId="104"/>
    <cellStyle name="Comma 20 2" xfId="2298"/>
    <cellStyle name="Comma 20 2 2" xfId="2299"/>
    <cellStyle name="Comma 20 3" xfId="2300"/>
    <cellStyle name="Comma 21" xfId="2301"/>
    <cellStyle name="Comma 21 2" xfId="2302"/>
    <cellStyle name="Comma 22" xfId="2303"/>
    <cellStyle name="Comma 22 2" xfId="2304"/>
    <cellStyle name="Comma 23" xfId="2305"/>
    <cellStyle name="Comma 24" xfId="2306"/>
    <cellStyle name="Comma 25" xfId="2307"/>
    <cellStyle name="Comma 26" xfId="2308"/>
    <cellStyle name="Comma 3" xfId="105"/>
    <cellStyle name="Comma 3 2" xfId="106"/>
    <cellStyle name="Comma 3 2 2" xfId="107"/>
    <cellStyle name="Comma 3 2 2 2" xfId="2309"/>
    <cellStyle name="Comma 3 2 3" xfId="2310"/>
    <cellStyle name="Comma 3 3" xfId="108"/>
    <cellStyle name="Comma 3 3 2" xfId="109"/>
    <cellStyle name="Comma 3 4" xfId="2311"/>
    <cellStyle name="Comma 3_2186" xfId="2312"/>
    <cellStyle name="Comma 4" xfId="110"/>
    <cellStyle name="Comma 4 10" xfId="2313"/>
    <cellStyle name="Comma 4 10 2" xfId="2314"/>
    <cellStyle name="Comma 4 11" xfId="2315"/>
    <cellStyle name="Comma 4 12" xfId="2316"/>
    <cellStyle name="Comma 4 13" xfId="2317"/>
    <cellStyle name="Comma 4 14" xfId="2318"/>
    <cellStyle name="Comma 4 15" xfId="2319"/>
    <cellStyle name="Comma 4 16" xfId="2320"/>
    <cellStyle name="Comma 4 17" xfId="2321"/>
    <cellStyle name="Comma 4 18" xfId="2322"/>
    <cellStyle name="Comma 4 19" xfId="2323"/>
    <cellStyle name="Comma 4 2" xfId="111"/>
    <cellStyle name="Comma 4 2 10" xfId="112"/>
    <cellStyle name="Comma 4 2 11" xfId="113"/>
    <cellStyle name="Comma 4 2 2" xfId="114"/>
    <cellStyle name="Comma 4 2 2 2" xfId="115"/>
    <cellStyle name="Comma 4 2 2 2 2" xfId="116"/>
    <cellStyle name="Comma 4 2 2 2 2 2" xfId="2324"/>
    <cellStyle name="Comma 4 2 2 2 2 2 2" xfId="2325"/>
    <cellStyle name="Comma 4 2 2 2 2 2 3" xfId="2326"/>
    <cellStyle name="Comma 4 2 2 2 2 3" xfId="2327"/>
    <cellStyle name="Comma 4 2 2 2 2 4" xfId="2328"/>
    <cellStyle name="Comma 4 2 2 2 3" xfId="117"/>
    <cellStyle name="Comma 4 2 2 2 3 2" xfId="2329"/>
    <cellStyle name="Comma 4 2 2 2 3 3" xfId="2330"/>
    <cellStyle name="Comma 4 2 2 2 4" xfId="2331"/>
    <cellStyle name="Comma 4 2 2 2 5" xfId="2332"/>
    <cellStyle name="Comma 4 2 2 3" xfId="2333"/>
    <cellStyle name="Comma 4 2 2 3 2" xfId="2334"/>
    <cellStyle name="Comma 4 2 2 3 2 2" xfId="2335"/>
    <cellStyle name="Comma 4 2 2 3 2 3" xfId="2336"/>
    <cellStyle name="Comma 4 2 2 3 3" xfId="2337"/>
    <cellStyle name="Comma 4 2 2 3 4" xfId="2338"/>
    <cellStyle name="Comma 4 2 2 4" xfId="2339"/>
    <cellStyle name="Comma 4 2 2 4 2" xfId="2340"/>
    <cellStyle name="Comma 4 2 2 4 3" xfId="2341"/>
    <cellStyle name="Comma 4 2 2 5" xfId="2342"/>
    <cellStyle name="Comma 4 2 2 6" xfId="2343"/>
    <cellStyle name="Comma 4 2 3" xfId="118"/>
    <cellStyle name="Comma 4 2 3 2" xfId="119"/>
    <cellStyle name="Comma 4 2 3 2 2" xfId="2344"/>
    <cellStyle name="Comma 4 2 3 2 2 2" xfId="2345"/>
    <cellStyle name="Comma 4 2 3 2 2 3" xfId="2346"/>
    <cellStyle name="Comma 4 2 3 2 3" xfId="2347"/>
    <cellStyle name="Comma 4 2 3 2 4" xfId="2348"/>
    <cellStyle name="Comma 4 2 3 3" xfId="120"/>
    <cellStyle name="Comma 4 2 3 3 2" xfId="2349"/>
    <cellStyle name="Comma 4 2 3 3 3" xfId="2350"/>
    <cellStyle name="Comma 4 2 3 4" xfId="121"/>
    <cellStyle name="Comma 4 2 3 5" xfId="2351"/>
    <cellStyle name="Comma 4 2 4" xfId="122"/>
    <cellStyle name="Comma 4 2 4 2" xfId="123"/>
    <cellStyle name="Comma 4 2 4 3" xfId="124"/>
    <cellStyle name="Comma 4 2 4 4" xfId="125"/>
    <cellStyle name="Comma 4 2 5" xfId="126"/>
    <cellStyle name="Comma 4 2 5 2" xfId="127"/>
    <cellStyle name="Comma 4 2 5 2 2" xfId="2352"/>
    <cellStyle name="Comma 4 2 5 2 3" xfId="2353"/>
    <cellStyle name="Comma 4 2 5 3" xfId="128"/>
    <cellStyle name="Comma 4 2 5 4" xfId="129"/>
    <cellStyle name="Comma 4 2 6" xfId="130"/>
    <cellStyle name="Comma 4 2 6 2" xfId="131"/>
    <cellStyle name="Comma 4 2 6 3" xfId="132"/>
    <cellStyle name="Comma 4 2 6 4" xfId="133"/>
    <cellStyle name="Comma 4 2 7" xfId="134"/>
    <cellStyle name="Comma 4 2 7 2" xfId="135"/>
    <cellStyle name="Comma 4 2 7 3" xfId="136"/>
    <cellStyle name="Comma 4 2 7 4" xfId="137"/>
    <cellStyle name="Comma 4 2 8" xfId="138"/>
    <cellStyle name="Comma 4 2 8 2" xfId="2354"/>
    <cellStyle name="Comma 4 2 9" xfId="139"/>
    <cellStyle name="Comma 4 20" xfId="2355"/>
    <cellStyle name="Comma 4 21" xfId="2356"/>
    <cellStyle name="Comma 4 22" xfId="2357"/>
    <cellStyle name="Comma 4 3" xfId="140"/>
    <cellStyle name="Comma 4 3 2" xfId="141"/>
    <cellStyle name="Comma 4 3 2 2" xfId="142"/>
    <cellStyle name="Comma 4 3 2 2 2" xfId="143"/>
    <cellStyle name="Comma 4 3 2 2 2 2" xfId="2358"/>
    <cellStyle name="Comma 4 3 2 2 2 3" xfId="2359"/>
    <cellStyle name="Comma 4 3 2 2 3" xfId="144"/>
    <cellStyle name="Comma 4 3 2 2 4" xfId="2360"/>
    <cellStyle name="Comma 4 3 2 3" xfId="145"/>
    <cellStyle name="Comma 4 3 2 3 2" xfId="2361"/>
    <cellStyle name="Comma 4 3 2 3 3" xfId="2362"/>
    <cellStyle name="Comma 4 3 2 4" xfId="146"/>
    <cellStyle name="Comma 4 3 2 5" xfId="2363"/>
    <cellStyle name="Comma 4 3 3" xfId="147"/>
    <cellStyle name="Comma 4 3 3 2" xfId="148"/>
    <cellStyle name="Comma 4 3 3 2 2" xfId="2364"/>
    <cellStyle name="Comma 4 3 3 2 3" xfId="2365"/>
    <cellStyle name="Comma 4 3 3 3" xfId="149"/>
    <cellStyle name="Comma 4 3 3 3 2" xfId="2366"/>
    <cellStyle name="Comma 4 3 3 4" xfId="150"/>
    <cellStyle name="Comma 4 3 3 5" xfId="151"/>
    <cellStyle name="Comma 4 3 4" xfId="152"/>
    <cellStyle name="Comma 4 3 4 2" xfId="153"/>
    <cellStyle name="Comma 4 3 4 3" xfId="154"/>
    <cellStyle name="Comma 4 3 4 4" xfId="155"/>
    <cellStyle name="Comma 4 3 4 5" xfId="156"/>
    <cellStyle name="Comma 4 3 5" xfId="157"/>
    <cellStyle name="Comma 4 3 5 2" xfId="2367"/>
    <cellStyle name="Comma 4 3 6" xfId="2368"/>
    <cellStyle name="Comma 4 3 7" xfId="2369"/>
    <cellStyle name="Comma 4 4" xfId="158"/>
    <cellStyle name="Comma 4 4 2" xfId="159"/>
    <cellStyle name="Comma 4 4 2 2" xfId="160"/>
    <cellStyle name="Comma 4 4 2 2 2" xfId="161"/>
    <cellStyle name="Comma 4 4 2 2 2 2" xfId="2370"/>
    <cellStyle name="Comma 4 4 2 2 2 3" xfId="2371"/>
    <cellStyle name="Comma 4 4 2 2 3" xfId="162"/>
    <cellStyle name="Comma 4 4 2 2 4" xfId="2372"/>
    <cellStyle name="Comma 4 4 2 3" xfId="163"/>
    <cellStyle name="Comma 4 4 2 3 2" xfId="2373"/>
    <cellStyle name="Comma 4 4 2 3 3" xfId="2374"/>
    <cellStyle name="Comma 4 4 2 4" xfId="164"/>
    <cellStyle name="Comma 4 4 2 5" xfId="2375"/>
    <cellStyle name="Comma 4 4 3" xfId="165"/>
    <cellStyle name="Comma 4 4 3 2" xfId="166"/>
    <cellStyle name="Comma 4 4 3 2 2" xfId="2376"/>
    <cellStyle name="Comma 4 4 3 2 3" xfId="2377"/>
    <cellStyle name="Comma 4 4 3 3" xfId="167"/>
    <cellStyle name="Comma 4 4 3 3 2" xfId="2378"/>
    <cellStyle name="Comma 4 4 3 4" xfId="168"/>
    <cellStyle name="Comma 4 4 3 5" xfId="169"/>
    <cellStyle name="Comma 4 4 4" xfId="170"/>
    <cellStyle name="Comma 4 4 4 2" xfId="171"/>
    <cellStyle name="Comma 4 4 4 3" xfId="172"/>
    <cellStyle name="Comma 4 4 4 4" xfId="2379"/>
    <cellStyle name="Comma 4 4 5" xfId="173"/>
    <cellStyle name="Comma 4 4 5 2" xfId="2380"/>
    <cellStyle name="Comma 4 4 6" xfId="2381"/>
    <cellStyle name="Comma 4 4 6 2" xfId="2382"/>
    <cellStyle name="Comma 4 4 7" xfId="2383"/>
    <cellStyle name="Comma 4 5" xfId="174"/>
    <cellStyle name="Comma 4 5 2" xfId="175"/>
    <cellStyle name="Comma 4 5 2 2" xfId="2384"/>
    <cellStyle name="Comma 4 5 2 2 2" xfId="2385"/>
    <cellStyle name="Comma 4 5 2 2 3" xfId="2386"/>
    <cellStyle name="Comma 4 5 2 3" xfId="2387"/>
    <cellStyle name="Comma 4 5 2 4" xfId="2388"/>
    <cellStyle name="Comma 4 5 3" xfId="2389"/>
    <cellStyle name="Comma 4 5 3 2" xfId="2390"/>
    <cellStyle name="Comma 4 5 3 3" xfId="2391"/>
    <cellStyle name="Comma 4 5 4" xfId="2392"/>
    <cellStyle name="Comma 4 5 5" xfId="2393"/>
    <cellStyle name="Comma 4 6" xfId="176"/>
    <cellStyle name="Comma 4 6 2" xfId="177"/>
    <cellStyle name="Comma 4 6 2 2" xfId="2394"/>
    <cellStyle name="Comma 4 6 3" xfId="178"/>
    <cellStyle name="Comma 4 6 3 2" xfId="2395"/>
    <cellStyle name="Comma 4 6 4" xfId="179"/>
    <cellStyle name="Comma 4 6 5" xfId="2396"/>
    <cellStyle name="Comma 4 7" xfId="180"/>
    <cellStyle name="Comma 4 7 2" xfId="2397"/>
    <cellStyle name="Comma 4 7 2 2" xfId="2398"/>
    <cellStyle name="Comma 4 7 2 3" xfId="2399"/>
    <cellStyle name="Comma 4 7 3" xfId="2400"/>
    <cellStyle name="Comma 4 7 4" xfId="2401"/>
    <cellStyle name="Comma 4 8" xfId="181"/>
    <cellStyle name="Comma 4 8 2" xfId="2402"/>
    <cellStyle name="Comma 4 8 3" xfId="2403"/>
    <cellStyle name="Comma 4 9" xfId="2404"/>
    <cellStyle name="Comma 4 9 2" xfId="2405"/>
    <cellStyle name="Comma 4_2186" xfId="2406"/>
    <cellStyle name="Comma 5" xfId="182"/>
    <cellStyle name="Comma 5 2" xfId="183"/>
    <cellStyle name="Comma 5 2 2" xfId="184"/>
    <cellStyle name="Comma 5 2 2 2" xfId="2407"/>
    <cellStyle name="Comma 5 2 2 2 2" xfId="2408"/>
    <cellStyle name="Comma 5 2 2 2 3" xfId="2409"/>
    <cellStyle name="Comma 5 2 2 3" xfId="2410"/>
    <cellStyle name="Comma 5 2 2 4" xfId="2411"/>
    <cellStyle name="Comma 5 2 3" xfId="2412"/>
    <cellStyle name="Comma 5 2 3 2" xfId="2413"/>
    <cellStyle name="Comma 5 2 3 3" xfId="2414"/>
    <cellStyle name="Comma 5 2 4" xfId="2415"/>
    <cellStyle name="Comma 5 2 5" xfId="2416"/>
    <cellStyle name="Comma 5 3" xfId="185"/>
    <cellStyle name="Comma 5 3 2" xfId="186"/>
    <cellStyle name="Comma 5 3 2 2" xfId="2417"/>
    <cellStyle name="Comma 5 3 2 3" xfId="2418"/>
    <cellStyle name="Comma 5 3 3" xfId="187"/>
    <cellStyle name="Comma 5 3 3 2" xfId="2419"/>
    <cellStyle name="Comma 5 3 4" xfId="188"/>
    <cellStyle name="Comma 5 3 5" xfId="189"/>
    <cellStyle name="Comma 5 3 6" xfId="190"/>
    <cellStyle name="Comma 5 4" xfId="191"/>
    <cellStyle name="Comma 5 4 2" xfId="192"/>
    <cellStyle name="Comma 5 4 2 2" xfId="2420"/>
    <cellStyle name="Comma 5 4 2 3" xfId="2421"/>
    <cellStyle name="Comma 5 4 3" xfId="193"/>
    <cellStyle name="Comma 5 4 4" xfId="2422"/>
    <cellStyle name="Comma 5 5" xfId="194"/>
    <cellStyle name="Comma 5 5 2" xfId="2423"/>
    <cellStyle name="Comma 5 5 3" xfId="2424"/>
    <cellStyle name="Comma 5 6" xfId="195"/>
    <cellStyle name="Comma 5 6 2" xfId="2425"/>
    <cellStyle name="Comma 5 7" xfId="2426"/>
    <cellStyle name="Comma 6" xfId="196"/>
    <cellStyle name="Comma 6 2" xfId="197"/>
    <cellStyle name="Comma 6 2 2" xfId="2427"/>
    <cellStyle name="Comma 6 2 2 2" xfId="2428"/>
    <cellStyle name="Comma 6 2 2 2 2" xfId="2429"/>
    <cellStyle name="Comma 6 2 2 3" xfId="2430"/>
    <cellStyle name="Comma 6 2 2 4" xfId="2431"/>
    <cellStyle name="Comma 6 2 3" xfId="2432"/>
    <cellStyle name="Comma 6 2 3 2" xfId="2433"/>
    <cellStyle name="Comma 6 2 4" xfId="2434"/>
    <cellStyle name="Comma 6 2 5" xfId="2435"/>
    <cellStyle name="Comma 6 3" xfId="198"/>
    <cellStyle name="Comma 6 3 2" xfId="199"/>
    <cellStyle name="Comma 6 3 2 2" xfId="2436"/>
    <cellStyle name="Comma 6 3 2 3" xfId="2437"/>
    <cellStyle name="Comma 6 3 3" xfId="200"/>
    <cellStyle name="Comma 6 3 3 2" xfId="2438"/>
    <cellStyle name="Comma 6 3 4" xfId="2439"/>
    <cellStyle name="Comma 6 4" xfId="201"/>
    <cellStyle name="Comma 6 4 2" xfId="202"/>
    <cellStyle name="Comma 6 4 2 2" xfId="2440"/>
    <cellStyle name="Comma 6 4 3" xfId="203"/>
    <cellStyle name="Comma 6 4 4" xfId="2441"/>
    <cellStyle name="Comma 6 5" xfId="204"/>
    <cellStyle name="Comma 6 5 2" xfId="205"/>
    <cellStyle name="Comma 6 5 3" xfId="206"/>
    <cellStyle name="Comma 6 6" xfId="207"/>
    <cellStyle name="Comma 6 7" xfId="2442"/>
    <cellStyle name="Comma 7" xfId="208"/>
    <cellStyle name="Comma 7 2" xfId="209"/>
    <cellStyle name="Comma 7 2 2" xfId="2443"/>
    <cellStyle name="Comma 7 2 2 2" xfId="2444"/>
    <cellStyle name="Comma 7 2 3" xfId="2445"/>
    <cellStyle name="Comma 7 3" xfId="2446"/>
    <cellStyle name="Comma 7 3 2" xfId="2447"/>
    <cellStyle name="Comma 7 3 3" xfId="2448"/>
    <cellStyle name="Comma 7 4" xfId="2449"/>
    <cellStyle name="Comma 7 5" xfId="2450"/>
    <cellStyle name="Comma 8" xfId="210"/>
    <cellStyle name="Comma 8 2" xfId="2451"/>
    <cellStyle name="Comma 8 3" xfId="2452"/>
    <cellStyle name="Comma 8 4" xfId="2453"/>
    <cellStyle name="Comma 9" xfId="211"/>
    <cellStyle name="Comma 9 2" xfId="2454"/>
    <cellStyle name="Comma(2)" xfId="212"/>
    <cellStyle name="Comma(2) 2" xfId="213"/>
    <cellStyle name="Comma(2) 3" xfId="214"/>
    <cellStyle name="Comma0 - Style2" xfId="215"/>
    <cellStyle name="Comma1 - Style1" xfId="216"/>
    <cellStyle name="Comments" xfId="217"/>
    <cellStyle name="Currency" xfId="2" builtinId="4"/>
    <cellStyle name="Currency 10" xfId="218"/>
    <cellStyle name="Currency 10 2" xfId="219"/>
    <cellStyle name="Currency 10 3" xfId="220"/>
    <cellStyle name="Currency 11" xfId="221"/>
    <cellStyle name="Currency 12" xfId="2455"/>
    <cellStyle name="Currency 13" xfId="2456"/>
    <cellStyle name="Currency 2" xfId="222"/>
    <cellStyle name="Currency 2 2" xfId="223"/>
    <cellStyle name="Currency 2 2 2" xfId="224"/>
    <cellStyle name="Currency 2 2 2 2" xfId="225"/>
    <cellStyle name="Currency 2 2 2 3" xfId="226"/>
    <cellStyle name="Currency 2 2 3" xfId="227"/>
    <cellStyle name="Currency 2 2 3 2" xfId="228"/>
    <cellStyle name="Currency 2 2 3 3" xfId="229"/>
    <cellStyle name="Currency 2 2 4" xfId="2457"/>
    <cellStyle name="Currency 2 2 5" xfId="2458"/>
    <cellStyle name="Currency 2 2 6" xfId="2459"/>
    <cellStyle name="Currency 2 3" xfId="230"/>
    <cellStyle name="Currency 2 3 2" xfId="231"/>
    <cellStyle name="Currency 2 3 2 2" xfId="232"/>
    <cellStyle name="Currency 2 3 2 3" xfId="233"/>
    <cellStyle name="Currency 2 3 3" xfId="234"/>
    <cellStyle name="Currency 2 3 4" xfId="235"/>
    <cellStyle name="Currency 2 4" xfId="236"/>
    <cellStyle name="Currency 2 4 2" xfId="237"/>
    <cellStyle name="Currency 2 4 2 2" xfId="238"/>
    <cellStyle name="Currency 2 4 2 3" xfId="239"/>
    <cellStyle name="Currency 2 4 3" xfId="240"/>
    <cellStyle name="Currency 2 4 4" xfId="241"/>
    <cellStyle name="Currency 2 5" xfId="242"/>
    <cellStyle name="Currency 2 5 2" xfId="243"/>
    <cellStyle name="Currency 2 6" xfId="244"/>
    <cellStyle name="Currency 3" xfId="245"/>
    <cellStyle name="Currency 3 10" xfId="2460"/>
    <cellStyle name="Currency 3 2" xfId="246"/>
    <cellStyle name="Currency 3 2 2" xfId="247"/>
    <cellStyle name="Currency 3 2 2 2" xfId="248"/>
    <cellStyle name="Currency 3 2 2 2 2" xfId="249"/>
    <cellStyle name="Currency 3 2 2 2 3" xfId="250"/>
    <cellStyle name="Currency 3 2 2 2 4" xfId="251"/>
    <cellStyle name="Currency 3 2 2 2 5" xfId="252"/>
    <cellStyle name="Currency 3 2 2 3" xfId="253"/>
    <cellStyle name="Currency 3 2 2 3 2" xfId="254"/>
    <cellStyle name="Currency 3 2 2 3 3" xfId="255"/>
    <cellStyle name="Currency 3 2 2 4" xfId="256"/>
    <cellStyle name="Currency 3 2 2 5" xfId="257"/>
    <cellStyle name="Currency 3 2 2 6" xfId="258"/>
    <cellStyle name="Currency 3 2 2 7" xfId="259"/>
    <cellStyle name="Currency 3 2 2 8" xfId="260"/>
    <cellStyle name="Currency 3 2 3" xfId="261"/>
    <cellStyle name="Currency 3 2 3 2" xfId="262"/>
    <cellStyle name="Currency 3 2 3 3" xfId="263"/>
    <cellStyle name="Currency 3 2 3 4" xfId="264"/>
    <cellStyle name="Currency 3 2 3 5" xfId="265"/>
    <cellStyle name="Currency 3 2 3 6" xfId="266"/>
    <cellStyle name="Currency 3 2 4" xfId="267"/>
    <cellStyle name="Currency 3 2 4 2" xfId="268"/>
    <cellStyle name="Currency 3 2 4 3" xfId="269"/>
    <cellStyle name="Currency 3 2 4 4" xfId="270"/>
    <cellStyle name="Currency 3 2 4 5" xfId="271"/>
    <cellStyle name="Currency 3 2 5" xfId="272"/>
    <cellStyle name="Currency 3 2 6" xfId="273"/>
    <cellStyle name="Currency 3 2 7" xfId="274"/>
    <cellStyle name="Currency 3 2 8" xfId="275"/>
    <cellStyle name="Currency 3 2 9" xfId="276"/>
    <cellStyle name="Currency 3 3" xfId="277"/>
    <cellStyle name="Currency 3 3 2" xfId="278"/>
    <cellStyle name="Currency 3 3 2 2" xfId="279"/>
    <cellStyle name="Currency 3 3 2 3" xfId="280"/>
    <cellStyle name="Currency 3 3 2 4" xfId="2461"/>
    <cellStyle name="Currency 3 3 3" xfId="281"/>
    <cellStyle name="Currency 3 3 3 2" xfId="282"/>
    <cellStyle name="Currency 3 3 3 3" xfId="283"/>
    <cellStyle name="Currency 3 3 4" xfId="284"/>
    <cellStyle name="Currency 3 3 5" xfId="285"/>
    <cellStyle name="Currency 3 3 6" xfId="286"/>
    <cellStyle name="Currency 3 3 7" xfId="287"/>
    <cellStyle name="Currency 3 4" xfId="288"/>
    <cellStyle name="Currency 3 4 2" xfId="289"/>
    <cellStyle name="Currency 3 4 2 2" xfId="2462"/>
    <cellStyle name="Currency 3 4 2 2 2" xfId="2463"/>
    <cellStyle name="Currency 3 4 2 2 3" xfId="2464"/>
    <cellStyle name="Currency 3 4 2 3" xfId="2465"/>
    <cellStyle name="Currency 3 4 2 4" xfId="2466"/>
    <cellStyle name="Currency 3 4 3" xfId="290"/>
    <cellStyle name="Currency 3 4 3 2" xfId="2467"/>
    <cellStyle name="Currency 3 4 3 3" xfId="2468"/>
    <cellStyle name="Currency 3 4 4" xfId="291"/>
    <cellStyle name="Currency 3 4 5" xfId="2469"/>
    <cellStyle name="Currency 3 5" xfId="292"/>
    <cellStyle name="Currency 3 5 2" xfId="293"/>
    <cellStyle name="Currency 3 5 3" xfId="2470"/>
    <cellStyle name="Currency 3 5 4" xfId="2471"/>
    <cellStyle name="Currency 3 6" xfId="294"/>
    <cellStyle name="Currency 3 6 2" xfId="295"/>
    <cellStyle name="Currency 3 6 3" xfId="296"/>
    <cellStyle name="Currency 3 7" xfId="297"/>
    <cellStyle name="Currency 3 8" xfId="2472"/>
    <cellStyle name="Currency 3 9" xfId="2473"/>
    <cellStyle name="Currency 3_31000" xfId="2474"/>
    <cellStyle name="Currency 4" xfId="298"/>
    <cellStyle name="Currency 4 2" xfId="299"/>
    <cellStyle name="Currency 4 2 2" xfId="2475"/>
    <cellStyle name="Currency 4 2 3" xfId="2476"/>
    <cellStyle name="Currency 4 3" xfId="300"/>
    <cellStyle name="Currency 4 3 2" xfId="301"/>
    <cellStyle name="Currency 4 3 2 2" xfId="2477"/>
    <cellStyle name="Currency 4 3 3" xfId="302"/>
    <cellStyle name="Currency 4 4" xfId="2478"/>
    <cellStyle name="Currency 5" xfId="303"/>
    <cellStyle name="Currency 5 2" xfId="304"/>
    <cellStyle name="Currency 5 2 2" xfId="305"/>
    <cellStyle name="Currency 5 2 2 2" xfId="306"/>
    <cellStyle name="Currency 5 2 3" xfId="2479"/>
    <cellStyle name="Currency 5 2 4" xfId="2480"/>
    <cellStyle name="Currency 5 3" xfId="307"/>
    <cellStyle name="Currency 5 3 2" xfId="308"/>
    <cellStyle name="Currency 5 3 2 2" xfId="2481"/>
    <cellStyle name="Currency 5 3 3" xfId="309"/>
    <cellStyle name="Currency 5 3 4" xfId="310"/>
    <cellStyle name="Currency 5 3 5" xfId="311"/>
    <cellStyle name="Currency 5 3 6" xfId="312"/>
    <cellStyle name="Currency 5 4" xfId="313"/>
    <cellStyle name="Currency 5 4 2" xfId="314"/>
    <cellStyle name="Currency 5 4 3" xfId="315"/>
    <cellStyle name="Currency 5 4 4" xfId="2482"/>
    <cellStyle name="Currency 5 5" xfId="316"/>
    <cellStyle name="Currency 5 5 2" xfId="317"/>
    <cellStyle name="Currency 5 5 3" xfId="318"/>
    <cellStyle name="Currency 5 5 4" xfId="2483"/>
    <cellStyle name="Currency 5 6" xfId="319"/>
    <cellStyle name="Currency 5 7" xfId="320"/>
    <cellStyle name="Currency 6" xfId="321"/>
    <cellStyle name="Currency 6 2" xfId="322"/>
    <cellStyle name="Currency 6 2 2" xfId="2484"/>
    <cellStyle name="Currency 6 2 3" xfId="2485"/>
    <cellStyle name="Currency 6 2 4" xfId="2486"/>
    <cellStyle name="Currency 6 2 5" xfId="2487"/>
    <cellStyle name="Currency 6 3" xfId="323"/>
    <cellStyle name="Currency 6 3 2" xfId="324"/>
    <cellStyle name="Currency 6 3 3" xfId="325"/>
    <cellStyle name="Currency 6 4" xfId="2488"/>
    <cellStyle name="Currency 6 5" xfId="2489"/>
    <cellStyle name="Currency 6 6" xfId="2490"/>
    <cellStyle name="Currency 7" xfId="326"/>
    <cellStyle name="Currency 7 2" xfId="327"/>
    <cellStyle name="Currency 7 3" xfId="2491"/>
    <cellStyle name="Currency 8" xfId="328"/>
    <cellStyle name="Currency 8 2" xfId="329"/>
    <cellStyle name="Currency 8 2 2" xfId="2492"/>
    <cellStyle name="Currency 8 3" xfId="330"/>
    <cellStyle name="Currency 9" xfId="331"/>
    <cellStyle name="Currency 9 2" xfId="332"/>
    <cellStyle name="Currency 9 2 2" xfId="2493"/>
    <cellStyle name="Currency 9 3" xfId="333"/>
    <cellStyle name="Currency 9 3 2" xfId="2494"/>
    <cellStyle name="Currency 9 4" xfId="2495"/>
    <cellStyle name="Custom - Style1" xfId="334"/>
    <cellStyle name="Custom - Style8" xfId="335"/>
    <cellStyle name="Data   - Style2" xfId="336"/>
    <cellStyle name="Data Enter" xfId="337"/>
    <cellStyle name="Euro" xfId="2496"/>
    <cellStyle name="Explanatory Text 2" xfId="338"/>
    <cellStyle name="Explanatory Text 3" xfId="2497"/>
    <cellStyle name="F9ReportControlStyle_ctpInquire" xfId="339"/>
    <cellStyle name="FactSheet" xfId="340"/>
    <cellStyle name="Good 2" xfId="341"/>
    <cellStyle name="Good 2 2" xfId="2498"/>
    <cellStyle name="Good 3" xfId="2499"/>
    <cellStyle name="Heading 1 2" xfId="342"/>
    <cellStyle name="Heading 1 2 2" xfId="2500"/>
    <cellStyle name="Heading 1 2 3" xfId="2501"/>
    <cellStyle name="Heading 1 2 4" xfId="2502"/>
    <cellStyle name="Heading 1 3" xfId="343"/>
    <cellStyle name="Heading 1 4" xfId="2503"/>
    <cellStyle name="Heading 1 5" xfId="2504"/>
    <cellStyle name="Heading 2 2" xfId="344"/>
    <cellStyle name="Heading 2 2 2" xfId="2505"/>
    <cellStyle name="Heading 2 2 3" xfId="2506"/>
    <cellStyle name="Heading 2 3" xfId="345"/>
    <cellStyle name="Heading 2 4" xfId="2507"/>
    <cellStyle name="Heading 3 2" xfId="346"/>
    <cellStyle name="Heading 3 2 2" xfId="2508"/>
    <cellStyle name="Heading 3 2 3" xfId="2509"/>
    <cellStyle name="Heading 3 2 4" xfId="2510"/>
    <cellStyle name="Heading 3 3" xfId="347"/>
    <cellStyle name="Heading 3 4" xfId="2511"/>
    <cellStyle name="Heading 3 5" xfId="2512"/>
    <cellStyle name="Heading 4 2" xfId="348"/>
    <cellStyle name="Heading 4 2 2" xfId="349"/>
    <cellStyle name="Heading 4 2 3" xfId="2513"/>
    <cellStyle name="Heading 4 2 4" xfId="2514"/>
    <cellStyle name="Heading 4 3" xfId="2515"/>
    <cellStyle name="Heading 4 4" xfId="2516"/>
    <cellStyle name="Heading 4 5" xfId="2517"/>
    <cellStyle name="Hyperlink 2" xfId="350"/>
    <cellStyle name="Hyperlink 2 2" xfId="351"/>
    <cellStyle name="Hyperlink 2 2 2" xfId="352"/>
    <cellStyle name="Hyperlink 2 2 3" xfId="2518"/>
    <cellStyle name="Hyperlink 2 3" xfId="2519"/>
    <cellStyle name="Hyperlink 2 4" xfId="2520"/>
    <cellStyle name="Hyperlink 3" xfId="353"/>
    <cellStyle name="Hyperlink 3 2" xfId="2521"/>
    <cellStyle name="Hyperlink 3 2 2" xfId="2522"/>
    <cellStyle name="Hyperlink 3 2 3" xfId="2523"/>
    <cellStyle name="Hyperlink 3 3" xfId="2524"/>
    <cellStyle name="Hyperlink 3 4" xfId="2525"/>
    <cellStyle name="Hyperlink 4" xfId="354"/>
    <cellStyle name="Hyperlink 4 2" xfId="2526"/>
    <cellStyle name="Hyperlink 5" xfId="2527"/>
    <cellStyle name="Hyperlink 6" xfId="2528"/>
    <cellStyle name="Input 2" xfId="355"/>
    <cellStyle name="Input 2 10" xfId="2529"/>
    <cellStyle name="Input 2 11" xfId="2530"/>
    <cellStyle name="Input 2 12" xfId="2531"/>
    <cellStyle name="Input 2 13" xfId="2532"/>
    <cellStyle name="Input 2 14" xfId="2533"/>
    <cellStyle name="Input 2 15" xfId="2534"/>
    <cellStyle name="Input 2 16" xfId="2535"/>
    <cellStyle name="Input 2 17" xfId="2536"/>
    <cellStyle name="Input 2 18" xfId="2537"/>
    <cellStyle name="Input 2 19" xfId="2538"/>
    <cellStyle name="Input 2 2" xfId="356"/>
    <cellStyle name="Input 2 3" xfId="2539"/>
    <cellStyle name="Input 2 4" xfId="2540"/>
    <cellStyle name="Input 2 5" xfId="2541"/>
    <cellStyle name="Input 2 6" xfId="2542"/>
    <cellStyle name="Input 2 7" xfId="2543"/>
    <cellStyle name="Input 2 8" xfId="2544"/>
    <cellStyle name="Input 2 9" xfId="2545"/>
    <cellStyle name="Input 3" xfId="2546"/>
    <cellStyle name="Input 3 10" xfId="2547"/>
    <cellStyle name="Input 3 11" xfId="2548"/>
    <cellStyle name="Input 3 12" xfId="2549"/>
    <cellStyle name="Input 3 13" xfId="2550"/>
    <cellStyle name="Input 3 14" xfId="2551"/>
    <cellStyle name="Input 3 15" xfId="2552"/>
    <cellStyle name="Input 3 16" xfId="2553"/>
    <cellStyle name="Input 3 17" xfId="2554"/>
    <cellStyle name="Input 3 18" xfId="2555"/>
    <cellStyle name="Input 3 19" xfId="2556"/>
    <cellStyle name="Input 3 2" xfId="2557"/>
    <cellStyle name="Input 3 3" xfId="2558"/>
    <cellStyle name="Input 3 4" xfId="2559"/>
    <cellStyle name="Input 3 5" xfId="2560"/>
    <cellStyle name="Input 3 6" xfId="2561"/>
    <cellStyle name="Input 3 7" xfId="2562"/>
    <cellStyle name="Input 3 8" xfId="2563"/>
    <cellStyle name="Input 3 9" xfId="2564"/>
    <cellStyle name="input 4" xfId="2565"/>
    <cellStyle name="input 5" xfId="2566"/>
    <cellStyle name="input 6" xfId="2567"/>
    <cellStyle name="input 7" xfId="2568"/>
    <cellStyle name="input 8" xfId="2569"/>
    <cellStyle name="Input 9" xfId="2570"/>
    <cellStyle name="input(0)" xfId="357"/>
    <cellStyle name="Input(2)" xfId="358"/>
    <cellStyle name="INT Paramter" xfId="359"/>
    <cellStyle name="INT Paramter 2" xfId="360"/>
    <cellStyle name="INT Paramter 2 2" xfId="2571"/>
    <cellStyle name="INT Paramter 2 3" xfId="2572"/>
    <cellStyle name="INT Paramter 2 4" xfId="2573"/>
    <cellStyle name="INT Paramter 3" xfId="361"/>
    <cellStyle name="INT Paramter 3 2" xfId="2574"/>
    <cellStyle name="INT Paramter 3 3" xfId="2575"/>
    <cellStyle name="INT Paramter 4" xfId="2576"/>
    <cellStyle name="INT Paramter 5" xfId="2577"/>
    <cellStyle name="INT Paramter_10050" xfId="2578"/>
    <cellStyle name="Labels - Style3" xfId="362"/>
    <cellStyle name="Linked Cell 2" xfId="363"/>
    <cellStyle name="Linked Cell 2 2" xfId="2579"/>
    <cellStyle name="Linked Cell 3" xfId="2580"/>
    <cellStyle name="Neutral 2" xfId="364"/>
    <cellStyle name="Neutral 2 2" xfId="2581"/>
    <cellStyle name="Neutral 2 3" xfId="2582"/>
    <cellStyle name="Neutral 3" xfId="2583"/>
    <cellStyle name="Neutral 4" xfId="2584"/>
    <cellStyle name="Neutral 5" xfId="2585"/>
    <cellStyle name="New_normal" xfId="365"/>
    <cellStyle name="Normal" xfId="0" builtinId="0"/>
    <cellStyle name="Normal - Style1" xfId="366"/>
    <cellStyle name="Normal - Style2" xfId="367"/>
    <cellStyle name="Normal - Style3" xfId="368"/>
    <cellStyle name="Normal - Style4" xfId="369"/>
    <cellStyle name="Normal - Style5" xfId="370"/>
    <cellStyle name="Normal - Style6" xfId="371"/>
    <cellStyle name="Normal - Style7" xfId="372"/>
    <cellStyle name="Normal - Style8" xfId="373"/>
    <cellStyle name="Normal 10" xfId="374"/>
    <cellStyle name="Normal 10 10" xfId="2586"/>
    <cellStyle name="Normal 10 2" xfId="375"/>
    <cellStyle name="Normal 10 2 10" xfId="376"/>
    <cellStyle name="Normal 10 2 11" xfId="377"/>
    <cellStyle name="Normal 10 2 2" xfId="378"/>
    <cellStyle name="Normal 10 2 2 10" xfId="379"/>
    <cellStyle name="Normal 10 2 2 11" xfId="380"/>
    <cellStyle name="Normal 10 2 2 2" xfId="381"/>
    <cellStyle name="Normal 10 2 2 2 2" xfId="382"/>
    <cellStyle name="Normal 10 2 2 2 2 2" xfId="383"/>
    <cellStyle name="Normal 10 2 2 2 2 3" xfId="384"/>
    <cellStyle name="Normal 10 2 2 2 2 4" xfId="2587"/>
    <cellStyle name="Normal 10 2 2 2 2_13008" xfId="385"/>
    <cellStyle name="Normal 10 2 2 2 3" xfId="386"/>
    <cellStyle name="Normal 10 2 2 2 3 2" xfId="387"/>
    <cellStyle name="Normal 10 2 2 2 3 3" xfId="388"/>
    <cellStyle name="Normal 10 2 2 2 3_13008" xfId="389"/>
    <cellStyle name="Normal 10 2 2 2 4" xfId="390"/>
    <cellStyle name="Normal 10 2 2 2 5" xfId="391"/>
    <cellStyle name="Normal 10 2 2 2 6" xfId="2588"/>
    <cellStyle name="Normal 10 2 2 2_13008" xfId="392"/>
    <cellStyle name="Normal 10 2 2 3" xfId="393"/>
    <cellStyle name="Normal 10 2 2 3 2" xfId="394"/>
    <cellStyle name="Normal 10 2 2 3 2 2" xfId="2589"/>
    <cellStyle name="Normal 10 2 2 3 3" xfId="395"/>
    <cellStyle name="Normal 10 2 2 3 4" xfId="2590"/>
    <cellStyle name="Normal 10 2 2 3_13008" xfId="396"/>
    <cellStyle name="Normal 10 2 2 4" xfId="397"/>
    <cellStyle name="Normal 10 2 2 4 2" xfId="398"/>
    <cellStyle name="Normal 10 2 2 4 3" xfId="399"/>
    <cellStyle name="Normal 10 2 2 4_13008" xfId="400"/>
    <cellStyle name="Normal 10 2 2 5" xfId="401"/>
    <cellStyle name="Normal 10 2 2 5 2" xfId="402"/>
    <cellStyle name="Normal 10 2 2 5 3" xfId="403"/>
    <cellStyle name="Normal 10 2 2 5_13008" xfId="404"/>
    <cellStyle name="Normal 10 2 2 6" xfId="405"/>
    <cellStyle name="Normal 10 2 2 7" xfId="406"/>
    <cellStyle name="Normal 10 2 2 8" xfId="407"/>
    <cellStyle name="Normal 10 2 2 9" xfId="408"/>
    <cellStyle name="Normal 10 2 2_13008" xfId="409"/>
    <cellStyle name="Normal 10 2 3" xfId="410"/>
    <cellStyle name="Normal 10 2 3 2" xfId="411"/>
    <cellStyle name="Normal 10 2 3 2 2" xfId="412"/>
    <cellStyle name="Normal 10 2 3 2 3" xfId="413"/>
    <cellStyle name="Normal 10 2 3 2 4" xfId="2591"/>
    <cellStyle name="Normal 10 2 3 2_13008" xfId="414"/>
    <cellStyle name="Normal 10 2 3 3" xfId="415"/>
    <cellStyle name="Normal 10 2 3 3 2" xfId="416"/>
    <cellStyle name="Normal 10 2 3 3 3" xfId="417"/>
    <cellStyle name="Normal 10 2 3 3 4" xfId="2592"/>
    <cellStyle name="Normal 10 2 3 3_13008" xfId="418"/>
    <cellStyle name="Normal 10 2 3 4" xfId="419"/>
    <cellStyle name="Normal 10 2 3 5" xfId="420"/>
    <cellStyle name="Normal 10 2 3 6" xfId="2593"/>
    <cellStyle name="Normal 10 2 3_13008" xfId="421"/>
    <cellStyle name="Normal 10 2 4" xfId="422"/>
    <cellStyle name="Normal 10 2 4 2" xfId="423"/>
    <cellStyle name="Normal 10 2 4 2 2" xfId="2594"/>
    <cellStyle name="Normal 10 2 4 3" xfId="424"/>
    <cellStyle name="Normal 10 2 4 4" xfId="2595"/>
    <cellStyle name="Normal 10 2 4_13008" xfId="425"/>
    <cellStyle name="Normal 10 2 5" xfId="426"/>
    <cellStyle name="Normal 10 2 5 2" xfId="427"/>
    <cellStyle name="Normal 10 2 5 3" xfId="428"/>
    <cellStyle name="Normal 10 2 5 4" xfId="2596"/>
    <cellStyle name="Normal 10 2 5_13008" xfId="429"/>
    <cellStyle name="Normal 10 2 6" xfId="430"/>
    <cellStyle name="Normal 10 2 6 2" xfId="431"/>
    <cellStyle name="Normal 10 2 6 3" xfId="432"/>
    <cellStyle name="Normal 10 2 6 4" xfId="2597"/>
    <cellStyle name="Normal 10 2 6_13008" xfId="433"/>
    <cellStyle name="Normal 10 2 7" xfId="434"/>
    <cellStyle name="Normal 10 2 8" xfId="435"/>
    <cellStyle name="Normal 10 2 9" xfId="436"/>
    <cellStyle name="Normal 10 2_10050" xfId="2598"/>
    <cellStyle name="Normal 10 3" xfId="437"/>
    <cellStyle name="Normal 10 3 10" xfId="438"/>
    <cellStyle name="Normal 10 3 11" xfId="439"/>
    <cellStyle name="Normal 10 3 2" xfId="440"/>
    <cellStyle name="Normal 10 3 2 2" xfId="441"/>
    <cellStyle name="Normal 10 3 2 2 2" xfId="2599"/>
    <cellStyle name="Normal 10 3 2 3" xfId="442"/>
    <cellStyle name="Normal 10 3 2 3 2" xfId="2600"/>
    <cellStyle name="Normal 10 3 2 4" xfId="2601"/>
    <cellStyle name="Normal 10 3 2_13008" xfId="443"/>
    <cellStyle name="Normal 10 3 3" xfId="444"/>
    <cellStyle name="Normal 10 3 3 2" xfId="445"/>
    <cellStyle name="Normal 10 3 3 3" xfId="446"/>
    <cellStyle name="Normal 10 3 3 4" xfId="2602"/>
    <cellStyle name="Normal 10 3 3_13008" xfId="447"/>
    <cellStyle name="Normal 10 3 4" xfId="448"/>
    <cellStyle name="Normal 10 3 4 2" xfId="2603"/>
    <cellStyle name="Normal 10 3 5" xfId="449"/>
    <cellStyle name="Normal 10 3 6" xfId="450"/>
    <cellStyle name="Normal 10 3 7" xfId="451"/>
    <cellStyle name="Normal 10 3 8" xfId="452"/>
    <cellStyle name="Normal 10 3 9" xfId="453"/>
    <cellStyle name="Normal 10 3_13008" xfId="454"/>
    <cellStyle name="Normal 10 4" xfId="455"/>
    <cellStyle name="Normal 10 4 2" xfId="456"/>
    <cellStyle name="Normal 10 4 2 2" xfId="2604"/>
    <cellStyle name="Normal 10 4 3" xfId="457"/>
    <cellStyle name="Normal 10 4 3 2" xfId="2605"/>
    <cellStyle name="Normal 10 4 4" xfId="458"/>
    <cellStyle name="Normal 10 4 5" xfId="459"/>
    <cellStyle name="Normal 10 4_13008" xfId="460"/>
    <cellStyle name="Normal 10 5" xfId="461"/>
    <cellStyle name="Normal 10 5 2" xfId="462"/>
    <cellStyle name="Normal 10 5 3" xfId="463"/>
    <cellStyle name="Normal 10 5 4" xfId="2606"/>
    <cellStyle name="Normal 10 5_13008" xfId="464"/>
    <cellStyle name="Normal 10 6" xfId="465"/>
    <cellStyle name="Normal 10 6 2" xfId="466"/>
    <cellStyle name="Normal 10 6 3" xfId="467"/>
    <cellStyle name="Normal 10 6_13008" xfId="468"/>
    <cellStyle name="Normal 10 7" xfId="469"/>
    <cellStyle name="Normal 10 8" xfId="470"/>
    <cellStyle name="Normal 10 9" xfId="2607"/>
    <cellStyle name="Normal 10_10050" xfId="2608"/>
    <cellStyle name="Normal 100" xfId="471"/>
    <cellStyle name="Normal 101" xfId="472"/>
    <cellStyle name="Normal 102" xfId="473"/>
    <cellStyle name="Normal 103" xfId="474"/>
    <cellStyle name="Normal 104" xfId="475"/>
    <cellStyle name="Normal 105" xfId="476"/>
    <cellStyle name="Normal 106" xfId="477"/>
    <cellStyle name="Normal 107" xfId="478"/>
    <cellStyle name="Normal 108" xfId="479"/>
    <cellStyle name="Normal 109" xfId="480"/>
    <cellStyle name="Normal 11" xfId="481"/>
    <cellStyle name="Normal 11 10" xfId="482"/>
    <cellStyle name="Normal 11 11" xfId="483"/>
    <cellStyle name="Normal 11 12" xfId="2609"/>
    <cellStyle name="Normal 11 2" xfId="484"/>
    <cellStyle name="Normal 11 2 10" xfId="485"/>
    <cellStyle name="Normal 11 2 11" xfId="486"/>
    <cellStyle name="Normal 11 2 2" xfId="487"/>
    <cellStyle name="Normal 11 2 2 10" xfId="488"/>
    <cellStyle name="Normal 11 2 2 11" xfId="489"/>
    <cellStyle name="Normal 11 2 2 2" xfId="490"/>
    <cellStyle name="Normal 11 2 2 2 2" xfId="491"/>
    <cellStyle name="Normal 11 2 2 2 2 2" xfId="2610"/>
    <cellStyle name="Normal 11 2 2 2 3" xfId="492"/>
    <cellStyle name="Normal 11 2 2 2 4" xfId="2611"/>
    <cellStyle name="Normal 11 2 2 2_13008" xfId="493"/>
    <cellStyle name="Normal 11 2 2 3" xfId="494"/>
    <cellStyle name="Normal 11 2 2 3 2" xfId="495"/>
    <cellStyle name="Normal 11 2 2 3 3" xfId="496"/>
    <cellStyle name="Normal 11 2 2 3 4" xfId="2612"/>
    <cellStyle name="Normal 11 2 2 3_13008" xfId="497"/>
    <cellStyle name="Normal 11 2 2 4" xfId="498"/>
    <cellStyle name="Normal 11 2 2 5" xfId="499"/>
    <cellStyle name="Normal 11 2 2 6" xfId="500"/>
    <cellStyle name="Normal 11 2 2 7" xfId="501"/>
    <cellStyle name="Normal 11 2 2 8" xfId="502"/>
    <cellStyle name="Normal 11 2 2 9" xfId="503"/>
    <cellStyle name="Normal 11 2 2_13008" xfId="504"/>
    <cellStyle name="Normal 11 2 3" xfId="505"/>
    <cellStyle name="Normal 11 2 3 2" xfId="506"/>
    <cellStyle name="Normal 11 2 3 2 2" xfId="2613"/>
    <cellStyle name="Normal 11 2 3 3" xfId="507"/>
    <cellStyle name="Normal 11 2 3 3 2" xfId="2614"/>
    <cellStyle name="Normal 11 2 3 4" xfId="2615"/>
    <cellStyle name="Normal 11 2 3_13008" xfId="508"/>
    <cellStyle name="Normal 11 2 4" xfId="509"/>
    <cellStyle name="Normal 11 2 4 2" xfId="510"/>
    <cellStyle name="Normal 11 2 4 3" xfId="511"/>
    <cellStyle name="Normal 11 2 4 4" xfId="2616"/>
    <cellStyle name="Normal 11 2 4_13008" xfId="512"/>
    <cellStyle name="Normal 11 2 5" xfId="513"/>
    <cellStyle name="Normal 11 2 5 2" xfId="514"/>
    <cellStyle name="Normal 11 2 5 3" xfId="515"/>
    <cellStyle name="Normal 11 2 5 4" xfId="2617"/>
    <cellStyle name="Normal 11 2 5_13008" xfId="516"/>
    <cellStyle name="Normal 11 2 6" xfId="517"/>
    <cellStyle name="Normal 11 2 6 2" xfId="2618"/>
    <cellStyle name="Normal 11 2 7" xfId="518"/>
    <cellStyle name="Normal 11 2 8" xfId="519"/>
    <cellStyle name="Normal 11 2 9" xfId="520"/>
    <cellStyle name="Normal 11 2_13008" xfId="521"/>
    <cellStyle name="Normal 11 3" xfId="522"/>
    <cellStyle name="Normal 11 3 10" xfId="523"/>
    <cellStyle name="Normal 11 3 11" xfId="524"/>
    <cellStyle name="Normal 11 3 2" xfId="525"/>
    <cellStyle name="Normal 11 3 2 10" xfId="526"/>
    <cellStyle name="Normal 11 3 2 11" xfId="527"/>
    <cellStyle name="Normal 11 3 2 2" xfId="528"/>
    <cellStyle name="Normal 11 3 2 2 2" xfId="529"/>
    <cellStyle name="Normal 11 3 2 2 3" xfId="530"/>
    <cellStyle name="Normal 11 3 2 2 4" xfId="2619"/>
    <cellStyle name="Normal 11 3 2 2_13008" xfId="531"/>
    <cellStyle name="Normal 11 3 2 3" xfId="532"/>
    <cellStyle name="Normal 11 3 2 3 2" xfId="533"/>
    <cellStyle name="Normal 11 3 2 3 3" xfId="534"/>
    <cellStyle name="Normal 11 3 2 3 4" xfId="2620"/>
    <cellStyle name="Normal 11 3 2 3_13008" xfId="535"/>
    <cellStyle name="Normal 11 3 2 4" xfId="536"/>
    <cellStyle name="Normal 11 3 2 5" xfId="537"/>
    <cellStyle name="Normal 11 3 2 6" xfId="538"/>
    <cellStyle name="Normal 11 3 2 7" xfId="539"/>
    <cellStyle name="Normal 11 3 2 8" xfId="540"/>
    <cellStyle name="Normal 11 3 2 9" xfId="541"/>
    <cellStyle name="Normal 11 3 2_13008" xfId="542"/>
    <cellStyle name="Normal 11 3 3" xfId="543"/>
    <cellStyle name="Normal 11 3 3 2" xfId="544"/>
    <cellStyle name="Normal 11 3 3 2 2" xfId="2621"/>
    <cellStyle name="Normal 11 3 3 3" xfId="545"/>
    <cellStyle name="Normal 11 3 3 4" xfId="2622"/>
    <cellStyle name="Normal 11 3 3_13008" xfId="546"/>
    <cellStyle name="Normal 11 3 4" xfId="547"/>
    <cellStyle name="Normal 11 3 4 2" xfId="548"/>
    <cellStyle name="Normal 11 3 4 3" xfId="549"/>
    <cellStyle name="Normal 11 3 4 4" xfId="2623"/>
    <cellStyle name="Normal 11 3 4_13008" xfId="550"/>
    <cellStyle name="Normal 11 3 5" xfId="551"/>
    <cellStyle name="Normal 11 3 5 2" xfId="552"/>
    <cellStyle name="Normal 11 3 5 3" xfId="553"/>
    <cellStyle name="Normal 11 3 5_13008" xfId="554"/>
    <cellStyle name="Normal 11 3 6" xfId="555"/>
    <cellStyle name="Normal 11 3 7" xfId="556"/>
    <cellStyle name="Normal 11 3 8" xfId="557"/>
    <cellStyle name="Normal 11 3 9" xfId="558"/>
    <cellStyle name="Normal 11 3_13008" xfId="559"/>
    <cellStyle name="Normal 11 4" xfId="560"/>
    <cellStyle name="Normal 11 4 10" xfId="561"/>
    <cellStyle name="Normal 11 4 11" xfId="562"/>
    <cellStyle name="Normal 11 4 2" xfId="563"/>
    <cellStyle name="Normal 11 4 2 10" xfId="564"/>
    <cellStyle name="Normal 11 4 2 11" xfId="565"/>
    <cellStyle name="Normal 11 4 2 2" xfId="566"/>
    <cellStyle name="Normal 11 4 2 2 2" xfId="567"/>
    <cellStyle name="Normal 11 4 2 2 2 2" xfId="568"/>
    <cellStyle name="Normal 11 4 2 2 2 3" xfId="569"/>
    <cellStyle name="Normal 11 4 2 2 2_13008" xfId="570"/>
    <cellStyle name="Normal 11 4 2 2 3" xfId="571"/>
    <cellStyle name="Normal 11 4 2 2 3 2" xfId="572"/>
    <cellStyle name="Normal 11 4 2 2 3 3" xfId="573"/>
    <cellStyle name="Normal 11 4 2 2 3_13008" xfId="574"/>
    <cellStyle name="Normal 11 4 2 2 4" xfId="575"/>
    <cellStyle name="Normal 11 4 2 2 5" xfId="576"/>
    <cellStyle name="Normal 11 4 2 2 6" xfId="2624"/>
    <cellStyle name="Normal 11 4 2 2_13008" xfId="577"/>
    <cellStyle name="Normal 11 4 2 3" xfId="578"/>
    <cellStyle name="Normal 11 4 2 3 2" xfId="579"/>
    <cellStyle name="Normal 11 4 2 3 2 2" xfId="2625"/>
    <cellStyle name="Normal 11 4 2 3 3" xfId="580"/>
    <cellStyle name="Normal 11 4 2 3_13008" xfId="581"/>
    <cellStyle name="Normal 11 4 2 4" xfId="582"/>
    <cellStyle name="Normal 11 4 2 4 2" xfId="583"/>
    <cellStyle name="Normal 11 4 2 4 3" xfId="584"/>
    <cellStyle name="Normal 11 4 2 4_13008" xfId="585"/>
    <cellStyle name="Normal 11 4 2 5" xfId="586"/>
    <cellStyle name="Normal 11 4 2 5 2" xfId="587"/>
    <cellStyle name="Normal 11 4 2 5 3" xfId="588"/>
    <cellStyle name="Normal 11 4 2 5_13008" xfId="589"/>
    <cellStyle name="Normal 11 4 2 6" xfId="590"/>
    <cellStyle name="Normal 11 4 2 7" xfId="591"/>
    <cellStyle name="Normal 11 4 2 8" xfId="592"/>
    <cellStyle name="Normal 11 4 2 9" xfId="593"/>
    <cellStyle name="Normal 11 4 2_13008" xfId="594"/>
    <cellStyle name="Normal 11 4 3" xfId="595"/>
    <cellStyle name="Normal 11 4 3 10" xfId="596"/>
    <cellStyle name="Normal 11 4 3 10 2" xfId="597"/>
    <cellStyle name="Normal 11 4 3 10 3" xfId="598"/>
    <cellStyle name="Normal 11 4 3 10_13008" xfId="599"/>
    <cellStyle name="Normal 11 4 3 11" xfId="600"/>
    <cellStyle name="Normal 11 4 3 11 2" xfId="601"/>
    <cellStyle name="Normal 11 4 3 11 3" xfId="602"/>
    <cellStyle name="Normal 11 4 3 11_13008" xfId="603"/>
    <cellStyle name="Normal 11 4 3 12" xfId="604"/>
    <cellStyle name="Normal 11 4 3 13" xfId="605"/>
    <cellStyle name="Normal 11 4 3 14" xfId="606"/>
    <cellStyle name="Normal 11 4 3 15" xfId="607"/>
    <cellStyle name="Normal 11 4 3 16" xfId="2626"/>
    <cellStyle name="Normal 11 4 3 17" xfId="2627"/>
    <cellStyle name="Normal 11 4 3 2" xfId="608"/>
    <cellStyle name="Normal 11 4 3 2 2" xfId="609"/>
    <cellStyle name="Normal 11 4 3 2 2 2" xfId="610"/>
    <cellStyle name="Normal 11 4 3 2 2 3" xfId="611"/>
    <cellStyle name="Normal 11 4 3 2 2_13008" xfId="612"/>
    <cellStyle name="Normal 11 4 3 2 3" xfId="613"/>
    <cellStyle name="Normal 11 4 3 2 3 2" xfId="614"/>
    <cellStyle name="Normal 11 4 3 2 3 3" xfId="615"/>
    <cellStyle name="Normal 11 4 3 2 3_13008" xfId="616"/>
    <cellStyle name="Normal 11 4 3 2 4" xfId="617"/>
    <cellStyle name="Normal 11 4 3 2 5" xfId="618"/>
    <cellStyle name="Normal 11 4 3 2 6" xfId="2628"/>
    <cellStyle name="Normal 11 4 3 2_13008" xfId="619"/>
    <cellStyle name="Normal 11 4 3 3" xfId="620"/>
    <cellStyle name="Normal 11 4 3 3 2" xfId="621"/>
    <cellStyle name="Normal 11 4 3 3 2 2" xfId="622"/>
    <cellStyle name="Normal 11 4 3 3 2 3" xfId="623"/>
    <cellStyle name="Normal 11 4 3 3 2_13008" xfId="624"/>
    <cellStyle name="Normal 11 4 3 3 3" xfId="625"/>
    <cellStyle name="Normal 11 4 3 3 3 2" xfId="626"/>
    <cellStyle name="Normal 11 4 3 3 3 3" xfId="627"/>
    <cellStyle name="Normal 11 4 3 3 3_13008" xfId="628"/>
    <cellStyle name="Normal 11 4 3 3 4" xfId="629"/>
    <cellStyle name="Normal 11 4 3 3 5" xfId="630"/>
    <cellStyle name="Normal 11 4 3 3_13008" xfId="631"/>
    <cellStyle name="Normal 11 4 3 4" xfId="632"/>
    <cellStyle name="Normal 11 4 3 4 2" xfId="633"/>
    <cellStyle name="Normal 11 4 3 4 2 2" xfId="2629"/>
    <cellStyle name="Normal 11 4 3 4 3" xfId="634"/>
    <cellStyle name="Normal 11 4 3 4_13008" xfId="635"/>
    <cellStyle name="Normal 11 4 3 5" xfId="636"/>
    <cellStyle name="Normal 11 4 3 5 2" xfId="637"/>
    <cellStyle name="Normal 11 4 3 5 3" xfId="638"/>
    <cellStyle name="Normal 11 4 3 5_13008" xfId="639"/>
    <cellStyle name="Normal 11 4 3 6" xfId="640"/>
    <cellStyle name="Normal 11 4 3 6 2" xfId="641"/>
    <cellStyle name="Normal 11 4 3 6 3" xfId="642"/>
    <cellStyle name="Normal 11 4 3 6_13008" xfId="643"/>
    <cellStyle name="Normal 11 4 3 7" xfId="644"/>
    <cellStyle name="Normal 11 4 3 7 2" xfId="645"/>
    <cellStyle name="Normal 11 4 3 7 3" xfId="646"/>
    <cellStyle name="Normal 11 4 3 7_13008" xfId="647"/>
    <cellStyle name="Normal 11 4 3 8" xfId="648"/>
    <cellStyle name="Normal 11 4 3 8 2" xfId="649"/>
    <cellStyle name="Normal 11 4 3 8 3" xfId="650"/>
    <cellStyle name="Normal 11 4 3 8_13008" xfId="651"/>
    <cellStyle name="Normal 11 4 3 9" xfId="652"/>
    <cellStyle name="Normal 11 4 3 9 2" xfId="653"/>
    <cellStyle name="Normal 11 4 3 9 3" xfId="654"/>
    <cellStyle name="Normal 11 4 3 9_13008" xfId="655"/>
    <cellStyle name="Normal 11 4 3_13008" xfId="656"/>
    <cellStyle name="Normal 11 4 4" xfId="657"/>
    <cellStyle name="Normal 11 4 4 2" xfId="658"/>
    <cellStyle name="Normal 11 4 4 2 2" xfId="659"/>
    <cellStyle name="Normal 11 4 4 2 3" xfId="660"/>
    <cellStyle name="Normal 11 4 4 2_13008" xfId="661"/>
    <cellStyle name="Normal 11 4 4 3" xfId="662"/>
    <cellStyle name="Normal 11 4 4 3 2" xfId="663"/>
    <cellStyle name="Normal 11 4 4 3 3" xfId="664"/>
    <cellStyle name="Normal 11 4 4 3_13008" xfId="665"/>
    <cellStyle name="Normal 11 4 4 4" xfId="666"/>
    <cellStyle name="Normal 11 4 4 5" xfId="667"/>
    <cellStyle name="Normal 11 4 4_13008" xfId="668"/>
    <cellStyle name="Normal 11 4 5" xfId="669"/>
    <cellStyle name="Normal 11 4 5 2" xfId="670"/>
    <cellStyle name="Normal 11 4 5 2 2" xfId="2630"/>
    <cellStyle name="Normal 11 4 5 3" xfId="671"/>
    <cellStyle name="Normal 11 4 5_13008" xfId="672"/>
    <cellStyle name="Normal 11 4 6" xfId="673"/>
    <cellStyle name="Normal 11 4 6 2" xfId="674"/>
    <cellStyle name="Normal 11 4 6 3" xfId="675"/>
    <cellStyle name="Normal 11 4 6_13008" xfId="676"/>
    <cellStyle name="Normal 11 4 7" xfId="677"/>
    <cellStyle name="Normal 11 4 7 2" xfId="678"/>
    <cellStyle name="Normal 11 4 7 3" xfId="679"/>
    <cellStyle name="Normal 11 4 7_13008" xfId="680"/>
    <cellStyle name="Normal 11 4 8" xfId="681"/>
    <cellStyle name="Normal 11 4 9" xfId="682"/>
    <cellStyle name="Normal 11 4_13008" xfId="683"/>
    <cellStyle name="Normal 11 5" xfId="684"/>
    <cellStyle name="Normal 11 5 10" xfId="685"/>
    <cellStyle name="Normal 11 5 10 2" xfId="686"/>
    <cellStyle name="Normal 11 5 10 3" xfId="687"/>
    <cellStyle name="Normal 11 5 10_13008" xfId="688"/>
    <cellStyle name="Normal 11 5 11" xfId="689"/>
    <cellStyle name="Normal 11 5 11 2" xfId="690"/>
    <cellStyle name="Normal 11 5 11 3" xfId="691"/>
    <cellStyle name="Normal 11 5 11_13008" xfId="692"/>
    <cellStyle name="Normal 11 5 12" xfId="693"/>
    <cellStyle name="Normal 11 5 13" xfId="694"/>
    <cellStyle name="Normal 11 5 14" xfId="695"/>
    <cellStyle name="Normal 11 5 15" xfId="696"/>
    <cellStyle name="Normal 11 5 16" xfId="697"/>
    <cellStyle name="Normal 11 5 17" xfId="698"/>
    <cellStyle name="Normal 11 5 18" xfId="699"/>
    <cellStyle name="Normal 11 5 19" xfId="700"/>
    <cellStyle name="Normal 11 5 19 2" xfId="701"/>
    <cellStyle name="Normal 11 5 19 2 2" xfId="2631"/>
    <cellStyle name="Normal 11 5 19 3" xfId="2632"/>
    <cellStyle name="Normal 11 5 19_13008" xfId="702"/>
    <cellStyle name="Normal 11 5 2" xfId="703"/>
    <cellStyle name="Normal 11 5 2 10" xfId="704"/>
    <cellStyle name="Normal 11 5 2 11" xfId="705"/>
    <cellStyle name="Normal 11 5 2 2" xfId="706"/>
    <cellStyle name="Normal 11 5 2 2 10" xfId="707"/>
    <cellStyle name="Normal 11 5 2 2 11" xfId="708"/>
    <cellStyle name="Normal 11 5 2 2 2" xfId="709"/>
    <cellStyle name="Normal 11 5 2 2 2 2" xfId="710"/>
    <cellStyle name="Normal 11 5 2 2 2 3" xfId="711"/>
    <cellStyle name="Normal 11 5 2 2 2_13008" xfId="712"/>
    <cellStyle name="Normal 11 5 2 2 3" xfId="713"/>
    <cellStyle name="Normal 11 5 2 2 3 2" xfId="714"/>
    <cellStyle name="Normal 11 5 2 2 3 3" xfId="715"/>
    <cellStyle name="Normal 11 5 2 2 3_13008" xfId="716"/>
    <cellStyle name="Normal 11 5 2 2 4" xfId="717"/>
    <cellStyle name="Normal 11 5 2 2 5" xfId="718"/>
    <cellStyle name="Normal 11 5 2 2 6" xfId="719"/>
    <cellStyle name="Normal 11 5 2 2 7" xfId="720"/>
    <cellStyle name="Normal 11 5 2 2 8" xfId="721"/>
    <cellStyle name="Normal 11 5 2 2 9" xfId="722"/>
    <cellStyle name="Normal 11 5 2 2_13008" xfId="723"/>
    <cellStyle name="Normal 11 5 2 3" xfId="724"/>
    <cellStyle name="Normal 11 5 2 3 2" xfId="725"/>
    <cellStyle name="Normal 11 5 2 3 2 2" xfId="2633"/>
    <cellStyle name="Normal 11 5 2 3 3" xfId="726"/>
    <cellStyle name="Normal 11 5 2 3_13008" xfId="727"/>
    <cellStyle name="Normal 11 5 2 4" xfId="728"/>
    <cellStyle name="Normal 11 5 2 4 2" xfId="729"/>
    <cellStyle name="Normal 11 5 2 4 3" xfId="730"/>
    <cellStyle name="Normal 11 5 2 4_13008" xfId="731"/>
    <cellStyle name="Normal 11 5 2 5" xfId="732"/>
    <cellStyle name="Normal 11 5 2 5 2" xfId="733"/>
    <cellStyle name="Normal 11 5 2 5 3" xfId="734"/>
    <cellStyle name="Normal 11 5 2 5_13008" xfId="735"/>
    <cellStyle name="Normal 11 5 2 6" xfId="736"/>
    <cellStyle name="Normal 11 5 2 7" xfId="737"/>
    <cellStyle name="Normal 11 5 2 8" xfId="738"/>
    <cellStyle name="Normal 11 5 2 9" xfId="739"/>
    <cellStyle name="Normal 11 5 2_13008" xfId="740"/>
    <cellStyle name="Normal 11 5 20" xfId="741"/>
    <cellStyle name="Normal 11 5 21" xfId="742"/>
    <cellStyle name="Normal 11 5 22" xfId="743"/>
    <cellStyle name="Normal 11 5 23" xfId="744"/>
    <cellStyle name="Normal 11 5 24" xfId="745"/>
    <cellStyle name="Normal 11 5 25" xfId="746"/>
    <cellStyle name="Normal 11 5 26" xfId="747"/>
    <cellStyle name="Normal 11 5 3" xfId="748"/>
    <cellStyle name="Normal 11 5 3 2" xfId="749"/>
    <cellStyle name="Normal 11 5 3 2 2" xfId="750"/>
    <cellStyle name="Normal 11 5 3 2 2 2" xfId="751"/>
    <cellStyle name="Normal 11 5 3 2 2 3" xfId="752"/>
    <cellStyle name="Normal 11 5 3 2 3" xfId="753"/>
    <cellStyle name="Normal 11 5 3 2 4" xfId="754"/>
    <cellStyle name="Normal 11 5 3 2 5" xfId="755"/>
    <cellStyle name="Normal 11 5 3 2_13008" xfId="756"/>
    <cellStyle name="Normal 11 5 3 3" xfId="757"/>
    <cellStyle name="Normal 11 5 3 3 2" xfId="758"/>
    <cellStyle name="Normal 11 5 3 3 3" xfId="759"/>
    <cellStyle name="Normal 11 5 3 3 4" xfId="760"/>
    <cellStyle name="Normal 11 5 3 3 5" xfId="761"/>
    <cellStyle name="Normal 11 5 3 3_13008" xfId="762"/>
    <cellStyle name="Normal 11 5 3 4" xfId="763"/>
    <cellStyle name="Normal 11 5 3 4 2" xfId="764"/>
    <cellStyle name="Normal 11 5 3 4 3" xfId="765"/>
    <cellStyle name="Normal 11 5 3 5" xfId="766"/>
    <cellStyle name="Normal 11 5 3 6" xfId="767"/>
    <cellStyle name="Normal 11 5 3 7" xfId="768"/>
    <cellStyle name="Normal 11 5 3_13008" xfId="769"/>
    <cellStyle name="Normal 11 5 4" xfId="770"/>
    <cellStyle name="Normal 11 5 4 2" xfId="771"/>
    <cellStyle name="Normal 11 5 4 2 2" xfId="772"/>
    <cellStyle name="Normal 11 5 4 2 3" xfId="773"/>
    <cellStyle name="Normal 11 5 4 3" xfId="774"/>
    <cellStyle name="Normal 11 5 4 4" xfId="775"/>
    <cellStyle name="Normal 11 5 4 5" xfId="776"/>
    <cellStyle name="Normal 11 5 4_13008" xfId="777"/>
    <cellStyle name="Normal 11 5 5" xfId="778"/>
    <cellStyle name="Normal 11 5 5 2" xfId="779"/>
    <cellStyle name="Normal 11 5 5 2 2" xfId="780"/>
    <cellStyle name="Normal 11 5 5 2 3" xfId="781"/>
    <cellStyle name="Normal 11 5 5 3" xfId="782"/>
    <cellStyle name="Normal 11 5 5 4" xfId="783"/>
    <cellStyle name="Normal 11 5 5 5" xfId="784"/>
    <cellStyle name="Normal 11 5 5_13008" xfId="785"/>
    <cellStyle name="Normal 11 5 6" xfId="786"/>
    <cellStyle name="Normal 11 5 6 2" xfId="787"/>
    <cellStyle name="Normal 11 5 6 2 2" xfId="788"/>
    <cellStyle name="Normal 11 5 6 2 3" xfId="789"/>
    <cellStyle name="Normal 11 5 6 3" xfId="790"/>
    <cellStyle name="Normal 11 5 6 4" xfId="791"/>
    <cellStyle name="Normal 11 5 6 5" xfId="792"/>
    <cellStyle name="Normal 11 5 6_13008" xfId="793"/>
    <cellStyle name="Normal 11 5 7" xfId="794"/>
    <cellStyle name="Normal 11 5 7 2" xfId="795"/>
    <cellStyle name="Normal 11 5 7 2 2" xfId="796"/>
    <cellStyle name="Normal 11 5 7 2 3" xfId="797"/>
    <cellStyle name="Normal 11 5 7 3" xfId="798"/>
    <cellStyle name="Normal 11 5 7 4" xfId="799"/>
    <cellStyle name="Normal 11 5 7 5" xfId="800"/>
    <cellStyle name="Normal 11 5 7_13008" xfId="801"/>
    <cellStyle name="Normal 11 5 8" xfId="802"/>
    <cellStyle name="Normal 11 5 8 2" xfId="803"/>
    <cellStyle name="Normal 11 5 8 3" xfId="804"/>
    <cellStyle name="Normal 11 5 8 4" xfId="805"/>
    <cellStyle name="Normal 11 5 8 5" xfId="806"/>
    <cellStyle name="Normal 11 5 8_13008" xfId="807"/>
    <cellStyle name="Normal 11 5 9" xfId="808"/>
    <cellStyle name="Normal 11 5 9 2" xfId="809"/>
    <cellStyle name="Normal 11 5 9 3" xfId="810"/>
    <cellStyle name="Normal 11 5 9 4" xfId="811"/>
    <cellStyle name="Normal 11 5 9 5" xfId="812"/>
    <cellStyle name="Normal 11 5 9_13008" xfId="813"/>
    <cellStyle name="Normal 11 5_10070" xfId="814"/>
    <cellStyle name="Normal 11 6" xfId="815"/>
    <cellStyle name="Normal 11 6 2" xfId="816"/>
    <cellStyle name="Normal 11 6 2 2" xfId="817"/>
    <cellStyle name="Normal 11 6 2 3" xfId="818"/>
    <cellStyle name="Normal 11 6 2 4" xfId="819"/>
    <cellStyle name="Normal 11 6 2 5" xfId="820"/>
    <cellStyle name="Normal 11 6 2_13008" xfId="821"/>
    <cellStyle name="Normal 11 6 3" xfId="822"/>
    <cellStyle name="Normal 11 6 3 2" xfId="823"/>
    <cellStyle name="Normal 11 6 3 3" xfId="824"/>
    <cellStyle name="Normal 11 6 3_13008" xfId="825"/>
    <cellStyle name="Normal 11 6 4" xfId="826"/>
    <cellStyle name="Normal 11 6 5" xfId="827"/>
    <cellStyle name="Normal 11 6 6" xfId="828"/>
    <cellStyle name="Normal 11 6 7" xfId="829"/>
    <cellStyle name="Normal 11 6_13008" xfId="830"/>
    <cellStyle name="Normal 11 7" xfId="831"/>
    <cellStyle name="Normal 11 7 2" xfId="832"/>
    <cellStyle name="Normal 11 7 3" xfId="833"/>
    <cellStyle name="Normal 11 7 4" xfId="834"/>
    <cellStyle name="Normal 11 7 5" xfId="835"/>
    <cellStyle name="Normal 11 7_13008" xfId="836"/>
    <cellStyle name="Normal 11 8" xfId="837"/>
    <cellStyle name="Normal 11 8 2" xfId="838"/>
    <cellStyle name="Normal 11 8 3" xfId="839"/>
    <cellStyle name="Normal 11 8 4" xfId="840"/>
    <cellStyle name="Normal 11 8 5" xfId="841"/>
    <cellStyle name="Normal 11 8_13008" xfId="842"/>
    <cellStyle name="Normal 11 9" xfId="843"/>
    <cellStyle name="Normal 11 9 2" xfId="844"/>
    <cellStyle name="Normal 11 9 3" xfId="845"/>
    <cellStyle name="Normal 11 9_13008" xfId="846"/>
    <cellStyle name="Normal 11_10050" xfId="2634"/>
    <cellStyle name="Normal 110" xfId="847"/>
    <cellStyle name="Normal 111" xfId="848"/>
    <cellStyle name="Normal 112" xfId="849"/>
    <cellStyle name="Normal 113" xfId="2635"/>
    <cellStyle name="Normal 114" xfId="2636"/>
    <cellStyle name="Normal 115" xfId="2637"/>
    <cellStyle name="Normal 116" xfId="2638"/>
    <cellStyle name="Normal 117" xfId="2639"/>
    <cellStyle name="Normal 118" xfId="2640"/>
    <cellStyle name="Normal 119" xfId="2641"/>
    <cellStyle name="Normal 12" xfId="850"/>
    <cellStyle name="Normal 12 10" xfId="851"/>
    <cellStyle name="Normal 12 11" xfId="852"/>
    <cellStyle name="Normal 12 12" xfId="853"/>
    <cellStyle name="Normal 12 13" xfId="2642"/>
    <cellStyle name="Normal 12 2" xfId="854"/>
    <cellStyle name="Normal 12 2 10" xfId="2643"/>
    <cellStyle name="Normal 12 2 11" xfId="2644"/>
    <cellStyle name="Normal 12 2 2" xfId="855"/>
    <cellStyle name="Normal 12 2 2 2" xfId="2645"/>
    <cellStyle name="Normal 12 2 2 2 2" xfId="2646"/>
    <cellStyle name="Normal 12 2 2 2 2 2" xfId="2647"/>
    <cellStyle name="Normal 12 2 2 2 3" xfId="2648"/>
    <cellStyle name="Normal 12 2 2 2_2013" xfId="2649"/>
    <cellStyle name="Normal 12 2 2 3" xfId="2650"/>
    <cellStyle name="Normal 12 2 2 3 2" xfId="2651"/>
    <cellStyle name="Normal 12 2 2 4" xfId="2652"/>
    <cellStyle name="Normal 12 2 2_2013" xfId="2653"/>
    <cellStyle name="Normal 12 2 3" xfId="856"/>
    <cellStyle name="Normal 12 2 3 2" xfId="2654"/>
    <cellStyle name="Normal 12 2 3 2 2" xfId="2655"/>
    <cellStyle name="Normal 12 2 3 3" xfId="2656"/>
    <cellStyle name="Normal 12 2 3 4" xfId="2657"/>
    <cellStyle name="Normal 12 2 3_2013" xfId="2658"/>
    <cellStyle name="Normal 12 2 4" xfId="857"/>
    <cellStyle name="Normal 12 2 4 2" xfId="2659"/>
    <cellStyle name="Normal 12 2 5" xfId="858"/>
    <cellStyle name="Normal 12 2 5 2" xfId="2660"/>
    <cellStyle name="Normal 12 2 6" xfId="2661"/>
    <cellStyle name="Normal 12 2 6 2" xfId="2662"/>
    <cellStyle name="Normal 12 2 7" xfId="2663"/>
    <cellStyle name="Normal 12 2 8" xfId="2664"/>
    <cellStyle name="Normal 12 2 9" xfId="2665"/>
    <cellStyle name="Normal 12 2_13008" xfId="859"/>
    <cellStyle name="Normal 12 3" xfId="860"/>
    <cellStyle name="Normal 12 3 2" xfId="861"/>
    <cellStyle name="Normal 12 3 2 2" xfId="2666"/>
    <cellStyle name="Normal 12 3 2 2 2" xfId="2667"/>
    <cellStyle name="Normal 12 3 2 3" xfId="2668"/>
    <cellStyle name="Normal 12 3 2_2013" xfId="2669"/>
    <cellStyle name="Normal 12 3 3" xfId="862"/>
    <cellStyle name="Normal 12 3 3 2" xfId="2670"/>
    <cellStyle name="Normal 12 3 3 3" xfId="2671"/>
    <cellStyle name="Normal 12 3 4" xfId="863"/>
    <cellStyle name="Normal 12 3 5" xfId="864"/>
    <cellStyle name="Normal 12 3_13008" xfId="865"/>
    <cellStyle name="Normal 12 4" xfId="866"/>
    <cellStyle name="Normal 12 4 2" xfId="867"/>
    <cellStyle name="Normal 12 4 2 2" xfId="2672"/>
    <cellStyle name="Normal 12 4 3" xfId="868"/>
    <cellStyle name="Normal 12 4 4" xfId="869"/>
    <cellStyle name="Normal 12 4_13008" xfId="870"/>
    <cellStyle name="Normal 12 5" xfId="871"/>
    <cellStyle name="Normal 12 5 2" xfId="872"/>
    <cellStyle name="Normal 12 5 3" xfId="873"/>
    <cellStyle name="Normal 12 5 4" xfId="874"/>
    <cellStyle name="Normal 12 5_13008" xfId="875"/>
    <cellStyle name="Normal 12 6" xfId="876"/>
    <cellStyle name="Normal 12 6 2" xfId="877"/>
    <cellStyle name="Normal 12 6 2 2" xfId="2673"/>
    <cellStyle name="Normal 12 6 3" xfId="878"/>
    <cellStyle name="Normal 12 6 4" xfId="879"/>
    <cellStyle name="Normal 12 6_13008" xfId="880"/>
    <cellStyle name="Normal 12 7" xfId="881"/>
    <cellStyle name="Normal 12 7 2" xfId="882"/>
    <cellStyle name="Normal 12 7 2 2" xfId="2674"/>
    <cellStyle name="Normal 12 7 3" xfId="2675"/>
    <cellStyle name="Normal 12 7_13008" xfId="883"/>
    <cellStyle name="Normal 12 8" xfId="884"/>
    <cellStyle name="Normal 12 9" xfId="885"/>
    <cellStyle name="Normal 12_2012 modified" xfId="2676"/>
    <cellStyle name="Normal 120" xfId="2677"/>
    <cellStyle name="Normal 121" xfId="2678"/>
    <cellStyle name="Normal 122" xfId="2679"/>
    <cellStyle name="Normal 123" xfId="2680"/>
    <cellStyle name="Normal 124" xfId="2681"/>
    <cellStyle name="Normal 125" xfId="2682"/>
    <cellStyle name="Normal 126" xfId="2683"/>
    <cellStyle name="Normal 127" xfId="2684"/>
    <cellStyle name="Normal 128" xfId="2685"/>
    <cellStyle name="Normal 129" xfId="2686"/>
    <cellStyle name="Normal 13" xfId="886"/>
    <cellStyle name="Normal 13 10" xfId="887"/>
    <cellStyle name="Normal 13 11" xfId="888"/>
    <cellStyle name="Normal 13 12" xfId="889"/>
    <cellStyle name="Normal 13 13" xfId="2687"/>
    <cellStyle name="Normal 13 2" xfId="890"/>
    <cellStyle name="Normal 13 2 10" xfId="891"/>
    <cellStyle name="Normal 13 2 11" xfId="2688"/>
    <cellStyle name="Normal 13 2 2" xfId="892"/>
    <cellStyle name="Normal 13 2 2 2" xfId="893"/>
    <cellStyle name="Normal 13 2 2 2 2" xfId="2689"/>
    <cellStyle name="Normal 13 2 2 2 2 2" xfId="2690"/>
    <cellStyle name="Normal 13 2 2 2 3" xfId="2691"/>
    <cellStyle name="Normal 13 2 2 2_2013" xfId="2692"/>
    <cellStyle name="Normal 13 2 2 3" xfId="894"/>
    <cellStyle name="Normal 13 2 2 3 2" xfId="2693"/>
    <cellStyle name="Normal 13 2 2 4" xfId="2694"/>
    <cellStyle name="Normal 13 2 2_13008" xfId="895"/>
    <cellStyle name="Normal 13 2 3" xfId="896"/>
    <cellStyle name="Normal 13 2 3 2" xfId="897"/>
    <cellStyle name="Normal 13 2 3 2 2" xfId="2695"/>
    <cellStyle name="Normal 13 2 3 3" xfId="898"/>
    <cellStyle name="Normal 13 2 3 3 2" xfId="2696"/>
    <cellStyle name="Normal 13 2 3 4" xfId="2697"/>
    <cellStyle name="Normal 13 2 3_13008" xfId="899"/>
    <cellStyle name="Normal 13 2 4" xfId="900"/>
    <cellStyle name="Normal 13 2 4 2" xfId="2698"/>
    <cellStyle name="Normal 13 2 5" xfId="901"/>
    <cellStyle name="Normal 13 2 5 2" xfId="2699"/>
    <cellStyle name="Normal 13 2 6" xfId="902"/>
    <cellStyle name="Normal 13 2 6 2" xfId="2700"/>
    <cellStyle name="Normal 13 2 7" xfId="903"/>
    <cellStyle name="Normal 13 2 8" xfId="904"/>
    <cellStyle name="Normal 13 2 9" xfId="905"/>
    <cellStyle name="Normal 13 2_13008" xfId="906"/>
    <cellStyle name="Normal 13 3" xfId="907"/>
    <cellStyle name="Normal 13 3 2" xfId="908"/>
    <cellStyle name="Normal 13 3 2 2" xfId="2701"/>
    <cellStyle name="Normal 13 3 2 2 2" xfId="2702"/>
    <cellStyle name="Normal 13 3 2 3" xfId="2703"/>
    <cellStyle name="Normal 13 3 2_2013" xfId="2704"/>
    <cellStyle name="Normal 13 3 3" xfId="909"/>
    <cellStyle name="Normal 13 3 3 2" xfId="2705"/>
    <cellStyle name="Normal 13 3 4" xfId="910"/>
    <cellStyle name="Normal 13 3 5" xfId="911"/>
    <cellStyle name="Normal 13 3_13008" xfId="912"/>
    <cellStyle name="Normal 13 4" xfId="913"/>
    <cellStyle name="Normal 13 4 2" xfId="914"/>
    <cellStyle name="Normal 13 4 2 2" xfId="2706"/>
    <cellStyle name="Normal 13 4 3" xfId="915"/>
    <cellStyle name="Normal 13 4 4" xfId="916"/>
    <cellStyle name="Normal 13 4_13008" xfId="917"/>
    <cellStyle name="Normal 13 5" xfId="918"/>
    <cellStyle name="Normal 13 5 2" xfId="919"/>
    <cellStyle name="Normal 13 5 3" xfId="920"/>
    <cellStyle name="Normal 13 5 4" xfId="921"/>
    <cellStyle name="Normal 13 5_13008" xfId="922"/>
    <cellStyle name="Normal 13 6" xfId="923"/>
    <cellStyle name="Normal 13 6 2" xfId="924"/>
    <cellStyle name="Normal 13 6 2 2" xfId="2707"/>
    <cellStyle name="Normal 13 6 3" xfId="925"/>
    <cellStyle name="Normal 13 6 4" xfId="926"/>
    <cellStyle name="Normal 13 6_13008" xfId="927"/>
    <cellStyle name="Normal 13 7" xfId="928"/>
    <cellStyle name="Normal 13 7 2" xfId="929"/>
    <cellStyle name="Normal 13 7 2 2" xfId="2708"/>
    <cellStyle name="Normal 13 7 3" xfId="2709"/>
    <cellStyle name="Normal 13 7_13008" xfId="930"/>
    <cellStyle name="Normal 13 8" xfId="931"/>
    <cellStyle name="Normal 13 9" xfId="932"/>
    <cellStyle name="Normal 13_13008" xfId="933"/>
    <cellStyle name="Normal 130" xfId="2710"/>
    <cellStyle name="Normal 131" xfId="2711"/>
    <cellStyle name="Normal 132" xfId="2712"/>
    <cellStyle name="Normal 133" xfId="2713"/>
    <cellStyle name="Normal 134" xfId="2714"/>
    <cellStyle name="Normal 135" xfId="2715"/>
    <cellStyle name="Normal 136" xfId="2716"/>
    <cellStyle name="Normal 137" xfId="2717"/>
    <cellStyle name="Normal 138" xfId="2718"/>
    <cellStyle name="Normal 139" xfId="2719"/>
    <cellStyle name="Normal 14" xfId="934"/>
    <cellStyle name="Normal 14 10" xfId="935"/>
    <cellStyle name="Normal 14 11" xfId="936"/>
    <cellStyle name="Normal 14 12" xfId="937"/>
    <cellStyle name="Normal 14 2" xfId="938"/>
    <cellStyle name="Normal 14 2 10" xfId="939"/>
    <cellStyle name="Normal 14 2 2" xfId="940"/>
    <cellStyle name="Normal 14 2 2 2" xfId="941"/>
    <cellStyle name="Normal 14 2 2 3" xfId="942"/>
    <cellStyle name="Normal 14 2 2 4" xfId="2720"/>
    <cellStyle name="Normal 14 2 2_13008" xfId="943"/>
    <cellStyle name="Normal 14 2 3" xfId="944"/>
    <cellStyle name="Normal 14 2 3 2" xfId="945"/>
    <cellStyle name="Normal 14 2 3 3" xfId="946"/>
    <cellStyle name="Normal 14 2 3 4" xfId="2721"/>
    <cellStyle name="Normal 14 2 3_13008" xfId="947"/>
    <cellStyle name="Normal 14 2 4" xfId="948"/>
    <cellStyle name="Normal 14 2 4 2" xfId="2722"/>
    <cellStyle name="Normal 14 2 5" xfId="949"/>
    <cellStyle name="Normal 14 2 6" xfId="950"/>
    <cellStyle name="Normal 14 2 7" xfId="951"/>
    <cellStyle name="Normal 14 2 8" xfId="952"/>
    <cellStyle name="Normal 14 2 9" xfId="953"/>
    <cellStyle name="Normal 14 2_13008" xfId="954"/>
    <cellStyle name="Normal 14 3" xfId="955"/>
    <cellStyle name="Normal 14 3 2" xfId="956"/>
    <cellStyle name="Normal 14 3 2 2" xfId="2723"/>
    <cellStyle name="Normal 14 3 3" xfId="957"/>
    <cellStyle name="Normal 14 3 4" xfId="958"/>
    <cellStyle name="Normal 14 3 5" xfId="959"/>
    <cellStyle name="Normal 14 3_13008" xfId="960"/>
    <cellStyle name="Normal 14 4" xfId="961"/>
    <cellStyle name="Normal 14 4 2" xfId="962"/>
    <cellStyle name="Normal 14 4 3" xfId="963"/>
    <cellStyle name="Normal 14 4 4" xfId="964"/>
    <cellStyle name="Normal 14 4_13008" xfId="965"/>
    <cellStyle name="Normal 14 5" xfId="966"/>
    <cellStyle name="Normal 14 5 2" xfId="967"/>
    <cellStyle name="Normal 14 5 3" xfId="968"/>
    <cellStyle name="Normal 14 5 4" xfId="969"/>
    <cellStyle name="Normal 14 5_13008" xfId="970"/>
    <cellStyle name="Normal 14 6" xfId="971"/>
    <cellStyle name="Normal 14 6 2" xfId="972"/>
    <cellStyle name="Normal 14 6 3" xfId="973"/>
    <cellStyle name="Normal 14 6 4" xfId="974"/>
    <cellStyle name="Normal 14 6_13008" xfId="975"/>
    <cellStyle name="Normal 14 7" xfId="976"/>
    <cellStyle name="Normal 14 7 2" xfId="2724"/>
    <cellStyle name="Normal 14 8" xfId="977"/>
    <cellStyle name="Normal 14 8 2" xfId="2725"/>
    <cellStyle name="Normal 14 9" xfId="978"/>
    <cellStyle name="Normal 14_13008" xfId="979"/>
    <cellStyle name="Normal 140" xfId="2726"/>
    <cellStyle name="Normal 141" xfId="2727"/>
    <cellStyle name="Normal 142" xfId="2728"/>
    <cellStyle name="Normal 143" xfId="2729"/>
    <cellStyle name="Normal 144" xfId="2730"/>
    <cellStyle name="Normal 145" xfId="2731"/>
    <cellStyle name="Normal 146" xfId="2732"/>
    <cellStyle name="Normal 147" xfId="2733"/>
    <cellStyle name="Normal 148" xfId="2734"/>
    <cellStyle name="Normal 149" xfId="2735"/>
    <cellStyle name="Normal 15" xfId="980"/>
    <cellStyle name="Normal 15 10" xfId="981"/>
    <cellStyle name="Normal 15 11" xfId="982"/>
    <cellStyle name="Normal 15 12" xfId="983"/>
    <cellStyle name="Normal 15 2" xfId="984"/>
    <cellStyle name="Normal 15 2 10" xfId="985"/>
    <cellStyle name="Normal 15 2 2" xfId="986"/>
    <cellStyle name="Normal 15 2 2 2" xfId="987"/>
    <cellStyle name="Normal 15 2 2 3" xfId="988"/>
    <cellStyle name="Normal 15 2 2 4" xfId="2736"/>
    <cellStyle name="Normal 15 2 2_13008" xfId="989"/>
    <cellStyle name="Normal 15 2 3" xfId="990"/>
    <cellStyle name="Normal 15 2 3 2" xfId="2737"/>
    <cellStyle name="Normal 15 2 4" xfId="991"/>
    <cellStyle name="Normal 15 2 5" xfId="992"/>
    <cellStyle name="Normal 15 2 6" xfId="993"/>
    <cellStyle name="Normal 15 2 7" xfId="994"/>
    <cellStyle name="Normal 15 2 8" xfId="995"/>
    <cellStyle name="Normal 15 2 9" xfId="996"/>
    <cellStyle name="Normal 15 2_13008" xfId="997"/>
    <cellStyle name="Normal 15 3" xfId="998"/>
    <cellStyle name="Normal 15 3 2" xfId="999"/>
    <cellStyle name="Normal 15 3 2 2" xfId="2738"/>
    <cellStyle name="Normal 15 4" xfId="1000"/>
    <cellStyle name="Normal 15 4 2" xfId="1001"/>
    <cellStyle name="Normal 15 4 2 2" xfId="2739"/>
    <cellStyle name="Normal 15 4 3" xfId="1002"/>
    <cellStyle name="Normal 15 4 4" xfId="1003"/>
    <cellStyle name="Normal 15 4_13008" xfId="1004"/>
    <cellStyle name="Normal 15 5" xfId="1005"/>
    <cellStyle name="Normal 15 5 2" xfId="1006"/>
    <cellStyle name="Normal 15 5 3" xfId="1007"/>
    <cellStyle name="Normal 15 5 4" xfId="1008"/>
    <cellStyle name="Normal 15 5_13008" xfId="1009"/>
    <cellStyle name="Normal 15 6" xfId="1010"/>
    <cellStyle name="Normal 15 6 2" xfId="1011"/>
    <cellStyle name="Normal 15 6 3" xfId="1012"/>
    <cellStyle name="Normal 15 6 4" xfId="1013"/>
    <cellStyle name="Normal 15 6_13008" xfId="1014"/>
    <cellStyle name="Normal 15 7" xfId="1015"/>
    <cellStyle name="Normal 15 7 2" xfId="1016"/>
    <cellStyle name="Normal 15 7 3" xfId="2740"/>
    <cellStyle name="Normal 15 7_13008" xfId="1017"/>
    <cellStyle name="Normal 15 8" xfId="1018"/>
    <cellStyle name="Normal 15 9" xfId="1019"/>
    <cellStyle name="Normal 15_13008" xfId="1020"/>
    <cellStyle name="Normal 150" xfId="2741"/>
    <cellStyle name="Normal 151" xfId="2742"/>
    <cellStyle name="Normal 152" xfId="2743"/>
    <cellStyle name="Normal 153" xfId="2744"/>
    <cellStyle name="Normal 154" xfId="2745"/>
    <cellStyle name="Normal 155" xfId="2746"/>
    <cellStyle name="Normal 156" xfId="2747"/>
    <cellStyle name="Normal 157" xfId="2748"/>
    <cellStyle name="Normal 158" xfId="2749"/>
    <cellStyle name="Normal 159" xfId="2750"/>
    <cellStyle name="Normal 16" xfId="1021"/>
    <cellStyle name="Normal 16 2" xfId="1022"/>
    <cellStyle name="Normal 16 2 2" xfId="2751"/>
    <cellStyle name="Normal 16 2 2 2" xfId="2752"/>
    <cellStyle name="Normal 16 2 2 2 2" xfId="2753"/>
    <cellStyle name="Normal 16 2 2 3" xfId="2754"/>
    <cellStyle name="Normal 16 2 2_2013" xfId="2755"/>
    <cellStyle name="Normal 16 2 3" xfId="2756"/>
    <cellStyle name="Normal 16 2 3 2" xfId="2757"/>
    <cellStyle name="Normal 16 2 3 3" xfId="2758"/>
    <cellStyle name="Normal 16 2 4" xfId="2759"/>
    <cellStyle name="Normal 16 2 4 2" xfId="2760"/>
    <cellStyle name="Normal 16 2 5" xfId="2761"/>
    <cellStyle name="Normal 16 2 5 2" xfId="2762"/>
    <cellStyle name="Normal 16 2 6" xfId="2763"/>
    <cellStyle name="Normal 16 2 7" xfId="2764"/>
    <cellStyle name="Normal 16 2 8" xfId="2765"/>
    <cellStyle name="Normal 16 2 9" xfId="2766"/>
    <cellStyle name="Normal 16 2_2013" xfId="2767"/>
    <cellStyle name="Normal 16 3" xfId="1023"/>
    <cellStyle name="Normal 16 3 2" xfId="2768"/>
    <cellStyle name="Normal 16 3 2 2" xfId="2769"/>
    <cellStyle name="Normal 16 3 2 3" xfId="2770"/>
    <cellStyle name="Normal 16 3 3" xfId="2771"/>
    <cellStyle name="Normal 16 3 4" xfId="2772"/>
    <cellStyle name="Normal 16 3_2013" xfId="2773"/>
    <cellStyle name="Normal 16 4" xfId="1024"/>
    <cellStyle name="Normal 16 4 2" xfId="2774"/>
    <cellStyle name="Normal 16 4 3" xfId="2775"/>
    <cellStyle name="Normal 16 5" xfId="1025"/>
    <cellStyle name="Normal 16 6" xfId="2776"/>
    <cellStyle name="Normal 16 7" xfId="2777"/>
    <cellStyle name="Normal 16 8" xfId="2778"/>
    <cellStyle name="Normal 16_2012 modified" xfId="2779"/>
    <cellStyle name="Normal 160" xfId="2780"/>
    <cellStyle name="Normal 161" xfId="2781"/>
    <cellStyle name="Normal 162" xfId="2782"/>
    <cellStyle name="Normal 163" xfId="2783"/>
    <cellStyle name="Normal 164" xfId="2784"/>
    <cellStyle name="Normal 165" xfId="2785"/>
    <cellStyle name="Normal 166" xfId="2786"/>
    <cellStyle name="Normal 167" xfId="2787"/>
    <cellStyle name="Normal 168" xfId="2788"/>
    <cellStyle name="Normal 169" xfId="2789"/>
    <cellStyle name="Normal 17" xfId="1026"/>
    <cellStyle name="Normal 17 2" xfId="1027"/>
    <cellStyle name="Normal 17 2 2" xfId="2790"/>
    <cellStyle name="Normal 17 2 2 2" xfId="2791"/>
    <cellStyle name="Normal 17 2 2 2 2" xfId="2792"/>
    <cellStyle name="Normal 17 2 2 3" xfId="2793"/>
    <cellStyle name="Normal 17 2 2_2013" xfId="2794"/>
    <cellStyle name="Normal 17 2 3" xfId="2795"/>
    <cellStyle name="Normal 17 2 3 2" xfId="2796"/>
    <cellStyle name="Normal 17 2 3 3" xfId="2797"/>
    <cellStyle name="Normal 17 2 4" xfId="2798"/>
    <cellStyle name="Normal 17 2 4 2" xfId="2799"/>
    <cellStyle name="Normal 17 2 5" xfId="2800"/>
    <cellStyle name="Normal 17 2 5 2" xfId="2801"/>
    <cellStyle name="Normal 17 2 6" xfId="2802"/>
    <cellStyle name="Normal 17 2 7" xfId="2803"/>
    <cellStyle name="Normal 17 2 8" xfId="2804"/>
    <cellStyle name="Normal 17 2 9" xfId="2805"/>
    <cellStyle name="Normal 17 2_2013" xfId="2806"/>
    <cellStyle name="Normal 17 3" xfId="1028"/>
    <cellStyle name="Normal 17 3 2" xfId="2807"/>
    <cellStyle name="Normal 17 3 2 2" xfId="2808"/>
    <cellStyle name="Normal 17 3 2 3" xfId="2809"/>
    <cellStyle name="Normal 17 3 3" xfId="2810"/>
    <cellStyle name="Normal 17 3 4" xfId="2811"/>
    <cellStyle name="Normal 17 3_2013" xfId="2812"/>
    <cellStyle name="Normal 17 4" xfId="1029"/>
    <cellStyle name="Normal 17 4 2" xfId="2813"/>
    <cellStyle name="Normal 17 4 3" xfId="2814"/>
    <cellStyle name="Normal 17 5" xfId="2815"/>
    <cellStyle name="Normal 17 6" xfId="2816"/>
    <cellStyle name="Normal 17 7" xfId="2817"/>
    <cellStyle name="Normal 17 8" xfId="2818"/>
    <cellStyle name="Normal 17_2012 modified" xfId="2819"/>
    <cellStyle name="Normal 170" xfId="2820"/>
    <cellStyle name="Normal 171" xfId="2821"/>
    <cellStyle name="Normal 172" xfId="2822"/>
    <cellStyle name="Normal 173" xfId="2823"/>
    <cellStyle name="Normal 174" xfId="2824"/>
    <cellStyle name="Normal 175" xfId="2825"/>
    <cellStyle name="Normal 176" xfId="2826"/>
    <cellStyle name="Normal 177" xfId="2827"/>
    <cellStyle name="Normal 178" xfId="2828"/>
    <cellStyle name="Normal 179" xfId="2829"/>
    <cellStyle name="Normal 18" xfId="1030"/>
    <cellStyle name="Normal 18 2" xfId="1031"/>
    <cellStyle name="Normal 18 2 2" xfId="1032"/>
    <cellStyle name="Normal 18 2 2 2" xfId="2830"/>
    <cellStyle name="Normal 18 2 2 2 2" xfId="2831"/>
    <cellStyle name="Normal 18 2 2 3" xfId="2832"/>
    <cellStyle name="Normal 18 2 2_2013" xfId="2833"/>
    <cellStyle name="Normal 18 2 3" xfId="2834"/>
    <cellStyle name="Normal 18 2 3 2" xfId="2835"/>
    <cellStyle name="Normal 18 2 3 3" xfId="2836"/>
    <cellStyle name="Normal 18 2 4" xfId="2837"/>
    <cellStyle name="Normal 18 2 4 2" xfId="2838"/>
    <cellStyle name="Normal 18 2 5" xfId="2839"/>
    <cellStyle name="Normal 18 2 5 2" xfId="2840"/>
    <cellStyle name="Normal 18 2 6" xfId="2841"/>
    <cellStyle name="Normal 18 2 7" xfId="2842"/>
    <cellStyle name="Normal 18 2 8" xfId="2843"/>
    <cellStyle name="Normal 18 2 9" xfId="2844"/>
    <cellStyle name="Normal 18 2_2013" xfId="2845"/>
    <cellStyle name="Normal 18 3" xfId="1033"/>
    <cellStyle name="Normal 18 3 2" xfId="2846"/>
    <cellStyle name="Normal 18 3 2 2" xfId="2847"/>
    <cellStyle name="Normal 18 3 2 3" xfId="2848"/>
    <cellStyle name="Normal 18 3 3" xfId="2849"/>
    <cellStyle name="Normal 18 3 4" xfId="2850"/>
    <cellStyle name="Normal 18 3_2013" xfId="2851"/>
    <cellStyle name="Normal 18 4" xfId="2852"/>
    <cellStyle name="Normal 18 4 2" xfId="2853"/>
    <cellStyle name="Normal 18 4 3" xfId="2854"/>
    <cellStyle name="Normal 18 5" xfId="2855"/>
    <cellStyle name="Normal 18 6" xfId="2856"/>
    <cellStyle name="Normal 18 7" xfId="2857"/>
    <cellStyle name="Normal 18 8" xfId="2858"/>
    <cellStyle name="Normal 18_2012 modified" xfId="2859"/>
    <cellStyle name="Normal 180" xfId="2860"/>
    <cellStyle name="Normal 181" xfId="2861"/>
    <cellStyle name="Normal 182" xfId="2862"/>
    <cellStyle name="Normal 183" xfId="2863"/>
    <cellStyle name="Normal 184" xfId="2864"/>
    <cellStyle name="Normal 185" xfId="2865"/>
    <cellStyle name="Normal 186" xfId="2866"/>
    <cellStyle name="Normal 187" xfId="2867"/>
    <cellStyle name="Normal 19" xfId="1034"/>
    <cellStyle name="Normal 19 2" xfId="1035"/>
    <cellStyle name="Normal 19 2 2" xfId="1036"/>
    <cellStyle name="Normal 19 2 2 2" xfId="2868"/>
    <cellStyle name="Normal 19 2 3" xfId="2869"/>
    <cellStyle name="Normal 19 2 3 2" xfId="2870"/>
    <cellStyle name="Normal 19 2 3 3" xfId="2871"/>
    <cellStyle name="Normal 19 2 4" xfId="2872"/>
    <cellStyle name="Normal 19 2 5" xfId="2873"/>
    <cellStyle name="Normal 19 2_2013" xfId="2874"/>
    <cellStyle name="Normal 19 3" xfId="2875"/>
    <cellStyle name="Normal 19 3 2" xfId="2876"/>
    <cellStyle name="Normal 19 3 3" xfId="2877"/>
    <cellStyle name="Normal 19 3 4" xfId="2878"/>
    <cellStyle name="Normal 19 4" xfId="2879"/>
    <cellStyle name="Normal 19 4 2" xfId="2880"/>
    <cellStyle name="Normal 19 4 3" xfId="2881"/>
    <cellStyle name="Normal 19 5" xfId="2882"/>
    <cellStyle name="Normal 19 6" xfId="2883"/>
    <cellStyle name="Normal 19 7" xfId="2884"/>
    <cellStyle name="Normal 19_2013" xfId="2885"/>
    <cellStyle name="Normal 2" xfId="1037"/>
    <cellStyle name="Normal 2 10" xfId="1038"/>
    <cellStyle name="Normal 2 10 2" xfId="1039"/>
    <cellStyle name="Normal 2 10 3" xfId="2886"/>
    <cellStyle name="Normal 2 11" xfId="1040"/>
    <cellStyle name="Normal 2 11 2" xfId="1041"/>
    <cellStyle name="Normal 2 11 3" xfId="1042"/>
    <cellStyle name="Normal 2 11 4" xfId="2887"/>
    <cellStyle name="Normal 2 11_13008" xfId="1043"/>
    <cellStyle name="Normal 2 12" xfId="1044"/>
    <cellStyle name="Normal 2 12 2" xfId="1045"/>
    <cellStyle name="Normal 2 12 3" xfId="1046"/>
    <cellStyle name="Normal 2 12_13008" xfId="1047"/>
    <cellStyle name="Normal 2 13" xfId="1048"/>
    <cellStyle name="Normal 2 13 2" xfId="1049"/>
    <cellStyle name="Normal 2 13 3" xfId="1050"/>
    <cellStyle name="Normal 2 13_13008" xfId="1051"/>
    <cellStyle name="Normal 2 14" xfId="1052"/>
    <cellStyle name="Normal 2 14 2" xfId="1053"/>
    <cellStyle name="Normal 2 15" xfId="1054"/>
    <cellStyle name="Normal 2 15 2" xfId="1055"/>
    <cellStyle name="Normal 2 15 3" xfId="1056"/>
    <cellStyle name="Normal 2 15_13008" xfId="1057"/>
    <cellStyle name="Normal 2 16" xfId="1058"/>
    <cellStyle name="Normal 2 16 2" xfId="1059"/>
    <cellStyle name="Normal 2 16 3" xfId="1060"/>
    <cellStyle name="Normal 2 16_13008" xfId="1061"/>
    <cellStyle name="Normal 2 17" xfId="1062"/>
    <cellStyle name="Normal 2 17 2" xfId="1063"/>
    <cellStyle name="Normal 2 17 3" xfId="1064"/>
    <cellStyle name="Normal 2 17_13008" xfId="1065"/>
    <cellStyle name="Normal 2 18" xfId="1066"/>
    <cellStyle name="Normal 2 18 2" xfId="1067"/>
    <cellStyle name="Normal 2 18 3" xfId="1068"/>
    <cellStyle name="Normal 2 18_13008" xfId="1069"/>
    <cellStyle name="Normal 2 19" xfId="1070"/>
    <cellStyle name="Normal 2 2" xfId="1071"/>
    <cellStyle name="Normal 2 2 10" xfId="2888"/>
    <cellStyle name="Normal 2 2 11" xfId="2889"/>
    <cellStyle name="Normal 2 2 2" xfId="1072"/>
    <cellStyle name="Normal 2 2 2 10" xfId="2890"/>
    <cellStyle name="Normal 2 2 2 2" xfId="1073"/>
    <cellStyle name="Normal 2 2 2 2 2" xfId="1074"/>
    <cellStyle name="Normal 2 2 2 2 2 2" xfId="1075"/>
    <cellStyle name="Normal 2 2 2 2 2 2 2" xfId="1076"/>
    <cellStyle name="Normal 2 2 2 2 2 2 2 2" xfId="2891"/>
    <cellStyle name="Normal 2 2 2 2 2 2 2 3" xfId="2892"/>
    <cellStyle name="Normal 2 2 2 2 2 2 3" xfId="1077"/>
    <cellStyle name="Normal 2 2 2 2 2 2 4" xfId="1078"/>
    <cellStyle name="Normal 2 2 2 2 2 2 5" xfId="1079"/>
    <cellStyle name="Normal 2 2 2 2 2 2_13008" xfId="1080"/>
    <cellStyle name="Normal 2 2 2 2 2 3" xfId="1081"/>
    <cellStyle name="Normal 2 2 2 2 2 3 2" xfId="1082"/>
    <cellStyle name="Normal 2 2 2 2 2 3 3" xfId="1083"/>
    <cellStyle name="Normal 2 2 2 2 2 3_13008" xfId="1084"/>
    <cellStyle name="Normal 2 2 2 2 2 4" xfId="1085"/>
    <cellStyle name="Normal 2 2 2 2 2 5" xfId="1086"/>
    <cellStyle name="Normal 2 2 2 2 2 6" xfId="1087"/>
    <cellStyle name="Normal 2 2 2 2 2 7" xfId="1088"/>
    <cellStyle name="Normal 2 2 2 2 2_13008" xfId="1089"/>
    <cellStyle name="Normal 2 2 2 2 3" xfId="1090"/>
    <cellStyle name="Normal 2 2 2 2 3 2" xfId="1091"/>
    <cellStyle name="Normal 2 2 2 2 3 3" xfId="1092"/>
    <cellStyle name="Normal 2 2 2 2 3 4" xfId="1093"/>
    <cellStyle name="Normal 2 2 2 2 3 5" xfId="1094"/>
    <cellStyle name="Normal 2 2 2 2 3_13008" xfId="1095"/>
    <cellStyle name="Normal 2 2 2 2 4" xfId="1096"/>
    <cellStyle name="Normal 2 2 2 2 4 2" xfId="1097"/>
    <cellStyle name="Normal 2 2 2 2 4 3" xfId="1098"/>
    <cellStyle name="Normal 2 2 2 2 4 4" xfId="1099"/>
    <cellStyle name="Normal 2 2 2 2 4 5" xfId="1100"/>
    <cellStyle name="Normal 2 2 2 2 4_13008" xfId="1101"/>
    <cellStyle name="Normal 2 2 2 2 5" xfId="1102"/>
    <cellStyle name="Normal 2 2 2 2 6" xfId="1103"/>
    <cellStyle name="Normal 2 2 2 2 7" xfId="1104"/>
    <cellStyle name="Normal 2 2 2 2 8" xfId="1105"/>
    <cellStyle name="Normal 2 2 2 2_10050" xfId="2893"/>
    <cellStyle name="Normal 2 2 2 3" xfId="1106"/>
    <cellStyle name="Normal 2 2 2 3 2" xfId="1107"/>
    <cellStyle name="Normal 2 2 2 3 2 2" xfId="1108"/>
    <cellStyle name="Normal 2 2 2 3 2 3" xfId="1109"/>
    <cellStyle name="Normal 2 2 2 3 3" xfId="1110"/>
    <cellStyle name="Normal 2 2 2 3 4" xfId="1111"/>
    <cellStyle name="Normal 2 2 2 4" xfId="1112"/>
    <cellStyle name="Normal 2 2 2 4 10" xfId="1113"/>
    <cellStyle name="Normal 2 2 2 4 11" xfId="1114"/>
    <cellStyle name="Normal 2 2 2 4 2" xfId="1115"/>
    <cellStyle name="Normal 2 2 2 4 2 2" xfId="1116"/>
    <cellStyle name="Normal 2 2 2 4 2 2 2" xfId="2894"/>
    <cellStyle name="Normal 2 2 2 4 2 2 3" xfId="2895"/>
    <cellStyle name="Normal 2 2 2 4 2 3" xfId="1117"/>
    <cellStyle name="Normal 2 2 2 4 2 4" xfId="2896"/>
    <cellStyle name="Normal 2 2 2 4 2_13008" xfId="1118"/>
    <cellStyle name="Normal 2 2 2 4 3" xfId="1119"/>
    <cellStyle name="Normal 2 2 2 4 3 2" xfId="1120"/>
    <cellStyle name="Normal 2 2 2 4 3 3" xfId="1121"/>
    <cellStyle name="Normal 2 2 2 4 3_13008" xfId="1122"/>
    <cellStyle name="Normal 2 2 2 4 4" xfId="1123"/>
    <cellStyle name="Normal 2 2 2 4 5" xfId="1124"/>
    <cellStyle name="Normal 2 2 2 4 6" xfId="1125"/>
    <cellStyle name="Normal 2 2 2 4 7" xfId="1126"/>
    <cellStyle name="Normal 2 2 2 4 8" xfId="1127"/>
    <cellStyle name="Normal 2 2 2 4 9" xfId="1128"/>
    <cellStyle name="Normal 2 2 2 4_13008" xfId="1129"/>
    <cellStyle name="Normal 2 2 2 5" xfId="1130"/>
    <cellStyle name="Normal 2 2 2 5 2" xfId="1131"/>
    <cellStyle name="Normal 2 2 2 5 3" xfId="1132"/>
    <cellStyle name="Normal 2 2 2 5 4" xfId="2897"/>
    <cellStyle name="Normal 2 2 2 6" xfId="1133"/>
    <cellStyle name="Normal 2 2 2 7" xfId="2898"/>
    <cellStyle name="Normal 2 2 2 8" xfId="2899"/>
    <cellStyle name="Normal 2 2 2 9" xfId="2900"/>
    <cellStyle name="Normal 2 2 2_10050" xfId="2901"/>
    <cellStyle name="Normal 2 2 3" xfId="1134"/>
    <cellStyle name="Normal 2 2 3 2" xfId="1135"/>
    <cellStyle name="Normal 2 2 3 2 2" xfId="1136"/>
    <cellStyle name="Normal 2 2 3 2 2 2" xfId="1137"/>
    <cellStyle name="Normal 2 2 3 2 2 3" xfId="1138"/>
    <cellStyle name="Normal 2 2 3 2 2 4" xfId="1139"/>
    <cellStyle name="Normal 2 2 3 2 2 5" xfId="1140"/>
    <cellStyle name="Normal 2 2 3 2 2_13008" xfId="1141"/>
    <cellStyle name="Normal 2 2 3 2 3" xfId="1142"/>
    <cellStyle name="Normal 2 2 3 2 3 2" xfId="1143"/>
    <cellStyle name="Normal 2 2 3 2 3 3" xfId="1144"/>
    <cellStyle name="Normal 2 2 3 2 3_13008" xfId="1145"/>
    <cellStyle name="Normal 2 2 3 2 4" xfId="1146"/>
    <cellStyle name="Normal 2 2 3 2 5" xfId="1147"/>
    <cellStyle name="Normal 2 2 3 2 6" xfId="1148"/>
    <cellStyle name="Normal 2 2 3 2 7" xfId="1149"/>
    <cellStyle name="Normal 2 2 3 2_13008" xfId="1150"/>
    <cellStyle name="Normal 2 2 3 3" xfId="1151"/>
    <cellStyle name="Normal 2 2 3 3 2" xfId="1152"/>
    <cellStyle name="Normal 2 2 3 3 3" xfId="1153"/>
    <cellStyle name="Normal 2 2 3 3 4" xfId="1154"/>
    <cellStyle name="Normal 2 2 3 3 5" xfId="1155"/>
    <cellStyle name="Normal 2 2 3 3_13008" xfId="1156"/>
    <cellStyle name="Normal 2 2 3 4" xfId="1157"/>
    <cellStyle name="Normal 2 2 3 4 2" xfId="1158"/>
    <cellStyle name="Normal 2 2 3 4 3" xfId="1159"/>
    <cellStyle name="Normal 2 2 3 4 4" xfId="1160"/>
    <cellStyle name="Normal 2 2 3 4 5" xfId="1161"/>
    <cellStyle name="Normal 2 2 3 4_13008" xfId="1162"/>
    <cellStyle name="Normal 2 2 3 5" xfId="1163"/>
    <cellStyle name="Normal 2 2 3 6" xfId="1164"/>
    <cellStyle name="Normal 2 2 3 7" xfId="2902"/>
    <cellStyle name="Normal 2 2 3 8" xfId="2903"/>
    <cellStyle name="Normal 2 2 3_10050" xfId="2904"/>
    <cellStyle name="Normal 2 2 4" xfId="1165"/>
    <cellStyle name="Normal 2 2 4 2" xfId="1166"/>
    <cellStyle name="Normal 2 2 4 2 2" xfId="1167"/>
    <cellStyle name="Normal 2 2 4 2 3" xfId="1168"/>
    <cellStyle name="Normal 2 2 4 2 4" xfId="1169"/>
    <cellStyle name="Normal 2 2 4 2 5" xfId="1170"/>
    <cellStyle name="Normal 2 2 4 2_13008" xfId="1171"/>
    <cellStyle name="Normal 2 2 4 3" xfId="1172"/>
    <cellStyle name="Normal 2 2 4 3 2" xfId="1173"/>
    <cellStyle name="Normal 2 2 4 3 3" xfId="1174"/>
    <cellStyle name="Normal 2 2 4 3_13008" xfId="1175"/>
    <cellStyle name="Normal 2 2 4 4" xfId="1176"/>
    <cellStyle name="Normal 2 2 4 5" xfId="1177"/>
    <cellStyle name="Normal 2 2 4 6" xfId="1178"/>
    <cellStyle name="Normal 2 2 4 7" xfId="1179"/>
    <cellStyle name="Normal 2 2 4_13008" xfId="1180"/>
    <cellStyle name="Normal 2 2 5" xfId="1181"/>
    <cellStyle name="Normal 2 2 5 2" xfId="1182"/>
    <cellStyle name="Normal 2 2 5 2 2" xfId="2905"/>
    <cellStyle name="Normal 2 2 5 2 2 2" xfId="2906"/>
    <cellStyle name="Normal 2 2 5 2 2 3" xfId="2907"/>
    <cellStyle name="Normal 2 2 5 2 3" xfId="2908"/>
    <cellStyle name="Normal 2 2 5 2 4" xfId="2909"/>
    <cellStyle name="Normal 2 2 5 3" xfId="1183"/>
    <cellStyle name="Normal 2 2 5 3 2" xfId="2910"/>
    <cellStyle name="Normal 2 2 5 3 3" xfId="2911"/>
    <cellStyle name="Normal 2 2 5 4" xfId="1184"/>
    <cellStyle name="Normal 2 2 5 5" xfId="1185"/>
    <cellStyle name="Normal 2 2 5_13008" xfId="1186"/>
    <cellStyle name="Normal 2 2 6" xfId="1187"/>
    <cellStyle name="Normal 2 2 6 2" xfId="1188"/>
    <cellStyle name="Normal 2 2 6 2 2" xfId="2912"/>
    <cellStyle name="Normal 2 2 6 3" xfId="1189"/>
    <cellStyle name="Normal 2 2 6 4" xfId="1190"/>
    <cellStyle name="Normal 2 2 6 5" xfId="1191"/>
    <cellStyle name="Normal 2 2 6_13008" xfId="1192"/>
    <cellStyle name="Normal 2 2 7" xfId="1193"/>
    <cellStyle name="Normal 2 2 7 2" xfId="1194"/>
    <cellStyle name="Normal 2 2 7 2 2" xfId="2913"/>
    <cellStyle name="Normal 2 2 7 3" xfId="1195"/>
    <cellStyle name="Normal 2 2 7_13008" xfId="1196"/>
    <cellStyle name="Normal 2 2 8" xfId="1197"/>
    <cellStyle name="Normal 2 2 9" xfId="1198"/>
    <cellStyle name="Normal 2 2_10050" xfId="2914"/>
    <cellStyle name="Normal 2 20" xfId="1199"/>
    <cellStyle name="Normal 2 21" xfId="1200"/>
    <cellStyle name="Normal 2 22" xfId="2915"/>
    <cellStyle name="Normal 2 23" xfId="2916"/>
    <cellStyle name="Normal 2 24" xfId="2917"/>
    <cellStyle name="Normal 2 25" xfId="2918"/>
    <cellStyle name="Normal 2 3" xfId="1201"/>
    <cellStyle name="Normal 2 3 2" xfId="1202"/>
    <cellStyle name="Normal 2 3 2 2" xfId="2919"/>
    <cellStyle name="Normal 2 3 2 3" xfId="2920"/>
    <cellStyle name="Normal 2 3 2 4" xfId="2921"/>
    <cellStyle name="Normal 2 3 3" xfId="1203"/>
    <cellStyle name="Normal 2 3 4" xfId="1204"/>
    <cellStyle name="Normal 2 3 4 2" xfId="1205"/>
    <cellStyle name="Normal 2 3 4 2 2" xfId="2922"/>
    <cellStyle name="Normal 2 3 4 3" xfId="1206"/>
    <cellStyle name="Normal 2 3 4_13008" xfId="1207"/>
    <cellStyle name="Normal 2 3 5" xfId="1208"/>
    <cellStyle name="Normal 2 3 6" xfId="2923"/>
    <cellStyle name="Normal 2 3_2111" xfId="2924"/>
    <cellStyle name="Normal 2 4" xfId="1209"/>
    <cellStyle name="Normal 2 4 2" xfId="1210"/>
    <cellStyle name="Normal 2 4 2 2" xfId="1211"/>
    <cellStyle name="Normal 2 4 2 3" xfId="1212"/>
    <cellStyle name="Normal 2 4 3" xfId="2925"/>
    <cellStyle name="Normal 2 4 3 2" xfId="2926"/>
    <cellStyle name="Normal 2 5" xfId="1213"/>
    <cellStyle name="Normal 2 5 2" xfId="1214"/>
    <cellStyle name="Normal 2 5 3" xfId="2927"/>
    <cellStyle name="Normal 2 6" xfId="1215"/>
    <cellStyle name="Normal 2 6 10" xfId="1216"/>
    <cellStyle name="Normal 2 6 2" xfId="1217"/>
    <cellStyle name="Normal 2 6 2 2" xfId="1218"/>
    <cellStyle name="Normal 2 6 2 3" xfId="1219"/>
    <cellStyle name="Normal 2 6 2_13008" xfId="1220"/>
    <cellStyle name="Normal 2 6 3" xfId="1221"/>
    <cellStyle name="Normal 2 6 3 2" xfId="1222"/>
    <cellStyle name="Normal 2 6 3 3" xfId="1223"/>
    <cellStyle name="Normal 2 6 3_13008" xfId="1224"/>
    <cellStyle name="Normal 2 6 4" xfId="1225"/>
    <cellStyle name="Normal 2 6 5" xfId="1226"/>
    <cellStyle name="Normal 2 6 6" xfId="1227"/>
    <cellStyle name="Normal 2 6 7" xfId="1228"/>
    <cellStyle name="Normal 2 6 8" xfId="1229"/>
    <cellStyle name="Normal 2 6 9" xfId="1230"/>
    <cellStyle name="Normal 2 6_13008" xfId="1231"/>
    <cellStyle name="Normal 2 7" xfId="1232"/>
    <cellStyle name="Normal 2 7 2" xfId="1233"/>
    <cellStyle name="Normal 2 7 3" xfId="1234"/>
    <cellStyle name="Normal 2 7 4" xfId="2928"/>
    <cellStyle name="Normal 2 8" xfId="1235"/>
    <cellStyle name="Normal 2 8 2" xfId="1236"/>
    <cellStyle name="Normal 2 8 3" xfId="2929"/>
    <cellStyle name="Normal 2 8 4" xfId="2930"/>
    <cellStyle name="Normal 2 9" xfId="1237"/>
    <cellStyle name="Normal 2 9 2" xfId="1238"/>
    <cellStyle name="Normal 2 9 3" xfId="2931"/>
    <cellStyle name="Normal 2 9 4" xfId="2932"/>
    <cellStyle name="Normal 2_&lt;2&gt; Bonney Lake" xfId="2933"/>
    <cellStyle name="Normal 20" xfId="1239"/>
    <cellStyle name="Normal 20 10" xfId="2934"/>
    <cellStyle name="Normal 20 2" xfId="1240"/>
    <cellStyle name="Normal 20 2 2" xfId="2935"/>
    <cellStyle name="Normal 20 2 2 2" xfId="2936"/>
    <cellStyle name="Normal 20 2 3" xfId="2937"/>
    <cellStyle name="Normal 20 2 3 2" xfId="2938"/>
    <cellStyle name="Normal 20 2 4" xfId="2939"/>
    <cellStyle name="Normal 20 2_2013" xfId="2940"/>
    <cellStyle name="Normal 20 3" xfId="2941"/>
    <cellStyle name="Normal 20 3 2" xfId="2942"/>
    <cellStyle name="Normal 20 3 3" xfId="2943"/>
    <cellStyle name="Normal 20 3 4" xfId="2944"/>
    <cellStyle name="Normal 20 4" xfId="2945"/>
    <cellStyle name="Normal 20 4 2" xfId="2946"/>
    <cellStyle name="Normal 20 4 3" xfId="2947"/>
    <cellStyle name="Normal 20 5" xfId="2948"/>
    <cellStyle name="Normal 20 6" xfId="2949"/>
    <cellStyle name="Normal 20 7" xfId="2950"/>
    <cellStyle name="Normal 20 8" xfId="2951"/>
    <cellStyle name="Normal 20 9" xfId="2952"/>
    <cellStyle name="Normal 20_2013" xfId="2953"/>
    <cellStyle name="Normal 21" xfId="1241"/>
    <cellStyle name="Normal 21 2" xfId="1242"/>
    <cellStyle name="Normal 21 2 2" xfId="2954"/>
    <cellStyle name="Normal 21 2 3" xfId="2955"/>
    <cellStyle name="Normal 21 3" xfId="1243"/>
    <cellStyle name="Normal 21 3 2" xfId="2956"/>
    <cellStyle name="Normal 21 4" xfId="2957"/>
    <cellStyle name="Normal 21_20325" xfId="1244"/>
    <cellStyle name="Normal 22" xfId="1245"/>
    <cellStyle name="Normal 22 2" xfId="1246"/>
    <cellStyle name="Normal 22 2 2" xfId="2958"/>
    <cellStyle name="Normal 22 2 3" xfId="2959"/>
    <cellStyle name="Normal 22 3" xfId="1247"/>
    <cellStyle name="Normal 22 3 2" xfId="2960"/>
    <cellStyle name="Normal 22 4" xfId="2961"/>
    <cellStyle name="Normal 22 4 2" xfId="2962"/>
    <cellStyle name="Normal 22 5" xfId="2963"/>
    <cellStyle name="Normal 22 6" xfId="2964"/>
    <cellStyle name="Normal 22_20325" xfId="1248"/>
    <cellStyle name="Normal 23" xfId="1249"/>
    <cellStyle name="Normal 23 2" xfId="1250"/>
    <cellStyle name="Normal 23 2 2" xfId="2965"/>
    <cellStyle name="Normal 23 3" xfId="2966"/>
    <cellStyle name="Normal 23 3 2" xfId="2967"/>
    <cellStyle name="Normal 23 4" xfId="2968"/>
    <cellStyle name="Normal 23 5" xfId="2969"/>
    <cellStyle name="Normal 24" xfId="1251"/>
    <cellStyle name="Normal 24 2" xfId="1252"/>
    <cellStyle name="Normal 24 2 2" xfId="2970"/>
    <cellStyle name="Normal 24 2 3" xfId="2971"/>
    <cellStyle name="Normal 24 3" xfId="1253"/>
    <cellStyle name="Normal 24 3 2" xfId="2972"/>
    <cellStyle name="Normal 24 3 3" xfId="2973"/>
    <cellStyle name="Normal 24 4" xfId="1254"/>
    <cellStyle name="Normal 24 5" xfId="2974"/>
    <cellStyle name="Normal 24_13008" xfId="1255"/>
    <cellStyle name="Normal 25" xfId="1256"/>
    <cellStyle name="Normal 25 2" xfId="1257"/>
    <cellStyle name="Normal 25 2 2" xfId="2975"/>
    <cellStyle name="Normal 25 2 3" xfId="2976"/>
    <cellStyle name="Normal 25 3" xfId="1258"/>
    <cellStyle name="Normal 25 3 2" xfId="2977"/>
    <cellStyle name="Normal 25 3 3" xfId="2978"/>
    <cellStyle name="Normal 25 4" xfId="1259"/>
    <cellStyle name="Normal 25 5" xfId="2979"/>
    <cellStyle name="Normal 25_13008" xfId="1260"/>
    <cellStyle name="Normal 26" xfId="1261"/>
    <cellStyle name="Normal 26 2" xfId="1262"/>
    <cellStyle name="Normal 26 2 2" xfId="2980"/>
    <cellStyle name="Normal 26 2 3" xfId="2981"/>
    <cellStyle name="Normal 26 3" xfId="2982"/>
    <cellStyle name="Normal 26 3 2" xfId="2983"/>
    <cellStyle name="Normal 26 3 3" xfId="2984"/>
    <cellStyle name="Normal 26 3 4" xfId="2985"/>
    <cellStyle name="Normal 26 4" xfId="2986"/>
    <cellStyle name="Normal 26 5" xfId="2987"/>
    <cellStyle name="Normal 26_2013" xfId="2988"/>
    <cellStyle name="Normal 27" xfId="1263"/>
    <cellStyle name="Normal 27 2" xfId="1264"/>
    <cellStyle name="Normal 27 2 2" xfId="2989"/>
    <cellStyle name="Normal 27 2 3" xfId="2990"/>
    <cellStyle name="Normal 27 3" xfId="1265"/>
    <cellStyle name="Normal 27 3 2" xfId="2991"/>
    <cellStyle name="Normal 27 4" xfId="1266"/>
    <cellStyle name="Normal 27_20325" xfId="1267"/>
    <cellStyle name="Normal 28" xfId="1268"/>
    <cellStyle name="Normal 28 2" xfId="1269"/>
    <cellStyle name="Normal 28 2 2" xfId="2992"/>
    <cellStyle name="Normal 28 2 3" xfId="2993"/>
    <cellStyle name="Normal 28 3" xfId="1270"/>
    <cellStyle name="Normal 29" xfId="1271"/>
    <cellStyle name="Normal 29 2" xfId="1272"/>
    <cellStyle name="Normal 29 2 2" xfId="2994"/>
    <cellStyle name="Normal 29 2 3" xfId="2995"/>
    <cellStyle name="Normal 29 3" xfId="1273"/>
    <cellStyle name="Normal 3" xfId="1274"/>
    <cellStyle name="Normal 3 10" xfId="1275"/>
    <cellStyle name="Normal 3 2" xfId="1276"/>
    <cellStyle name="Normal 3 2 10" xfId="2996"/>
    <cellStyle name="Normal 3 2 2" xfId="1277"/>
    <cellStyle name="Normal 3 2 2 2" xfId="1278"/>
    <cellStyle name="Normal 3 2 2 2 2" xfId="1279"/>
    <cellStyle name="Normal 3 2 2 2 3" xfId="1280"/>
    <cellStyle name="Normal 3 2 2 2 4" xfId="1281"/>
    <cellStyle name="Normal 3 2 2 2 5" xfId="1282"/>
    <cellStyle name="Normal 3 2 2 2_13008" xfId="1283"/>
    <cellStyle name="Normal 3 2 2 3" xfId="1284"/>
    <cellStyle name="Normal 3 2 2 3 2" xfId="1285"/>
    <cellStyle name="Normal 3 2 2 3 3" xfId="1286"/>
    <cellStyle name="Normal 3 2 2 3_13008" xfId="1287"/>
    <cellStyle name="Normal 3 2 2 4" xfId="1288"/>
    <cellStyle name="Normal 3 2 2 5" xfId="1289"/>
    <cellStyle name="Normal 3 2 2 6" xfId="1290"/>
    <cellStyle name="Normal 3 2 2 7" xfId="1291"/>
    <cellStyle name="Normal 3 2 2_13008" xfId="1292"/>
    <cellStyle name="Normal 3 2 3" xfId="1293"/>
    <cellStyle name="Normal 3 2 3 2" xfId="1294"/>
    <cellStyle name="Normal 3 2 3 2 2" xfId="2997"/>
    <cellStyle name="Normal 3 2 3 3" xfId="1295"/>
    <cellStyle name="Normal 3 2 3 4" xfId="1296"/>
    <cellStyle name="Normal 3 2 3 5" xfId="1297"/>
    <cellStyle name="Normal 3 2 3_13008" xfId="1298"/>
    <cellStyle name="Normal 3 2 4" xfId="1299"/>
    <cellStyle name="Normal 3 2 4 2" xfId="1300"/>
    <cellStyle name="Normal 3 2 4 3" xfId="1301"/>
    <cellStyle name="Normal 3 2 4 4" xfId="1302"/>
    <cellStyle name="Normal 3 2 4 5" xfId="1303"/>
    <cellStyle name="Normal 3 2 4_13008" xfId="1304"/>
    <cellStyle name="Normal 3 2 5" xfId="1305"/>
    <cellStyle name="Normal 3 2 5 2" xfId="1306"/>
    <cellStyle name="Normal 3 2 5 3" xfId="1307"/>
    <cellStyle name="Normal 3 2 5_13008" xfId="1308"/>
    <cellStyle name="Normal 3 2 6" xfId="1309"/>
    <cellStyle name="Normal 3 2 7" xfId="1310"/>
    <cellStyle name="Normal 3 2 8" xfId="2998"/>
    <cellStyle name="Normal 3 2 9" xfId="2999"/>
    <cellStyle name="Normal 3 2_10050" xfId="3000"/>
    <cellStyle name="Normal 3 3" xfId="1311"/>
    <cellStyle name="Normal 3 3 2" xfId="1312"/>
    <cellStyle name="Normal 3 3 2 2" xfId="3001"/>
    <cellStyle name="Normal 3 3 2 2 2" xfId="3002"/>
    <cellStyle name="Normal 3 3 2 2 3" xfId="3003"/>
    <cellStyle name="Normal 3 3 2 3" xfId="3004"/>
    <cellStyle name="Normal 3 3 2 4" xfId="3005"/>
    <cellStyle name="Normal 3 3 3" xfId="3006"/>
    <cellStyle name="Normal 3 3 3 2" xfId="3007"/>
    <cellStyle name="Normal 3 3 3 3" xfId="3008"/>
    <cellStyle name="Normal 3 3 4" xfId="3009"/>
    <cellStyle name="Normal 3 3 5" xfId="3010"/>
    <cellStyle name="Normal 3 3 6" xfId="3011"/>
    <cellStyle name="Normal 3 4" xfId="1313"/>
    <cellStyle name="Normal 3 4 2" xfId="1314"/>
    <cellStyle name="Normal 3 4 3" xfId="1315"/>
    <cellStyle name="Normal 3 4 4" xfId="3012"/>
    <cellStyle name="Normal 3 4_13008" xfId="1316"/>
    <cellStyle name="Normal 3 5" xfId="1317"/>
    <cellStyle name="Normal 3 5 2" xfId="1318"/>
    <cellStyle name="Normal 3 5 2 2" xfId="3013"/>
    <cellStyle name="Normal 3 5 2 3" xfId="3014"/>
    <cellStyle name="Normal 3 5 3" xfId="1319"/>
    <cellStyle name="Normal 3 5 4" xfId="3015"/>
    <cellStyle name="Normal 3 5_13008" xfId="1320"/>
    <cellStyle name="Normal 3 6" xfId="1321"/>
    <cellStyle name="Normal 3 6 2" xfId="1322"/>
    <cellStyle name="Normal 3 6 2 2" xfId="3016"/>
    <cellStyle name="Normal 3 6 3" xfId="1323"/>
    <cellStyle name="Normal 3 6 4" xfId="3017"/>
    <cellStyle name="Normal 3 6_13008" xfId="1324"/>
    <cellStyle name="Normal 3 7" xfId="1325"/>
    <cellStyle name="Normal 3 8" xfId="1326"/>
    <cellStyle name="Normal 3 9" xfId="1327"/>
    <cellStyle name="Normal 3_10051" xfId="1328"/>
    <cellStyle name="Normal 30" xfId="1329"/>
    <cellStyle name="Normal 30 2" xfId="1330"/>
    <cellStyle name="Normal 30 2 2" xfId="3018"/>
    <cellStyle name="Normal 30 2 3" xfId="3019"/>
    <cellStyle name="Normal 30 3" xfId="1331"/>
    <cellStyle name="Normal 30_20325" xfId="1332"/>
    <cellStyle name="Normal 31" xfId="1333"/>
    <cellStyle name="Normal 31 2" xfId="1334"/>
    <cellStyle name="Normal 31 2 2" xfId="3020"/>
    <cellStyle name="Normal 31 2 3" xfId="3021"/>
    <cellStyle name="Normal 31 3" xfId="3022"/>
    <cellStyle name="Normal 31_20325" xfId="1335"/>
    <cellStyle name="Normal 32" xfId="1336"/>
    <cellStyle name="Normal 32 2" xfId="1337"/>
    <cellStyle name="Normal 32 2 2" xfId="3023"/>
    <cellStyle name="Normal 32 2 3" xfId="3024"/>
    <cellStyle name="Normal 32 2 4" xfId="3025"/>
    <cellStyle name="Normal 32 3" xfId="1338"/>
    <cellStyle name="Normal 32 3 2" xfId="3026"/>
    <cellStyle name="Normal 32_20325" xfId="1339"/>
    <cellStyle name="Normal 33" xfId="1340"/>
    <cellStyle name="Normal 33 2" xfId="1341"/>
    <cellStyle name="Normal 33 2 2" xfId="3027"/>
    <cellStyle name="Normal 33 2 3" xfId="3028"/>
    <cellStyle name="Normal 33 3" xfId="1342"/>
    <cellStyle name="Normal 33 3 2" xfId="3029"/>
    <cellStyle name="Normal 33 4" xfId="1343"/>
    <cellStyle name="Normal 33_20325" xfId="1344"/>
    <cellStyle name="Normal 34" xfId="1345"/>
    <cellStyle name="Normal 34 2" xfId="1346"/>
    <cellStyle name="Normal 34 2 2" xfId="3030"/>
    <cellStyle name="Normal 34 3" xfId="1347"/>
    <cellStyle name="Normal 34 3 2" xfId="3031"/>
    <cellStyle name="Normal 34 4" xfId="1348"/>
    <cellStyle name="Normal 34_20325" xfId="1349"/>
    <cellStyle name="Normal 35" xfId="1350"/>
    <cellStyle name="Normal 35 2" xfId="1351"/>
    <cellStyle name="Normal 35 2 2" xfId="3032"/>
    <cellStyle name="Normal 35 3" xfId="3033"/>
    <cellStyle name="Normal 36" xfId="1352"/>
    <cellStyle name="Normal 36 2" xfId="1353"/>
    <cellStyle name="Normal 36 2 2" xfId="3034"/>
    <cellStyle name="Normal 36 3" xfId="3035"/>
    <cellStyle name="Normal 37" xfId="1354"/>
    <cellStyle name="Normal 37 2" xfId="3036"/>
    <cellStyle name="Normal 37 2 2" xfId="3037"/>
    <cellStyle name="Normal 38" xfId="1355"/>
    <cellStyle name="Normal 38 2" xfId="1356"/>
    <cellStyle name="Normal 38 2 2" xfId="3038"/>
    <cellStyle name="Normal 38 3" xfId="1357"/>
    <cellStyle name="Normal 38_13008" xfId="1358"/>
    <cellStyle name="Normal 39" xfId="1359"/>
    <cellStyle name="Normal 39 2" xfId="3039"/>
    <cellStyle name="Normal 39 2 2" xfId="3040"/>
    <cellStyle name="Normal 4" xfId="1360"/>
    <cellStyle name="Normal 4 10" xfId="1361"/>
    <cellStyle name="Normal 4 11" xfId="3041"/>
    <cellStyle name="Normal 4 2" xfId="1362"/>
    <cellStyle name="Normal 4 2 2" xfId="1363"/>
    <cellStyle name="Normal 4 2 2 2" xfId="3042"/>
    <cellStyle name="Normal 4 2 2 2 2" xfId="3043"/>
    <cellStyle name="Normal 4 2 2 2 2 2" xfId="3044"/>
    <cellStyle name="Normal 4 2 2 2 3" xfId="3045"/>
    <cellStyle name="Normal 4 2 2 2_2013" xfId="3046"/>
    <cellStyle name="Normal 4 2 2 3" xfId="3047"/>
    <cellStyle name="Normal 4 2 2 3 2" xfId="3048"/>
    <cellStyle name="Normal 4 2 2 4" xfId="3049"/>
    <cellStyle name="Normal 4 2 2_2013" xfId="3050"/>
    <cellStyle name="Normal 4 2 3" xfId="1364"/>
    <cellStyle name="Normal 4 2 3 2" xfId="3051"/>
    <cellStyle name="Normal 4 2 3 2 2" xfId="3052"/>
    <cellStyle name="Normal 4 2 3 3" xfId="3053"/>
    <cellStyle name="Normal 4 2 3_2013" xfId="3054"/>
    <cellStyle name="Normal 4 2 4" xfId="3055"/>
    <cellStyle name="Normal 4 2 4 2" xfId="3056"/>
    <cellStyle name="Normal 4 2 5" xfId="3057"/>
    <cellStyle name="Normal 4 2 5 2" xfId="3058"/>
    <cellStyle name="Normal 4 2 6" xfId="3059"/>
    <cellStyle name="Normal 4 2 6 2" xfId="3060"/>
    <cellStyle name="Normal 4 2 7" xfId="3061"/>
    <cellStyle name="Normal 4 2_2012 modified" xfId="3062"/>
    <cellStyle name="Normal 4 3" xfId="1365"/>
    <cellStyle name="Normal 4 3 2" xfId="1366"/>
    <cellStyle name="Normal 4 3 2 2" xfId="3063"/>
    <cellStyle name="Normal 4 3 2 2 2" xfId="3064"/>
    <cellStyle name="Normal 4 3 2 2 3" xfId="3065"/>
    <cellStyle name="Normal 4 3 2 3" xfId="3066"/>
    <cellStyle name="Normal 4 3 2 4" xfId="3067"/>
    <cellStyle name="Normal 4 3 2_2013" xfId="3068"/>
    <cellStyle name="Normal 4 3 3" xfId="1367"/>
    <cellStyle name="Normal 4 3 3 2" xfId="3069"/>
    <cellStyle name="Normal 4 3 4" xfId="1368"/>
    <cellStyle name="Normal 4 3 5" xfId="1369"/>
    <cellStyle name="Normal 4 3 6" xfId="1370"/>
    <cellStyle name="Normal 4 3_13008" xfId="1371"/>
    <cellStyle name="Normal 4 4" xfId="1372"/>
    <cellStyle name="Normal 4 4 2" xfId="1373"/>
    <cellStyle name="Normal 4 4 2 2" xfId="3070"/>
    <cellStyle name="Normal 4 4 2 3" xfId="3071"/>
    <cellStyle name="Normal 4 4 3" xfId="1374"/>
    <cellStyle name="Normal 4 4 4" xfId="3072"/>
    <cellStyle name="Normal 4 4_13008" xfId="1375"/>
    <cellStyle name="Normal 4 5" xfId="1376"/>
    <cellStyle name="Normal 4 5 2" xfId="3073"/>
    <cellStyle name="Normal 4 5 3" xfId="3074"/>
    <cellStyle name="Normal 4 6" xfId="1377"/>
    <cellStyle name="Normal 4 7" xfId="1378"/>
    <cellStyle name="Normal 4 8" xfId="1379"/>
    <cellStyle name="Normal 4 8 2" xfId="3075"/>
    <cellStyle name="Normal 4 9" xfId="1380"/>
    <cellStyle name="Normal 4_2012 modified" xfId="3076"/>
    <cellStyle name="Normal 40" xfId="1381"/>
    <cellStyle name="Normal 40 2" xfId="3077"/>
    <cellStyle name="Normal 40 2 2" xfId="3078"/>
    <cellStyle name="Normal 41" xfId="1382"/>
    <cellStyle name="Normal 41 2" xfId="3079"/>
    <cellStyle name="Normal 41 2 2" xfId="3080"/>
    <cellStyle name="Normal 42" xfId="1383"/>
    <cellStyle name="Normal 42 2" xfId="3081"/>
    <cellStyle name="Normal 42 2 2" xfId="3082"/>
    <cellStyle name="Normal 43" xfId="1384"/>
    <cellStyle name="Normal 43 2" xfId="1385"/>
    <cellStyle name="Normal 43 2 2" xfId="3083"/>
    <cellStyle name="Normal 44" xfId="1386"/>
    <cellStyle name="Normal 44 2" xfId="3084"/>
    <cellStyle name="Normal 44 2 2" xfId="3085"/>
    <cellStyle name="Normal 45" xfId="1387"/>
    <cellStyle name="Normal 45 2" xfId="3086"/>
    <cellStyle name="Normal 45 2 2" xfId="3087"/>
    <cellStyle name="Normal 46" xfId="1388"/>
    <cellStyle name="Normal 47" xfId="1389"/>
    <cellStyle name="Normal 48" xfId="1390"/>
    <cellStyle name="Normal 49" xfId="1391"/>
    <cellStyle name="Normal 5" xfId="1392"/>
    <cellStyle name="Normal 5 2" xfId="1393"/>
    <cellStyle name="Normal 5 2 10" xfId="1394"/>
    <cellStyle name="Normal 5 2 11" xfId="3088"/>
    <cellStyle name="Normal 5 2 2" xfId="1395"/>
    <cellStyle name="Normal 5 2 2 10" xfId="1396"/>
    <cellStyle name="Normal 5 2 2 11" xfId="1397"/>
    <cellStyle name="Normal 5 2 2 2" xfId="1398"/>
    <cellStyle name="Normal 5 2 2 2 10" xfId="1399"/>
    <cellStyle name="Normal 5 2 2 2 11" xfId="1400"/>
    <cellStyle name="Normal 5 2 2 2 2" xfId="1401"/>
    <cellStyle name="Normal 5 2 2 2 2 2" xfId="1402"/>
    <cellStyle name="Normal 5 2 2 2 2 3" xfId="1403"/>
    <cellStyle name="Normal 5 2 2 2 2 4" xfId="3089"/>
    <cellStyle name="Normal 5 2 2 2 2_13008" xfId="1404"/>
    <cellStyle name="Normal 5 2 2 2 3" xfId="1405"/>
    <cellStyle name="Normal 5 2 2 2 3 2" xfId="1406"/>
    <cellStyle name="Normal 5 2 2 2 3 3" xfId="1407"/>
    <cellStyle name="Normal 5 2 2 2 3_13008" xfId="1408"/>
    <cellStyle name="Normal 5 2 2 2 4" xfId="1409"/>
    <cellStyle name="Normal 5 2 2 2 5" xfId="1410"/>
    <cellStyle name="Normal 5 2 2 2 6" xfId="1411"/>
    <cellStyle name="Normal 5 2 2 2 7" xfId="1412"/>
    <cellStyle name="Normal 5 2 2 2 8" xfId="1413"/>
    <cellStyle name="Normal 5 2 2 2 9" xfId="1414"/>
    <cellStyle name="Normal 5 2 2 2_13008" xfId="1415"/>
    <cellStyle name="Normal 5 2 2 3" xfId="1416"/>
    <cellStyle name="Normal 5 2 2 3 2" xfId="1417"/>
    <cellStyle name="Normal 5 2 2 3 2 2" xfId="3090"/>
    <cellStyle name="Normal 5 2 2 3 3" xfId="1418"/>
    <cellStyle name="Normal 5 2 2 3 4" xfId="3091"/>
    <cellStyle name="Normal 5 2 2 3_13008" xfId="1419"/>
    <cellStyle name="Normal 5 2 2 4" xfId="1420"/>
    <cellStyle name="Normal 5 2 2 4 2" xfId="1421"/>
    <cellStyle name="Normal 5 2 2 4 3" xfId="1422"/>
    <cellStyle name="Normal 5 2 2 4_13008" xfId="1423"/>
    <cellStyle name="Normal 5 2 2 5" xfId="1424"/>
    <cellStyle name="Normal 5 2 2 5 2" xfId="1425"/>
    <cellStyle name="Normal 5 2 2 5 3" xfId="1426"/>
    <cellStyle name="Normal 5 2 2 5_13008" xfId="1427"/>
    <cellStyle name="Normal 5 2 2 6" xfId="1428"/>
    <cellStyle name="Normal 5 2 2 7" xfId="1429"/>
    <cellStyle name="Normal 5 2 2 8" xfId="1430"/>
    <cellStyle name="Normal 5 2 2 9" xfId="1431"/>
    <cellStyle name="Normal 5 2 2_13008" xfId="1432"/>
    <cellStyle name="Normal 5 2 3" xfId="1433"/>
    <cellStyle name="Normal 5 2 3 10" xfId="1434"/>
    <cellStyle name="Normal 5 2 3 11" xfId="1435"/>
    <cellStyle name="Normal 5 2 3 2" xfId="1436"/>
    <cellStyle name="Normal 5 2 3 2 10" xfId="1437"/>
    <cellStyle name="Normal 5 2 3 2 11" xfId="1438"/>
    <cellStyle name="Normal 5 2 3 2 2" xfId="1439"/>
    <cellStyle name="Normal 5 2 3 2 2 2" xfId="1440"/>
    <cellStyle name="Normal 5 2 3 2 2 3" xfId="1441"/>
    <cellStyle name="Normal 5 2 3 2 2_13008" xfId="1442"/>
    <cellStyle name="Normal 5 2 3 2 3" xfId="1443"/>
    <cellStyle name="Normal 5 2 3 2 3 2" xfId="1444"/>
    <cellStyle name="Normal 5 2 3 2 3 3" xfId="1445"/>
    <cellStyle name="Normal 5 2 3 2 3_13008" xfId="1446"/>
    <cellStyle name="Normal 5 2 3 2 4" xfId="1447"/>
    <cellStyle name="Normal 5 2 3 2 5" xfId="1448"/>
    <cellStyle name="Normal 5 2 3 2 6" xfId="1449"/>
    <cellStyle name="Normal 5 2 3 2 7" xfId="1450"/>
    <cellStyle name="Normal 5 2 3 2 8" xfId="1451"/>
    <cellStyle name="Normal 5 2 3 2 9" xfId="1452"/>
    <cellStyle name="Normal 5 2 3 2_13008" xfId="1453"/>
    <cellStyle name="Normal 5 2 3 3" xfId="1454"/>
    <cellStyle name="Normal 5 2 3 3 2" xfId="1455"/>
    <cellStyle name="Normal 5 2 3 3 2 2" xfId="3092"/>
    <cellStyle name="Normal 5 2 3 3 3" xfId="1456"/>
    <cellStyle name="Normal 5 2 3 3 4" xfId="3093"/>
    <cellStyle name="Normal 5 2 3 3_13008" xfId="1457"/>
    <cellStyle name="Normal 5 2 3 4" xfId="1458"/>
    <cellStyle name="Normal 5 2 3 4 2" xfId="1459"/>
    <cellStyle name="Normal 5 2 3 4 3" xfId="1460"/>
    <cellStyle name="Normal 5 2 3 4_13008" xfId="1461"/>
    <cellStyle name="Normal 5 2 3 5" xfId="1462"/>
    <cellStyle name="Normal 5 2 3 5 2" xfId="1463"/>
    <cellStyle name="Normal 5 2 3 5 3" xfId="1464"/>
    <cellStyle name="Normal 5 2 3 5_13008" xfId="1465"/>
    <cellStyle name="Normal 5 2 3 6" xfId="1466"/>
    <cellStyle name="Normal 5 2 3 7" xfId="1467"/>
    <cellStyle name="Normal 5 2 3 8" xfId="1468"/>
    <cellStyle name="Normal 5 2 3 9" xfId="1469"/>
    <cellStyle name="Normal 5 2 3_13008" xfId="1470"/>
    <cellStyle name="Normal 5 2 4" xfId="1471"/>
    <cellStyle name="Normal 5 2 4 10" xfId="1472"/>
    <cellStyle name="Normal 5 2 4 11" xfId="1473"/>
    <cellStyle name="Normal 5 2 4 2" xfId="1474"/>
    <cellStyle name="Normal 5 2 4 2 10" xfId="1475"/>
    <cellStyle name="Normal 5 2 4 2 11" xfId="1476"/>
    <cellStyle name="Normal 5 2 4 2 2" xfId="1477"/>
    <cellStyle name="Normal 5 2 4 2 2 2" xfId="1478"/>
    <cellStyle name="Normal 5 2 4 2 2 3" xfId="1479"/>
    <cellStyle name="Normal 5 2 4 2 2_13008" xfId="1480"/>
    <cellStyle name="Normal 5 2 4 2 3" xfId="1481"/>
    <cellStyle name="Normal 5 2 4 2 3 2" xfId="1482"/>
    <cellStyle name="Normal 5 2 4 2 3 3" xfId="1483"/>
    <cellStyle name="Normal 5 2 4 2 3_13008" xfId="1484"/>
    <cellStyle name="Normal 5 2 4 2 4" xfId="1485"/>
    <cellStyle name="Normal 5 2 4 2 5" xfId="1486"/>
    <cellStyle name="Normal 5 2 4 2 6" xfId="1487"/>
    <cellStyle name="Normal 5 2 4 2 7" xfId="1488"/>
    <cellStyle name="Normal 5 2 4 2 8" xfId="1489"/>
    <cellStyle name="Normal 5 2 4 2 9" xfId="1490"/>
    <cellStyle name="Normal 5 2 4 2_13008" xfId="1491"/>
    <cellStyle name="Normal 5 2 4 3" xfId="1492"/>
    <cellStyle name="Normal 5 2 4 3 2" xfId="1493"/>
    <cellStyle name="Normal 5 2 4 3 2 2" xfId="3094"/>
    <cellStyle name="Normal 5 2 4 3 3" xfId="1494"/>
    <cellStyle name="Normal 5 2 4 3_13008" xfId="1495"/>
    <cellStyle name="Normal 5 2 4 4" xfId="1496"/>
    <cellStyle name="Normal 5 2 4 4 2" xfId="1497"/>
    <cellStyle name="Normal 5 2 4 4 3" xfId="1498"/>
    <cellStyle name="Normal 5 2 4 4_13008" xfId="1499"/>
    <cellStyle name="Normal 5 2 4 5" xfId="1500"/>
    <cellStyle name="Normal 5 2 4 5 2" xfId="1501"/>
    <cellStyle name="Normal 5 2 4 5 3" xfId="1502"/>
    <cellStyle name="Normal 5 2 4 5_13008" xfId="1503"/>
    <cellStyle name="Normal 5 2 4 6" xfId="1504"/>
    <cellStyle name="Normal 5 2 4 7" xfId="1505"/>
    <cellStyle name="Normal 5 2 4 8" xfId="1506"/>
    <cellStyle name="Normal 5 2 4 9" xfId="1507"/>
    <cellStyle name="Normal 5 2 4_13008" xfId="1508"/>
    <cellStyle name="Normal 5 2 5" xfId="1509"/>
    <cellStyle name="Normal 5 2 5 10" xfId="1510"/>
    <cellStyle name="Normal 5 2 5 11" xfId="1511"/>
    <cellStyle name="Normal 5 2 5 12" xfId="1512"/>
    <cellStyle name="Normal 5 2 5 19" xfId="1513"/>
    <cellStyle name="Normal 5 2 5 19 2" xfId="1514"/>
    <cellStyle name="Normal 5 2 5 19 2 2" xfId="3095"/>
    <cellStyle name="Normal 5 2 5 19 3" xfId="3096"/>
    <cellStyle name="Normal 5 2 5 19_13008" xfId="1515"/>
    <cellStyle name="Normal 5 2 5 2" xfId="1516"/>
    <cellStyle name="Normal 5 2 5 2 10" xfId="1517"/>
    <cellStyle name="Normal 5 2 5 2 11" xfId="1518"/>
    <cellStyle name="Normal 5 2 5 2 2" xfId="1519"/>
    <cellStyle name="Normal 5 2 5 2 2 10" xfId="1520"/>
    <cellStyle name="Normal 5 2 5 2 2 11" xfId="1521"/>
    <cellStyle name="Normal 5 2 5 2 2 2" xfId="1522"/>
    <cellStyle name="Normal 5 2 5 2 2 2 2" xfId="1523"/>
    <cellStyle name="Normal 5 2 5 2 2 2 3" xfId="1524"/>
    <cellStyle name="Normal 5 2 5 2 2 2_13008" xfId="1525"/>
    <cellStyle name="Normal 5 2 5 2 2 3" xfId="1526"/>
    <cellStyle name="Normal 5 2 5 2 2 3 2" xfId="1527"/>
    <cellStyle name="Normal 5 2 5 2 2 3 3" xfId="1528"/>
    <cellStyle name="Normal 5 2 5 2 2 3_13008" xfId="1529"/>
    <cellStyle name="Normal 5 2 5 2 2 4" xfId="1530"/>
    <cellStyle name="Normal 5 2 5 2 2 5" xfId="1531"/>
    <cellStyle name="Normal 5 2 5 2 2 6" xfId="1532"/>
    <cellStyle name="Normal 5 2 5 2 2 7" xfId="1533"/>
    <cellStyle name="Normal 5 2 5 2 2 8" xfId="1534"/>
    <cellStyle name="Normal 5 2 5 2 2 9" xfId="1535"/>
    <cellStyle name="Normal 5 2 5 2 2_13008" xfId="1536"/>
    <cellStyle name="Normal 5 2 5 2 3" xfId="1537"/>
    <cellStyle name="Normal 5 2 5 2 3 2" xfId="1538"/>
    <cellStyle name="Normal 5 2 5 2 3 2 2" xfId="3097"/>
    <cellStyle name="Normal 5 2 5 2 3 3" xfId="1539"/>
    <cellStyle name="Normal 5 2 5 2 3_13008" xfId="1540"/>
    <cellStyle name="Normal 5 2 5 2 4" xfId="1541"/>
    <cellStyle name="Normal 5 2 5 2 4 2" xfId="1542"/>
    <cellStyle name="Normal 5 2 5 2 4 3" xfId="1543"/>
    <cellStyle name="Normal 5 2 5 2 4_13008" xfId="1544"/>
    <cellStyle name="Normal 5 2 5 2 5" xfId="1545"/>
    <cellStyle name="Normal 5 2 5 2 5 2" xfId="1546"/>
    <cellStyle name="Normal 5 2 5 2 5 3" xfId="1547"/>
    <cellStyle name="Normal 5 2 5 2 5_13008" xfId="1548"/>
    <cellStyle name="Normal 5 2 5 2 6" xfId="1549"/>
    <cellStyle name="Normal 5 2 5 2 7" xfId="1550"/>
    <cellStyle name="Normal 5 2 5 2 8" xfId="1551"/>
    <cellStyle name="Normal 5 2 5 2 9" xfId="1552"/>
    <cellStyle name="Normal 5 2 5 2_13008" xfId="1553"/>
    <cellStyle name="Normal 5 2 5 3" xfId="1554"/>
    <cellStyle name="Normal 5 2 5 3 10" xfId="1555"/>
    <cellStyle name="Normal 5 2 5 3 10 2" xfId="1556"/>
    <cellStyle name="Normal 5 2 5 3 10 2 2" xfId="3098"/>
    <cellStyle name="Normal 5 2 5 3 10 3" xfId="1557"/>
    <cellStyle name="Normal 5 2 5 3 10_13008" xfId="1558"/>
    <cellStyle name="Normal 5 2 5 3 11" xfId="1559"/>
    <cellStyle name="Normal 5 2 5 3 11 2" xfId="1560"/>
    <cellStyle name="Normal 5 2 5 3 11 3" xfId="1561"/>
    <cellStyle name="Normal 5 2 5 3 11_13008" xfId="1562"/>
    <cellStyle name="Normal 5 2 5 3 12" xfId="1563"/>
    <cellStyle name="Normal 5 2 5 3 12 2" xfId="1564"/>
    <cellStyle name="Normal 5 2 5 3 12 3" xfId="1565"/>
    <cellStyle name="Normal 5 2 5 3 12_13008" xfId="1566"/>
    <cellStyle name="Normal 5 2 5 3 13" xfId="1567"/>
    <cellStyle name="Normal 5 2 5 3 13 2" xfId="1568"/>
    <cellStyle name="Normal 5 2 5 3 14" xfId="1569"/>
    <cellStyle name="Normal 5 2 5 3 15" xfId="1570"/>
    <cellStyle name="Normal 5 2 5 3 16" xfId="1571"/>
    <cellStyle name="Normal 5 2 5 3 17" xfId="1572"/>
    <cellStyle name="Normal 5 2 5 3 18" xfId="1573"/>
    <cellStyle name="Normal 5 2 5 3 19" xfId="1574"/>
    <cellStyle name="Normal 5 2 5 3 2" xfId="1575"/>
    <cellStyle name="Normal 5 2 5 3 2 10" xfId="1576"/>
    <cellStyle name="Normal 5 2 5 3 2 11" xfId="1577"/>
    <cellStyle name="Normal 5 2 5 3 2 2" xfId="1578"/>
    <cellStyle name="Normal 5 2 5 3 2 2 10" xfId="1579"/>
    <cellStyle name="Normal 5 2 5 3 2 2 11" xfId="1580"/>
    <cellStyle name="Normal 5 2 5 3 2 2 2" xfId="1581"/>
    <cellStyle name="Normal 5 2 5 3 2 2 2 2" xfId="1582"/>
    <cellStyle name="Normal 5 2 5 3 2 2 2 3" xfId="1583"/>
    <cellStyle name="Normal 5 2 5 3 2 2 2_13008" xfId="1584"/>
    <cellStyle name="Normal 5 2 5 3 2 2 3" xfId="1585"/>
    <cellStyle name="Normal 5 2 5 3 2 2 3 2" xfId="1586"/>
    <cellStyle name="Normal 5 2 5 3 2 2 3 3" xfId="1587"/>
    <cellStyle name="Normal 5 2 5 3 2 2 3_13008" xfId="1588"/>
    <cellStyle name="Normal 5 2 5 3 2 2 4" xfId="1589"/>
    <cellStyle name="Normal 5 2 5 3 2 2 5" xfId="1590"/>
    <cellStyle name="Normal 5 2 5 3 2 2 6" xfId="1591"/>
    <cellStyle name="Normal 5 2 5 3 2 2 7" xfId="1592"/>
    <cellStyle name="Normal 5 2 5 3 2 2 8" xfId="1593"/>
    <cellStyle name="Normal 5 2 5 3 2 2 9" xfId="1594"/>
    <cellStyle name="Normal 5 2 5 3 2 2_13008" xfId="1595"/>
    <cellStyle name="Normal 5 2 5 3 2 3" xfId="1596"/>
    <cellStyle name="Normal 5 2 5 3 2 3 2" xfId="1597"/>
    <cellStyle name="Normal 5 2 5 3 2 3 2 2" xfId="3099"/>
    <cellStyle name="Normal 5 2 5 3 2 3 3" xfId="1598"/>
    <cellStyle name="Normal 5 2 5 3 2 3_13008" xfId="1599"/>
    <cellStyle name="Normal 5 2 5 3 2 4" xfId="1600"/>
    <cellStyle name="Normal 5 2 5 3 2 4 2" xfId="1601"/>
    <cellStyle name="Normal 5 2 5 3 2 4 3" xfId="1602"/>
    <cellStyle name="Normal 5 2 5 3 2 4_13008" xfId="1603"/>
    <cellStyle name="Normal 5 2 5 3 2 5" xfId="1604"/>
    <cellStyle name="Normal 5 2 5 3 2 5 2" xfId="1605"/>
    <cellStyle name="Normal 5 2 5 3 2 5 3" xfId="1606"/>
    <cellStyle name="Normal 5 2 5 3 2 5_13008" xfId="1607"/>
    <cellStyle name="Normal 5 2 5 3 2 6" xfId="1608"/>
    <cellStyle name="Normal 5 2 5 3 2 7" xfId="1609"/>
    <cellStyle name="Normal 5 2 5 3 2 8" xfId="1610"/>
    <cellStyle name="Normal 5 2 5 3 2 9" xfId="1611"/>
    <cellStyle name="Normal 5 2 5 3 2_13008" xfId="1612"/>
    <cellStyle name="Normal 5 2 5 3 20" xfId="1613"/>
    <cellStyle name="Normal 5 2 5 3 21" xfId="1614"/>
    <cellStyle name="Normal 5 2 5 3 22" xfId="1615"/>
    <cellStyle name="Normal 5 2 5 3 23" xfId="1616"/>
    <cellStyle name="Normal 5 2 5 3 24" xfId="1617"/>
    <cellStyle name="Normal 5 2 5 3 25" xfId="1618"/>
    <cellStyle name="Normal 5 2 5 3 26" xfId="1619"/>
    <cellStyle name="Normal 5 2 5 3 27" xfId="1620"/>
    <cellStyle name="Normal 5 2 5 3 28" xfId="1621"/>
    <cellStyle name="Normal 5 2 5 3 3" xfId="1622"/>
    <cellStyle name="Normal 5 2 5 3 3 10" xfId="1623"/>
    <cellStyle name="Normal 5 2 5 3 3 11" xfId="1624"/>
    <cellStyle name="Normal 5 2 5 3 3 2" xfId="1625"/>
    <cellStyle name="Normal 5 2 5 3 3 2 2" xfId="1626"/>
    <cellStyle name="Normal 5 2 5 3 3 2 3" xfId="1627"/>
    <cellStyle name="Normal 5 2 5 3 3 2_13008" xfId="1628"/>
    <cellStyle name="Normal 5 2 5 3 3 3" xfId="1629"/>
    <cellStyle name="Normal 5 2 5 3 3 3 2" xfId="1630"/>
    <cellStyle name="Normal 5 2 5 3 3 3 3" xfId="1631"/>
    <cellStyle name="Normal 5 2 5 3 3 3_13008" xfId="1632"/>
    <cellStyle name="Normal 5 2 5 3 3 4" xfId="1633"/>
    <cellStyle name="Normal 5 2 5 3 3 5" xfId="1634"/>
    <cellStyle name="Normal 5 2 5 3 3 6" xfId="1635"/>
    <cellStyle name="Normal 5 2 5 3 3 7" xfId="1636"/>
    <cellStyle name="Normal 5 2 5 3 3 8" xfId="1637"/>
    <cellStyle name="Normal 5 2 5 3 3 9" xfId="1638"/>
    <cellStyle name="Normal 5 2 5 3 3_13008" xfId="1639"/>
    <cellStyle name="Normal 5 2 5 3 4" xfId="1640"/>
    <cellStyle name="Normal 5 2 5 3 4 2" xfId="1641"/>
    <cellStyle name="Normal 5 2 5 3 4 2 2" xfId="3100"/>
    <cellStyle name="Normal 5 2 5 3 4 3" xfId="1642"/>
    <cellStyle name="Normal 5 2 5 3 4 4" xfId="1643"/>
    <cellStyle name="Normal 5 2 5 3 4 5" xfId="1644"/>
    <cellStyle name="Normal 5 2 5 3 4_13008" xfId="1645"/>
    <cellStyle name="Normal 5 2 5 3 5" xfId="1646"/>
    <cellStyle name="Normal 5 2 5 3 5 2" xfId="1647"/>
    <cellStyle name="Normal 5 2 5 3 5 2 2" xfId="3101"/>
    <cellStyle name="Normal 5 2 5 3 5 3" xfId="1648"/>
    <cellStyle name="Normal 5 2 5 3 5_13008" xfId="1649"/>
    <cellStyle name="Normal 5 2 5 3 6" xfId="1650"/>
    <cellStyle name="Normal 5 2 5 3 6 2" xfId="1651"/>
    <cellStyle name="Normal 5 2 5 3 6 2 2" xfId="3102"/>
    <cellStyle name="Normal 5 2 5 3 6 3" xfId="1652"/>
    <cellStyle name="Normal 5 2 5 3 6_13008" xfId="1653"/>
    <cellStyle name="Normal 5 2 5 3 7" xfId="1654"/>
    <cellStyle name="Normal 5 2 5 3 7 2" xfId="1655"/>
    <cellStyle name="Normal 5 2 5 3 7 2 2" xfId="3103"/>
    <cellStyle name="Normal 5 2 5 3 7 3" xfId="1656"/>
    <cellStyle name="Normal 5 2 5 3 7_13008" xfId="1657"/>
    <cellStyle name="Normal 5 2 5 3 8" xfId="1658"/>
    <cellStyle name="Normal 5 2 5 3 8 2" xfId="1659"/>
    <cellStyle name="Normal 5 2 5 3 8 2 2" xfId="3104"/>
    <cellStyle name="Normal 5 2 5 3 8 3" xfId="1660"/>
    <cellStyle name="Normal 5 2 5 3 8_13008" xfId="1661"/>
    <cellStyle name="Normal 5 2 5 3 9" xfId="1662"/>
    <cellStyle name="Normal 5 2 5 3 9 2" xfId="1663"/>
    <cellStyle name="Normal 5 2 5 3 9 2 2" xfId="3105"/>
    <cellStyle name="Normal 5 2 5 3 9 3" xfId="1664"/>
    <cellStyle name="Normal 5 2 5 3 9_13008" xfId="1665"/>
    <cellStyle name="Normal 5 2 5 3_13008" xfId="1666"/>
    <cellStyle name="Normal 5 2 5 4" xfId="1667"/>
    <cellStyle name="Normal 5 2 5 4 2" xfId="1668"/>
    <cellStyle name="Normal 5 2 5 4 2 2" xfId="1669"/>
    <cellStyle name="Normal 5 2 5 4 2 3" xfId="1670"/>
    <cellStyle name="Normal 5 2 5 4 2 4" xfId="1671"/>
    <cellStyle name="Normal 5 2 5 4 2 5" xfId="1672"/>
    <cellStyle name="Normal 5 2 5 4 2_13008" xfId="1673"/>
    <cellStyle name="Normal 5 2 5 4 3" xfId="1674"/>
    <cellStyle name="Normal 5 2 5 4 3 2" xfId="1675"/>
    <cellStyle name="Normal 5 2 5 4 3 3" xfId="1676"/>
    <cellStyle name="Normal 5 2 5 4 3_13008" xfId="1677"/>
    <cellStyle name="Normal 5 2 5 4 4" xfId="1678"/>
    <cellStyle name="Normal 5 2 5 4 5" xfId="1679"/>
    <cellStyle name="Normal 5 2 5 4 6" xfId="1680"/>
    <cellStyle name="Normal 5 2 5 4 7" xfId="1681"/>
    <cellStyle name="Normal 5 2 5 4_13008" xfId="1682"/>
    <cellStyle name="Normal 5 2 5 5" xfId="1683"/>
    <cellStyle name="Normal 5 2 5 5 2" xfId="1684"/>
    <cellStyle name="Normal 5 2 5 5 2 2" xfId="1685"/>
    <cellStyle name="Normal 5 2 5 5 2 3" xfId="1686"/>
    <cellStyle name="Normal 5 2 5 5 3" xfId="1687"/>
    <cellStyle name="Normal 5 2 5 5 4" xfId="1688"/>
    <cellStyle name="Normal 5 2 5 5 5" xfId="1689"/>
    <cellStyle name="Normal 5 2 5 5_13008" xfId="1690"/>
    <cellStyle name="Normal 5 2 5 6" xfId="1691"/>
    <cellStyle name="Normal 5 2 5 6 2" xfId="1692"/>
    <cellStyle name="Normal 5 2 5 6 2 2" xfId="1693"/>
    <cellStyle name="Normal 5 2 5 6 2 3" xfId="1694"/>
    <cellStyle name="Normal 5 2 5 6 3" xfId="1695"/>
    <cellStyle name="Normal 5 2 5 6 4" xfId="1696"/>
    <cellStyle name="Normal 5 2 5 6 5" xfId="1697"/>
    <cellStyle name="Normal 5 2 5 6_13008" xfId="1698"/>
    <cellStyle name="Normal 5 2 5 7" xfId="1699"/>
    <cellStyle name="Normal 5 2 5 7 2" xfId="1700"/>
    <cellStyle name="Normal 5 2 5 7 2 2" xfId="1701"/>
    <cellStyle name="Normal 5 2 5 7 2 3" xfId="1702"/>
    <cellStyle name="Normal 5 2 5 7 3" xfId="1703"/>
    <cellStyle name="Normal 5 2 5 7 4" xfId="1704"/>
    <cellStyle name="Normal 5 2 5 7 5" xfId="1705"/>
    <cellStyle name="Normal 5 2 5 7_13008" xfId="1706"/>
    <cellStyle name="Normal 5 2 5 8" xfId="1707"/>
    <cellStyle name="Normal 5 2 5 8 2" xfId="1708"/>
    <cellStyle name="Normal 5 2 5 8 3" xfId="1709"/>
    <cellStyle name="Normal 5 2 5 8 4" xfId="1710"/>
    <cellStyle name="Normal 5 2 5 8 5" xfId="1711"/>
    <cellStyle name="Normal 5 2 5 8_13008" xfId="1712"/>
    <cellStyle name="Normal 5 2 5 9" xfId="1713"/>
    <cellStyle name="Normal 5 2 5 9 2" xfId="1714"/>
    <cellStyle name="Normal 5 2 5 9 3" xfId="1715"/>
    <cellStyle name="Normal 5 2 5_10070" xfId="1716"/>
    <cellStyle name="Normal 5 2 6" xfId="1717"/>
    <cellStyle name="Normal 5 2 6 2" xfId="1718"/>
    <cellStyle name="Normal 5 2 6 2 2" xfId="1719"/>
    <cellStyle name="Normal 5 2 6 2 3" xfId="1720"/>
    <cellStyle name="Normal 5 2 6 3" xfId="1721"/>
    <cellStyle name="Normal 5 2 6 4" xfId="1722"/>
    <cellStyle name="Normal 5 2 7" xfId="1723"/>
    <cellStyle name="Normal 5 2 7 2" xfId="1724"/>
    <cellStyle name="Normal 5 2 7 3" xfId="1725"/>
    <cellStyle name="Normal 5 2 7 4" xfId="1726"/>
    <cellStyle name="Normal 5 2 7 5" xfId="1727"/>
    <cellStyle name="Normal 5 2 7_13008" xfId="1728"/>
    <cellStyle name="Normal 5 2 8" xfId="1729"/>
    <cellStyle name="Normal 5 2 8 2" xfId="1730"/>
    <cellStyle name="Normal 5 2 8 3" xfId="1731"/>
    <cellStyle name="Normal 5 2 8_13008" xfId="1732"/>
    <cellStyle name="Normal 5 2 9" xfId="1733"/>
    <cellStyle name="Normal 5 2 9 2" xfId="1734"/>
    <cellStyle name="Normal 5 2 9 3" xfId="1735"/>
    <cellStyle name="Normal 5 2 9_13008" xfId="1736"/>
    <cellStyle name="Normal 5 2_10050" xfId="3106"/>
    <cellStyle name="Normal 5 3" xfId="1737"/>
    <cellStyle name="Normal 5 3 2" xfId="1738"/>
    <cellStyle name="Normal 5 3 2 2" xfId="1739"/>
    <cellStyle name="Normal 5 3 2 2 2" xfId="3107"/>
    <cellStyle name="Normal 5 3 2 2 3" xfId="3108"/>
    <cellStyle name="Normal 5 3 2 3" xfId="1740"/>
    <cellStyle name="Normal 5 3 2 4" xfId="3109"/>
    <cellStyle name="Normal 5 3 2_2013" xfId="3110"/>
    <cellStyle name="Normal 5 3 3" xfId="1741"/>
    <cellStyle name="Normal 5 3 3 2" xfId="3111"/>
    <cellStyle name="Normal 5 3 3 3" xfId="3112"/>
    <cellStyle name="Normal 5 3 4" xfId="1742"/>
    <cellStyle name="Normal 5 3 5" xfId="3113"/>
    <cellStyle name="Normal 5 3_2013" xfId="3114"/>
    <cellStyle name="Normal 5 4" xfId="1743"/>
    <cellStyle name="Normal 5 4 10" xfId="1744"/>
    <cellStyle name="Normal 5 4 11" xfId="1745"/>
    <cellStyle name="Normal 5 4 2" xfId="1746"/>
    <cellStyle name="Normal 5 4 2 2" xfId="1747"/>
    <cellStyle name="Normal 5 4 2 3" xfId="1748"/>
    <cellStyle name="Normal 5 4 2 4" xfId="3115"/>
    <cellStyle name="Normal 5 4 2_13008" xfId="1749"/>
    <cellStyle name="Normal 5 4 3" xfId="1750"/>
    <cellStyle name="Normal 5 4 3 2" xfId="1751"/>
    <cellStyle name="Normal 5 4 3 3" xfId="1752"/>
    <cellStyle name="Normal 5 4 3 4" xfId="3116"/>
    <cellStyle name="Normal 5 4 3_13008" xfId="1753"/>
    <cellStyle name="Normal 5 4 4" xfId="1754"/>
    <cellStyle name="Normal 5 4 5" xfId="1755"/>
    <cellStyle name="Normal 5 4 6" xfId="1756"/>
    <cellStyle name="Normal 5 4 7" xfId="1757"/>
    <cellStyle name="Normal 5 4 8" xfId="1758"/>
    <cellStyle name="Normal 5 4 9" xfId="1759"/>
    <cellStyle name="Normal 5 4_13008" xfId="1760"/>
    <cellStyle name="Normal 5 5" xfId="1761"/>
    <cellStyle name="Normal 5 5 2" xfId="1762"/>
    <cellStyle name="Normal 5 5 2 2" xfId="3117"/>
    <cellStyle name="Normal 5 5 3" xfId="1763"/>
    <cellStyle name="Normal 5 5 4" xfId="1764"/>
    <cellStyle name="Normal 5 5 5" xfId="1765"/>
    <cellStyle name="Normal 5 5_13008" xfId="1766"/>
    <cellStyle name="Normal 5 6" xfId="1767"/>
    <cellStyle name="Normal 5 6 2" xfId="1768"/>
    <cellStyle name="Normal 5 6 3" xfId="1769"/>
    <cellStyle name="Normal 5 6_13008" xfId="1770"/>
    <cellStyle name="Normal 5 7" xfId="1771"/>
    <cellStyle name="Normal 5 8" xfId="1772"/>
    <cellStyle name="Normal 5 8 2" xfId="3118"/>
    <cellStyle name="Normal 5_10050" xfId="3119"/>
    <cellStyle name="Normal 50" xfId="1773"/>
    <cellStyle name="Normal 50 2" xfId="3120"/>
    <cellStyle name="Normal 50 2 2" xfId="3121"/>
    <cellStyle name="Normal 51" xfId="1774"/>
    <cellStyle name="Normal 51 2" xfId="3122"/>
    <cellStyle name="Normal 52" xfId="1775"/>
    <cellStyle name="Normal 52 2" xfId="3123"/>
    <cellStyle name="Normal 53" xfId="1776"/>
    <cellStyle name="Normal 54" xfId="1777"/>
    <cellStyle name="Normal 55" xfId="1778"/>
    <cellStyle name="Normal 56" xfId="1779"/>
    <cellStyle name="Normal 56 2" xfId="3124"/>
    <cellStyle name="Normal 57" xfId="1780"/>
    <cellStyle name="Normal 58" xfId="1781"/>
    <cellStyle name="Normal 59" xfId="1782"/>
    <cellStyle name="Normal 6" xfId="1783"/>
    <cellStyle name="Normal 6 10" xfId="3125"/>
    <cellStyle name="Normal 6 2" xfId="1784"/>
    <cellStyle name="Normal 6 2 2" xfId="1785"/>
    <cellStyle name="Normal 6 2 2 2" xfId="1786"/>
    <cellStyle name="Normal 6 2 2 2 2" xfId="3126"/>
    <cellStyle name="Normal 6 2 2 2 2 2" xfId="3127"/>
    <cellStyle name="Normal 6 2 2 2 3" xfId="3128"/>
    <cellStyle name="Normal 6 2 2 2_2013" xfId="3129"/>
    <cellStyle name="Normal 6 2 2 3" xfId="1787"/>
    <cellStyle name="Normal 6 2 2 3 2" xfId="3130"/>
    <cellStyle name="Normal 6 2 2 4" xfId="1788"/>
    <cellStyle name="Normal 6 2 2 5" xfId="1789"/>
    <cellStyle name="Normal 6 2 2_13008" xfId="1790"/>
    <cellStyle name="Normal 6 2 3" xfId="1791"/>
    <cellStyle name="Normal 6 2 3 2" xfId="1792"/>
    <cellStyle name="Normal 6 2 3 2 2" xfId="3131"/>
    <cellStyle name="Normal 6 2 3 3" xfId="1793"/>
    <cellStyle name="Normal 6 2 3 3 2" xfId="3132"/>
    <cellStyle name="Normal 6 2 3 4" xfId="3133"/>
    <cellStyle name="Normal 6 2 3_13008" xfId="1794"/>
    <cellStyle name="Normal 6 2 4" xfId="1795"/>
    <cellStyle name="Normal 6 2 4 2" xfId="3134"/>
    <cellStyle name="Normal 6 2 5" xfId="1796"/>
    <cellStyle name="Normal 6 2 5 2" xfId="3135"/>
    <cellStyle name="Normal 6 2 6" xfId="1797"/>
    <cellStyle name="Normal 6 2 6 2" xfId="3136"/>
    <cellStyle name="Normal 6 2 7" xfId="1798"/>
    <cellStyle name="Normal 6 2_13008" xfId="1799"/>
    <cellStyle name="Normal 6 3" xfId="1800"/>
    <cellStyle name="Normal 6 3 2" xfId="1801"/>
    <cellStyle name="Normal 6 3 2 2" xfId="3137"/>
    <cellStyle name="Normal 6 3 2 2 2" xfId="3138"/>
    <cellStyle name="Normal 6 3 2 2 3" xfId="3139"/>
    <cellStyle name="Normal 6 3 2 3" xfId="3140"/>
    <cellStyle name="Normal 6 3 2 4" xfId="3141"/>
    <cellStyle name="Normal 6 3 2_2013" xfId="3142"/>
    <cellStyle name="Normal 6 3 3" xfId="1802"/>
    <cellStyle name="Normal 6 3 3 2" xfId="3143"/>
    <cellStyle name="Normal 6 3 3 3" xfId="3144"/>
    <cellStyle name="Normal 6 3 4" xfId="1803"/>
    <cellStyle name="Normal 6 3 5" xfId="1804"/>
    <cellStyle name="Normal 6 3_13008" xfId="1805"/>
    <cellStyle name="Normal 6 4" xfId="1806"/>
    <cellStyle name="Normal 6 4 2" xfId="1807"/>
    <cellStyle name="Normal 6 4 2 2" xfId="3145"/>
    <cellStyle name="Normal 6 4 3" xfId="1808"/>
    <cellStyle name="Normal 6 4 3 2" xfId="3146"/>
    <cellStyle name="Normal 6 4 4" xfId="1809"/>
    <cellStyle name="Normal 6 4 5" xfId="1810"/>
    <cellStyle name="Normal 6 4_13008" xfId="1811"/>
    <cellStyle name="Normal 6 5" xfId="1812"/>
    <cellStyle name="Normal 6 5 2" xfId="1813"/>
    <cellStyle name="Normal 6 5 2 2" xfId="3147"/>
    <cellStyle name="Normal 6 5 3" xfId="1814"/>
    <cellStyle name="Normal 6 5 3 2" xfId="3148"/>
    <cellStyle name="Normal 6 5 4" xfId="3149"/>
    <cellStyle name="Normal 6 5_13008" xfId="1815"/>
    <cellStyle name="Normal 6 6" xfId="1816"/>
    <cellStyle name="Normal 6 6 2" xfId="3150"/>
    <cellStyle name="Normal 6 6 3" xfId="3151"/>
    <cellStyle name="Normal 6 7" xfId="1817"/>
    <cellStyle name="Normal 6 8" xfId="3152"/>
    <cellStyle name="Normal 6 9" xfId="3153"/>
    <cellStyle name="Normal 6_10050" xfId="3154"/>
    <cellStyle name="Normal 60" xfId="1818"/>
    <cellStyle name="Normal 61" xfId="1819"/>
    <cellStyle name="Normal 62" xfId="1820"/>
    <cellStyle name="Normal 63" xfId="1821"/>
    <cellStyle name="Normal 64" xfId="1822"/>
    <cellStyle name="Normal 65" xfId="1823"/>
    <cellStyle name="Normal 66" xfId="1824"/>
    <cellStyle name="Normal 67" xfId="1825"/>
    <cellStyle name="Normal 68" xfId="1826"/>
    <cellStyle name="Normal 69" xfId="1827"/>
    <cellStyle name="Normal 7" xfId="1828"/>
    <cellStyle name="Normal 7 10" xfId="3155"/>
    <cellStyle name="Normal 7 2" xfId="1829"/>
    <cellStyle name="Normal 7 2 2" xfId="1830"/>
    <cellStyle name="Normal 7 2 2 2" xfId="1831"/>
    <cellStyle name="Normal 7 2 2 2 2" xfId="3156"/>
    <cellStyle name="Normal 7 2 2 2 2 2" xfId="3157"/>
    <cellStyle name="Normal 7 2 2 2 3" xfId="3158"/>
    <cellStyle name="Normal 7 2 2 2_2013" xfId="3159"/>
    <cellStyle name="Normal 7 2 2 3" xfId="1832"/>
    <cellStyle name="Normal 7 2 2 3 2" xfId="3160"/>
    <cellStyle name="Normal 7 2 2 4" xfId="1833"/>
    <cellStyle name="Normal 7 2 2 5" xfId="1834"/>
    <cellStyle name="Normal 7 2 2_13008" xfId="1835"/>
    <cellStyle name="Normal 7 2 3" xfId="1836"/>
    <cellStyle name="Normal 7 2 3 2" xfId="1837"/>
    <cellStyle name="Normal 7 2 3 2 2" xfId="3161"/>
    <cellStyle name="Normal 7 2 3 3" xfId="1838"/>
    <cellStyle name="Normal 7 2 3 4" xfId="3162"/>
    <cellStyle name="Normal 7 2 3_13008" xfId="1839"/>
    <cellStyle name="Normal 7 2 4" xfId="1840"/>
    <cellStyle name="Normal 7 2 4 2" xfId="3163"/>
    <cellStyle name="Normal 7 2 5" xfId="1841"/>
    <cellStyle name="Normal 7 2 5 2" xfId="3164"/>
    <cellStyle name="Normal 7 2 6" xfId="1842"/>
    <cellStyle name="Normal 7 2 6 2" xfId="3165"/>
    <cellStyle name="Normal 7 2 7" xfId="1843"/>
    <cellStyle name="Normal 7 2_13008" xfId="1844"/>
    <cellStyle name="Normal 7 3" xfId="1845"/>
    <cellStyle name="Normal 7 3 2" xfId="1846"/>
    <cellStyle name="Normal 7 3 2 2" xfId="3166"/>
    <cellStyle name="Normal 7 3 2 2 2" xfId="3167"/>
    <cellStyle name="Normal 7 3 2 3" xfId="3168"/>
    <cellStyle name="Normal 7 3 2 4" xfId="3169"/>
    <cellStyle name="Normal 7 3 2_2013" xfId="3170"/>
    <cellStyle name="Normal 7 3 3" xfId="1847"/>
    <cellStyle name="Normal 7 3 3 2" xfId="3171"/>
    <cellStyle name="Normal 7 3 4" xfId="1848"/>
    <cellStyle name="Normal 7 3 5" xfId="1849"/>
    <cellStyle name="Normal 7 3_13008" xfId="1850"/>
    <cellStyle name="Normal 7 4" xfId="1851"/>
    <cellStyle name="Normal 7 4 2" xfId="1852"/>
    <cellStyle name="Normal 7 4 2 2" xfId="3172"/>
    <cellStyle name="Normal 7 4 3" xfId="1853"/>
    <cellStyle name="Normal 7 4 4" xfId="1854"/>
    <cellStyle name="Normal 7 4 5" xfId="1855"/>
    <cellStyle name="Normal 7 4_13008" xfId="1856"/>
    <cellStyle name="Normal 7 5" xfId="1857"/>
    <cellStyle name="Normal 7 5 2" xfId="3173"/>
    <cellStyle name="Normal 7 6" xfId="1858"/>
    <cellStyle name="Normal 7 7" xfId="1859"/>
    <cellStyle name="Normal 7 8" xfId="3174"/>
    <cellStyle name="Normal 7 9" xfId="3175"/>
    <cellStyle name="Normal 7_10050" xfId="3176"/>
    <cellStyle name="Normal 70" xfId="1860"/>
    <cellStyle name="Normal 71" xfId="1861"/>
    <cellStyle name="Normal 72" xfId="1862"/>
    <cellStyle name="Normal 73" xfId="1863"/>
    <cellStyle name="Normal 74" xfId="1864"/>
    <cellStyle name="Normal 75" xfId="1865"/>
    <cellStyle name="Normal 76" xfId="1866"/>
    <cellStyle name="Normal 77" xfId="1867"/>
    <cellStyle name="Normal 78" xfId="1868"/>
    <cellStyle name="Normal 79" xfId="1869"/>
    <cellStyle name="Normal 8" xfId="1870"/>
    <cellStyle name="Normal 8 10" xfId="3177"/>
    <cellStyle name="Normal 8 2" xfId="1871"/>
    <cellStyle name="Normal 8 2 2" xfId="1872"/>
    <cellStyle name="Normal 8 2 2 2" xfId="1873"/>
    <cellStyle name="Normal 8 2 2 2 2" xfId="3178"/>
    <cellStyle name="Normal 8 2 2 2 2 2" xfId="3179"/>
    <cellStyle name="Normal 8 2 2 2 3" xfId="3180"/>
    <cellStyle name="Normal 8 2 2 2_2013" xfId="3181"/>
    <cellStyle name="Normal 8 2 2 3" xfId="1874"/>
    <cellStyle name="Normal 8 2 2 3 2" xfId="3182"/>
    <cellStyle name="Normal 8 2 2 4" xfId="1875"/>
    <cellStyle name="Normal 8 2 2 5" xfId="1876"/>
    <cellStyle name="Normal 8 2 2_13008" xfId="1877"/>
    <cellStyle name="Normal 8 2 3" xfId="1878"/>
    <cellStyle name="Normal 8 2 3 2" xfId="1879"/>
    <cellStyle name="Normal 8 2 3 2 2" xfId="3183"/>
    <cellStyle name="Normal 8 2 3 3" xfId="1880"/>
    <cellStyle name="Normal 8 2 3 4" xfId="3184"/>
    <cellStyle name="Normal 8 2 3_13008" xfId="1881"/>
    <cellStyle name="Normal 8 2 4" xfId="1882"/>
    <cellStyle name="Normal 8 2 4 2" xfId="3185"/>
    <cellStyle name="Normal 8 2 5" xfId="1883"/>
    <cellStyle name="Normal 8 2 5 2" xfId="3186"/>
    <cellStyle name="Normal 8 2 6" xfId="1884"/>
    <cellStyle name="Normal 8 2 6 2" xfId="3187"/>
    <cellStyle name="Normal 8 2 7" xfId="1885"/>
    <cellStyle name="Normal 8 2_13008" xfId="1886"/>
    <cellStyle name="Normal 8 3" xfId="1887"/>
    <cellStyle name="Normal 8 3 2" xfId="1888"/>
    <cellStyle name="Normal 8 3 2 2" xfId="3188"/>
    <cellStyle name="Normal 8 3 2 2 2" xfId="3189"/>
    <cellStyle name="Normal 8 3 2 3" xfId="3190"/>
    <cellStyle name="Normal 8 3 2 4" xfId="3191"/>
    <cellStyle name="Normal 8 3 2_2013" xfId="3192"/>
    <cellStyle name="Normal 8 3 3" xfId="1889"/>
    <cellStyle name="Normal 8 3 3 2" xfId="3193"/>
    <cellStyle name="Normal 8 3 4" xfId="1890"/>
    <cellStyle name="Normal 8 3 5" xfId="1891"/>
    <cellStyle name="Normal 8 3_13008" xfId="1892"/>
    <cellStyle name="Normal 8 4" xfId="1893"/>
    <cellStyle name="Normal 8 4 2" xfId="1894"/>
    <cellStyle name="Normal 8 4 2 2" xfId="3194"/>
    <cellStyle name="Normal 8 4 3" xfId="1895"/>
    <cellStyle name="Normal 8 4 3 2" xfId="3195"/>
    <cellStyle name="Normal 8 4 4" xfId="1896"/>
    <cellStyle name="Normal 8 4 5" xfId="1897"/>
    <cellStyle name="Normal 8 4_13008" xfId="1898"/>
    <cellStyle name="Normal 8 5" xfId="1899"/>
    <cellStyle name="Normal 8 5 2" xfId="1900"/>
    <cellStyle name="Normal 8 5 3" xfId="1901"/>
    <cellStyle name="Normal 8 5 4" xfId="3196"/>
    <cellStyle name="Normal 8 5_13008" xfId="1902"/>
    <cellStyle name="Normal 8 6" xfId="1903"/>
    <cellStyle name="Normal 8 7" xfId="1904"/>
    <cellStyle name="Normal 8 8" xfId="3197"/>
    <cellStyle name="Normal 8 9" xfId="3198"/>
    <cellStyle name="Normal 8_10050" xfId="3199"/>
    <cellStyle name="Normal 80" xfId="1905"/>
    <cellStyle name="Normal 81" xfId="1906"/>
    <cellStyle name="Normal 82" xfId="1907"/>
    <cellStyle name="Normal 83" xfId="1908"/>
    <cellStyle name="Normal 84" xfId="1909"/>
    <cellStyle name="Normal 84 2" xfId="3200"/>
    <cellStyle name="Normal 85" xfId="1910"/>
    <cellStyle name="Normal 86" xfId="1911"/>
    <cellStyle name="Normal 87" xfId="1912"/>
    <cellStyle name="Normal 88" xfId="1913"/>
    <cellStyle name="Normal 88 2" xfId="3201"/>
    <cellStyle name="Normal 89" xfId="1914"/>
    <cellStyle name="Normal 9" xfId="1915"/>
    <cellStyle name="Normal 9 10" xfId="3202"/>
    <cellStyle name="Normal 9 2" xfId="1916"/>
    <cellStyle name="Normal 9 2 2" xfId="1917"/>
    <cellStyle name="Normal 9 2 2 2" xfId="1918"/>
    <cellStyle name="Normal 9 2 2 2 2" xfId="1919"/>
    <cellStyle name="Normal 9 2 2 2 2 2" xfId="3203"/>
    <cellStyle name="Normal 9 2 2 2 3" xfId="1920"/>
    <cellStyle name="Normal 9 2 2 2_2013" xfId="3204"/>
    <cellStyle name="Normal 9 2 2 3" xfId="1921"/>
    <cellStyle name="Normal 9 2 2 3 2" xfId="3205"/>
    <cellStyle name="Normal 9 2 2 4" xfId="1922"/>
    <cellStyle name="Normal 9 2 2 5" xfId="1923"/>
    <cellStyle name="Normal 9 2 2_13008" xfId="1924"/>
    <cellStyle name="Normal 9 2 3" xfId="1925"/>
    <cellStyle name="Normal 9 2 3 2" xfId="1926"/>
    <cellStyle name="Normal 9 2 3 2 2" xfId="1927"/>
    <cellStyle name="Normal 9 2 3 2 3" xfId="1928"/>
    <cellStyle name="Normal 9 2 3 3" xfId="1929"/>
    <cellStyle name="Normal 9 2 3 4" xfId="1930"/>
    <cellStyle name="Normal 9 2 3 5" xfId="1931"/>
    <cellStyle name="Normal 9 2 3_13008" xfId="1932"/>
    <cellStyle name="Normal 9 2 4" xfId="1933"/>
    <cellStyle name="Normal 9 2 4 2" xfId="1934"/>
    <cellStyle name="Normal 9 2 4 2 2" xfId="1935"/>
    <cellStyle name="Normal 9 2 4 2 3" xfId="1936"/>
    <cellStyle name="Normal 9 2 4 3" xfId="1937"/>
    <cellStyle name="Normal 9 2 4 4" xfId="1938"/>
    <cellStyle name="Normal 9 2 4_13008" xfId="1939"/>
    <cellStyle name="Normal 9 2 5" xfId="1940"/>
    <cellStyle name="Normal 9 2 5 2" xfId="1941"/>
    <cellStyle name="Normal 9 2 5 2 2" xfId="1942"/>
    <cellStyle name="Normal 9 2 5 2 2 2" xfId="1943"/>
    <cellStyle name="Normal 9 2 5 2 2 3" xfId="1944"/>
    <cellStyle name="Normal 9 2 5 2 3" xfId="1945"/>
    <cellStyle name="Normal 9 2 5 2 4" xfId="1946"/>
    <cellStyle name="Normal 9 2 5 3" xfId="1947"/>
    <cellStyle name="Normal 9 2 5 3 2" xfId="1948"/>
    <cellStyle name="Normal 9 2 5 3 2 2" xfId="1949"/>
    <cellStyle name="Normal 9 2 5 3 2 2 2" xfId="1950"/>
    <cellStyle name="Normal 9 2 5 3 2 2 3" xfId="1951"/>
    <cellStyle name="Normal 9 2 5 3 2 3" xfId="1952"/>
    <cellStyle name="Normal 9 2 5 3 2 4" xfId="1953"/>
    <cellStyle name="Normal 9 2 5 3 3" xfId="1954"/>
    <cellStyle name="Normal 9 2 5 3 3 2" xfId="1955"/>
    <cellStyle name="Normal 9 2 5 3 3 3" xfId="1956"/>
    <cellStyle name="Normal 9 2 5 3 4" xfId="1957"/>
    <cellStyle name="Normal 9 2 5 3 4 2" xfId="1958"/>
    <cellStyle name="Normal 9 2 5 3 4 3" xfId="1959"/>
    <cellStyle name="Normal 9 2 5 3 5" xfId="1960"/>
    <cellStyle name="Normal 9 2 5 3 6" xfId="1961"/>
    <cellStyle name="Normal 9 2 5 4" xfId="1962"/>
    <cellStyle name="Normal 9 2 5 4 2" xfId="1963"/>
    <cellStyle name="Normal 9 2 5 4 2 2" xfId="1964"/>
    <cellStyle name="Normal 9 2 5 4 2 3" xfId="1965"/>
    <cellStyle name="Normal 9 2 5 4 3" xfId="1966"/>
    <cellStyle name="Normal 9 2 5 4 4" xfId="1967"/>
    <cellStyle name="Normal 9 2 5 5" xfId="1968"/>
    <cellStyle name="Normal 9 2 5 5 2" xfId="1969"/>
    <cellStyle name="Normal 9 2 5 5 3" xfId="1970"/>
    <cellStyle name="Normal 9 2 5 6" xfId="1971"/>
    <cellStyle name="Normal 9 2 5 6 2" xfId="1972"/>
    <cellStyle name="Normal 9 2 5 6 3" xfId="1973"/>
    <cellStyle name="Normal 9 2 5 7" xfId="1974"/>
    <cellStyle name="Normal 9 2 5 8" xfId="1975"/>
    <cellStyle name="Normal 9 2 5_10070" xfId="1976"/>
    <cellStyle name="Normal 9 2 6" xfId="1977"/>
    <cellStyle name="Normal 9 2 6 2" xfId="1978"/>
    <cellStyle name="Normal 9 2 6 3" xfId="1979"/>
    <cellStyle name="Normal 9 2 7" xfId="1980"/>
    <cellStyle name="Normal 9 2 8" xfId="1981"/>
    <cellStyle name="Normal 9 2_13008" xfId="1982"/>
    <cellStyle name="Normal 9 3" xfId="1983"/>
    <cellStyle name="Normal 9 3 2" xfId="1984"/>
    <cellStyle name="Normal 9 3 2 2" xfId="1985"/>
    <cellStyle name="Normal 9 3 2 2 2" xfId="3206"/>
    <cellStyle name="Normal 9 3 2 3" xfId="1986"/>
    <cellStyle name="Normal 9 3 2 4" xfId="3207"/>
    <cellStyle name="Normal 9 3 2_2013" xfId="3208"/>
    <cellStyle name="Normal 9 3 3" xfId="1987"/>
    <cellStyle name="Normal 9 3 3 2" xfId="3209"/>
    <cellStyle name="Normal 9 3 4" xfId="1988"/>
    <cellStyle name="Normal 9 3 5" xfId="1989"/>
    <cellStyle name="Normal 9 3_13008" xfId="1990"/>
    <cellStyle name="Normal 9 4" xfId="1991"/>
    <cellStyle name="Normal 9 4 2" xfId="1992"/>
    <cellStyle name="Normal 9 4 2 2" xfId="1993"/>
    <cellStyle name="Normal 9 4 2 3" xfId="1994"/>
    <cellStyle name="Normal 9 4 3" xfId="1995"/>
    <cellStyle name="Normal 9 4 3 2" xfId="3210"/>
    <cellStyle name="Normal 9 4 4" xfId="1996"/>
    <cellStyle name="Normal 9 4 5" xfId="1997"/>
    <cellStyle name="Normal 9 4_13008" xfId="1998"/>
    <cellStyle name="Normal 9 5" xfId="1999"/>
    <cellStyle name="Normal 9 5 2" xfId="2000"/>
    <cellStyle name="Normal 9 5 2 2" xfId="2001"/>
    <cellStyle name="Normal 9 5 2 2 2" xfId="2002"/>
    <cellStyle name="Normal 9 5 2 2 3" xfId="2003"/>
    <cellStyle name="Normal 9 5 2 3" xfId="2004"/>
    <cellStyle name="Normal 9 5 2 4" xfId="2005"/>
    <cellStyle name="Normal 9 5 3" xfId="2006"/>
    <cellStyle name="Normal 9 5 3 2" xfId="2007"/>
    <cellStyle name="Normal 9 5 3 2 2" xfId="2008"/>
    <cellStyle name="Normal 9 5 3 2 2 2" xfId="2009"/>
    <cellStyle name="Normal 9 5 3 2 2 3" xfId="2010"/>
    <cellStyle name="Normal 9 5 3 2 3" xfId="2011"/>
    <cellStyle name="Normal 9 5 3 2 4" xfId="2012"/>
    <cellStyle name="Normal 9 5 3 3" xfId="2013"/>
    <cellStyle name="Normal 9 5 3 3 2" xfId="2014"/>
    <cellStyle name="Normal 9 5 3 3 3" xfId="2015"/>
    <cellStyle name="Normal 9 5 3 4" xfId="2016"/>
    <cellStyle name="Normal 9 5 3 4 2" xfId="2017"/>
    <cellStyle name="Normal 9 5 3 4 3" xfId="2018"/>
    <cellStyle name="Normal 9 5 3 5" xfId="2019"/>
    <cellStyle name="Normal 9 5 3 6" xfId="2020"/>
    <cellStyle name="Normal 9 5 4" xfId="2021"/>
    <cellStyle name="Normal 9 5 4 2" xfId="2022"/>
    <cellStyle name="Normal 9 5 4 2 2" xfId="2023"/>
    <cellStyle name="Normal 9 5 4 2 3" xfId="2024"/>
    <cellStyle name="Normal 9 5 4 3" xfId="2025"/>
    <cellStyle name="Normal 9 5 4 4" xfId="2026"/>
    <cellStyle name="Normal 9 5 5" xfId="2027"/>
    <cellStyle name="Normal 9 5 5 2" xfId="2028"/>
    <cellStyle name="Normal 9 5 5 3" xfId="2029"/>
    <cellStyle name="Normal 9 5 6" xfId="2030"/>
    <cellStyle name="Normal 9 5 6 2" xfId="2031"/>
    <cellStyle name="Normal 9 5 6 3" xfId="2032"/>
    <cellStyle name="Normal 9 5 7" xfId="2033"/>
    <cellStyle name="Normal 9 5 8" xfId="2034"/>
    <cellStyle name="Normal 9 5_10070" xfId="2035"/>
    <cellStyle name="Normal 9 6" xfId="2036"/>
    <cellStyle name="Normal 9 6 2" xfId="2037"/>
    <cellStyle name="Normal 9 6 2 2" xfId="2038"/>
    <cellStyle name="Normal 9 6 2 3" xfId="2039"/>
    <cellStyle name="Normal 9 6 3" xfId="2040"/>
    <cellStyle name="Normal 9 6 4" xfId="2041"/>
    <cellStyle name="Normal 9 7" xfId="2042"/>
    <cellStyle name="Normal 9 7 2" xfId="2043"/>
    <cellStyle name="Normal 9 7 3" xfId="2044"/>
    <cellStyle name="Normal 9 8" xfId="2045"/>
    <cellStyle name="Normal 9 8 2" xfId="2046"/>
    <cellStyle name="Normal 9 8 3" xfId="2047"/>
    <cellStyle name="Normal 9 9" xfId="3211"/>
    <cellStyle name="Normal 9_10050" xfId="3212"/>
    <cellStyle name="Normal 90" xfId="2048"/>
    <cellStyle name="Normal 91" xfId="2049"/>
    <cellStyle name="Normal 92" xfId="2050"/>
    <cellStyle name="Normal 93" xfId="2051"/>
    <cellStyle name="Normal 94" xfId="2052"/>
    <cellStyle name="Normal 95" xfId="2053"/>
    <cellStyle name="Normal 96" xfId="2054"/>
    <cellStyle name="Normal 97" xfId="2055"/>
    <cellStyle name="Normal 97 2" xfId="2056"/>
    <cellStyle name="Normal 98" xfId="2057"/>
    <cellStyle name="Normal 98 2" xfId="2058"/>
    <cellStyle name="Normal 99" xfId="2059"/>
    <cellStyle name="Normal_Harbor 1-1-2006" xfId="4"/>
    <cellStyle name="Normal_Joe's 1-1-2004" xfId="6"/>
    <cellStyle name="Normal_Pacific 1-1-06_Rural Grays Harbor Recycle tracking_IW 2-1-2012" xfId="5"/>
    <cellStyle name="Normal_Rural 1-1-2006" xfId="7"/>
    <cellStyle name="Note 2" xfId="2060"/>
    <cellStyle name="Note 2 2" xfId="2061"/>
    <cellStyle name="Note 2 2 2" xfId="3213"/>
    <cellStyle name="Note 2 3" xfId="2062"/>
    <cellStyle name="Note 2 3 2" xfId="2063"/>
    <cellStyle name="Note 2 4" xfId="3214"/>
    <cellStyle name="Note 2 5" xfId="3215"/>
    <cellStyle name="Note 3" xfId="2064"/>
    <cellStyle name="Note 3 10" xfId="3216"/>
    <cellStyle name="Note 3 11" xfId="3217"/>
    <cellStyle name="Note 3 12" xfId="3218"/>
    <cellStyle name="Note 3 13" xfId="3219"/>
    <cellStyle name="Note 3 14" xfId="3220"/>
    <cellStyle name="Note 3 15" xfId="3221"/>
    <cellStyle name="Note 3 16" xfId="3222"/>
    <cellStyle name="Note 3 17" xfId="3223"/>
    <cellStyle name="Note 3 18" xfId="3224"/>
    <cellStyle name="Note 3 19" xfId="3225"/>
    <cellStyle name="Note 3 2" xfId="3226"/>
    <cellStyle name="Note 3 20" xfId="3227"/>
    <cellStyle name="Note 3 3" xfId="3228"/>
    <cellStyle name="Note 3 4" xfId="3229"/>
    <cellStyle name="Note 3 5" xfId="3230"/>
    <cellStyle name="Note 3 6" xfId="3231"/>
    <cellStyle name="Note 3 7" xfId="3232"/>
    <cellStyle name="Note 3 8" xfId="3233"/>
    <cellStyle name="Note 3 9" xfId="3234"/>
    <cellStyle name="Note 4" xfId="3235"/>
    <cellStyle name="Note 5" xfId="3236"/>
    <cellStyle name="Notes" xfId="2065"/>
    <cellStyle name="NotIncluded1" xfId="2066"/>
    <cellStyle name="OptionalGood" xfId="2067"/>
    <cellStyle name="Output 2" xfId="2068"/>
    <cellStyle name="Output 2 10" xfId="3237"/>
    <cellStyle name="Output 2 11" xfId="3238"/>
    <cellStyle name="Output 2 12" xfId="3239"/>
    <cellStyle name="Output 2 13" xfId="3240"/>
    <cellStyle name="Output 2 14" xfId="3241"/>
    <cellStyle name="Output 2 15" xfId="3242"/>
    <cellStyle name="Output 2 16" xfId="3243"/>
    <cellStyle name="Output 2 17" xfId="3244"/>
    <cellStyle name="Output 2 18" xfId="3245"/>
    <cellStyle name="Output 2 19" xfId="3246"/>
    <cellStyle name="Output 2 2" xfId="2069"/>
    <cellStyle name="Output 2 3" xfId="3247"/>
    <cellStyle name="Output 2 4" xfId="3248"/>
    <cellStyle name="Output 2 5" xfId="3249"/>
    <cellStyle name="Output 2 6" xfId="3250"/>
    <cellStyle name="Output 2 7" xfId="3251"/>
    <cellStyle name="Output 2 8" xfId="3252"/>
    <cellStyle name="Output 2 9" xfId="3253"/>
    <cellStyle name="Output 3" xfId="3254"/>
    <cellStyle name="Output 3 10" xfId="3255"/>
    <cellStyle name="Output 3 11" xfId="3256"/>
    <cellStyle name="Output 3 12" xfId="3257"/>
    <cellStyle name="Output 3 13" xfId="3258"/>
    <cellStyle name="Output 3 14" xfId="3259"/>
    <cellStyle name="Output 3 15" xfId="3260"/>
    <cellStyle name="Output 3 16" xfId="3261"/>
    <cellStyle name="Output 3 17" xfId="3262"/>
    <cellStyle name="Output 3 18" xfId="3263"/>
    <cellStyle name="Output 3 19" xfId="3264"/>
    <cellStyle name="Output 3 2" xfId="3265"/>
    <cellStyle name="Output 3 3" xfId="3266"/>
    <cellStyle name="Output 3 4" xfId="3267"/>
    <cellStyle name="Output 3 5" xfId="3268"/>
    <cellStyle name="Output 3 6" xfId="3269"/>
    <cellStyle name="Output 3 7" xfId="3270"/>
    <cellStyle name="Output 3 8" xfId="3271"/>
    <cellStyle name="Output 3 9" xfId="3272"/>
    <cellStyle name="Output 4" xfId="3273"/>
    <cellStyle name="Output 5" xfId="3274"/>
    <cellStyle name="Percent" xfId="3" builtinId="5"/>
    <cellStyle name="Percent 10" xfId="2070"/>
    <cellStyle name="Percent 11" xfId="2071"/>
    <cellStyle name="Percent 12" xfId="2072"/>
    <cellStyle name="Percent 13" xfId="2073"/>
    <cellStyle name="Percent 2" xfId="2074"/>
    <cellStyle name="Percent 2 2" xfId="2075"/>
    <cellStyle name="Percent 2 2 10" xfId="2076"/>
    <cellStyle name="Percent 2 2 11" xfId="2077"/>
    <cellStyle name="Percent 2 2 12" xfId="2078"/>
    <cellStyle name="Percent 2 2 13" xfId="3275"/>
    <cellStyle name="Percent 2 2 14" xfId="3276"/>
    <cellStyle name="Percent 2 2 15" xfId="3277"/>
    <cellStyle name="Percent 2 2 16" xfId="3278"/>
    <cellStyle name="Percent 2 2 2" xfId="2079"/>
    <cellStyle name="Percent 2 2 2 2" xfId="2080"/>
    <cellStyle name="Percent 2 2 2 3" xfId="2081"/>
    <cellStyle name="Percent 2 2 3" xfId="2082"/>
    <cellStyle name="Percent 2 2 3 2" xfId="2083"/>
    <cellStyle name="Percent 2 2 3 3" xfId="2084"/>
    <cellStyle name="Percent 2 2 3 4" xfId="2085"/>
    <cellStyle name="Percent 2 2 4" xfId="2086"/>
    <cellStyle name="Percent 2 2 4 2" xfId="2087"/>
    <cellStyle name="Percent 2 2 4 3" xfId="2088"/>
    <cellStyle name="Percent 2 2 4 4" xfId="2089"/>
    <cellStyle name="Percent 2 2 5" xfId="2090"/>
    <cellStyle name="Percent 2 2 5 2" xfId="2091"/>
    <cellStyle name="Percent 2 2 5 3" xfId="2092"/>
    <cellStyle name="Percent 2 2 5 4" xfId="2093"/>
    <cellStyle name="Percent 2 2 6" xfId="2094"/>
    <cellStyle name="Percent 2 2 6 2" xfId="2095"/>
    <cellStyle name="Percent 2 2 6 3" xfId="2096"/>
    <cellStyle name="Percent 2 2 6 4" xfId="2097"/>
    <cellStyle name="Percent 2 2 7" xfId="2098"/>
    <cellStyle name="Percent 2 2 7 2" xfId="2099"/>
    <cellStyle name="Percent 2 2 7 3" xfId="2100"/>
    <cellStyle name="Percent 2 2 7 4" xfId="2101"/>
    <cellStyle name="Percent 2 2 8" xfId="2102"/>
    <cellStyle name="Percent 2 2 8 2" xfId="3279"/>
    <cellStyle name="Percent 2 2 9" xfId="2103"/>
    <cellStyle name="Percent 2 3" xfId="2104"/>
    <cellStyle name="Percent 2 3 2" xfId="3280"/>
    <cellStyle name="Percent 2 3 3" xfId="3281"/>
    <cellStyle name="Percent 2 3 4" xfId="3282"/>
    <cellStyle name="Percent 2 3 5" xfId="3283"/>
    <cellStyle name="Percent 2 3 6" xfId="3284"/>
    <cellStyle name="Percent 2 3 7" xfId="3285"/>
    <cellStyle name="Percent 2 4" xfId="3286"/>
    <cellStyle name="Percent 2 4 2" xfId="3287"/>
    <cellStyle name="Percent 2 5" xfId="3288"/>
    <cellStyle name="Percent 2 6" xfId="3289"/>
    <cellStyle name="Percent 2 7" xfId="3290"/>
    <cellStyle name="Percent 2 8" xfId="3291"/>
    <cellStyle name="Percent 3" xfId="2105"/>
    <cellStyle name="Percent 3 2" xfId="2106"/>
    <cellStyle name="Percent 3 2 2" xfId="3292"/>
    <cellStyle name="Percent 3 2 3" xfId="3293"/>
    <cellStyle name="Percent 3 3" xfId="3294"/>
    <cellStyle name="Percent 4" xfId="2107"/>
    <cellStyle name="Percent 4 2" xfId="2108"/>
    <cellStyle name="Percent 4 2 2" xfId="3295"/>
    <cellStyle name="Percent 4 2 2 2" xfId="3296"/>
    <cellStyle name="Percent 4 2 2 2 2" xfId="3297"/>
    <cellStyle name="Percent 4 2 2 3" xfId="3298"/>
    <cellStyle name="Percent 4 2 2 4" xfId="3299"/>
    <cellStyle name="Percent 4 2 3" xfId="3300"/>
    <cellStyle name="Percent 4 2 3 2" xfId="3301"/>
    <cellStyle name="Percent 4 2 4" xfId="3302"/>
    <cellStyle name="Percent 4 2 4 2" xfId="3303"/>
    <cellStyle name="Percent 4 2 5" xfId="3304"/>
    <cellStyle name="Percent 4 3" xfId="2109"/>
    <cellStyle name="Percent 4 3 2" xfId="2110"/>
    <cellStyle name="Percent 4 3 2 2" xfId="3305"/>
    <cellStyle name="Percent 4 3 2 3" xfId="3306"/>
    <cellStyle name="Percent 4 3 3" xfId="2111"/>
    <cellStyle name="Percent 4 3 3 2" xfId="3307"/>
    <cellStyle name="Percent 4 3 4" xfId="3308"/>
    <cellStyle name="Percent 4 4" xfId="2112"/>
    <cellStyle name="Percent 4 4 2" xfId="3309"/>
    <cellStyle name="Percent 4 4 3" xfId="3310"/>
    <cellStyle name="Percent 4 5" xfId="3311"/>
    <cellStyle name="Percent 4 6" xfId="3312"/>
    <cellStyle name="Percent 4 6 2" xfId="3313"/>
    <cellStyle name="Percent 4 7" xfId="3314"/>
    <cellStyle name="Percent 4_31000" xfId="3315"/>
    <cellStyle name="Percent 5" xfId="2113"/>
    <cellStyle name="Percent 5 2" xfId="2114"/>
    <cellStyle name="Percent 5 2 2" xfId="3316"/>
    <cellStyle name="Percent 5 2 3" xfId="3317"/>
    <cellStyle name="Percent 5 3" xfId="3318"/>
    <cellStyle name="Percent 5 3 2" xfId="3319"/>
    <cellStyle name="Percent 6" xfId="2115"/>
    <cellStyle name="Percent 6 2" xfId="2116"/>
    <cellStyle name="Percent 6 2 2" xfId="3320"/>
    <cellStyle name="Percent 6 3" xfId="2117"/>
    <cellStyle name="Percent 7" xfId="2118"/>
    <cellStyle name="Percent 7 2" xfId="2119"/>
    <cellStyle name="Percent 7 2 2" xfId="3321"/>
    <cellStyle name="Percent 7 3" xfId="2120"/>
    <cellStyle name="Percent 8" xfId="2121"/>
    <cellStyle name="Percent 8 2" xfId="2122"/>
    <cellStyle name="Percent 9" xfId="2123"/>
    <cellStyle name="Percent(1)" xfId="2124"/>
    <cellStyle name="Percent(1) 2" xfId="3322"/>
    <cellStyle name="Percent(2)" xfId="2125"/>
    <cellStyle name="Percent(2) 2" xfId="3323"/>
    <cellStyle name="PRM" xfId="2126"/>
    <cellStyle name="PRM 2" xfId="2127"/>
    <cellStyle name="PRM 3" xfId="2128"/>
    <cellStyle name="PRM_2011-11" xfId="2129"/>
    <cellStyle name="PSChar" xfId="2130"/>
    <cellStyle name="PSHeading" xfId="2131"/>
    <cellStyle name="Reset  - Style4" xfId="2132"/>
    <cellStyle name="Reset  - Style7" xfId="2133"/>
    <cellStyle name="Style 1" xfId="2134"/>
    <cellStyle name="Style 1 2" xfId="2135"/>
    <cellStyle name="Style 1 2 2" xfId="2136"/>
    <cellStyle name="Style 1 2 3" xfId="2137"/>
    <cellStyle name="Style 1 3" xfId="2138"/>
    <cellStyle name="Style 1 3 2" xfId="2139"/>
    <cellStyle name="Style 1 4" xfId="2140"/>
    <cellStyle name="Style 1_Recycle Center Commodities MRF" xfId="2141"/>
    <cellStyle name="STYLE1" xfId="2142"/>
    <cellStyle name="STYLE1 2" xfId="2143"/>
    <cellStyle name="STYLE1 2 2" xfId="2144"/>
    <cellStyle name="STYLE1 3" xfId="2145"/>
    <cellStyle name="STYLE1 3 2" xfId="2146"/>
    <cellStyle name="Table  - Style5" xfId="2147"/>
    <cellStyle name="Table  - Style6" xfId="2148"/>
    <cellStyle name="Title  - Style1" xfId="2149"/>
    <cellStyle name="Title  - Style6" xfId="2150"/>
    <cellStyle name="Title 2" xfId="2151"/>
    <cellStyle name="Title 2 2" xfId="2152"/>
    <cellStyle name="Title 2 3" xfId="3324"/>
    <cellStyle name="Title 2 4" xfId="3325"/>
    <cellStyle name="Title 3" xfId="3326"/>
    <cellStyle name="Title 4" xfId="3327"/>
    <cellStyle name="Title 5" xfId="3328"/>
    <cellStyle name="Total 2" xfId="2153"/>
    <cellStyle name="Total 2 10" xfId="3329"/>
    <cellStyle name="Total 2 11" xfId="3330"/>
    <cellStyle name="Total 2 12" xfId="3331"/>
    <cellStyle name="Total 2 13" xfId="3332"/>
    <cellStyle name="Total 2 14" xfId="3333"/>
    <cellStyle name="Total 2 15" xfId="3334"/>
    <cellStyle name="Total 2 16" xfId="3335"/>
    <cellStyle name="Total 2 17" xfId="3336"/>
    <cellStyle name="Total 2 18" xfId="3337"/>
    <cellStyle name="Total 2 19" xfId="3338"/>
    <cellStyle name="Total 2 2" xfId="3339"/>
    <cellStyle name="Total 2 20" xfId="3340"/>
    <cellStyle name="Total 2 3" xfId="3341"/>
    <cellStyle name="Total 2 4" xfId="3342"/>
    <cellStyle name="Total 2 5" xfId="3343"/>
    <cellStyle name="Total 2 6" xfId="3344"/>
    <cellStyle name="Total 2 7" xfId="3345"/>
    <cellStyle name="Total 2 8" xfId="3346"/>
    <cellStyle name="Total 2 9" xfId="3347"/>
    <cellStyle name="Total 3" xfId="2154"/>
    <cellStyle name="Total 3 10" xfId="3348"/>
    <cellStyle name="Total 3 11" xfId="3349"/>
    <cellStyle name="Total 3 12" xfId="3350"/>
    <cellStyle name="Total 3 13" xfId="3351"/>
    <cellStyle name="Total 3 14" xfId="3352"/>
    <cellStyle name="Total 3 15" xfId="3353"/>
    <cellStyle name="Total 3 16" xfId="3354"/>
    <cellStyle name="Total 3 17" xfId="3355"/>
    <cellStyle name="Total 3 18" xfId="3356"/>
    <cellStyle name="Total 3 19" xfId="3357"/>
    <cellStyle name="Total 3 2" xfId="3358"/>
    <cellStyle name="Total 3 20" xfId="3359"/>
    <cellStyle name="Total 3 3" xfId="3360"/>
    <cellStyle name="Total 3 4" xfId="3361"/>
    <cellStyle name="Total 3 5" xfId="3362"/>
    <cellStyle name="Total 3 6" xfId="3363"/>
    <cellStyle name="Total 3 7" xfId="3364"/>
    <cellStyle name="Total 3 8" xfId="3365"/>
    <cellStyle name="Total 3 9" xfId="3366"/>
    <cellStyle name="TotCol - Style5" xfId="2155"/>
    <cellStyle name="TotCol - Style7" xfId="2156"/>
    <cellStyle name="TotRow - Style4" xfId="2157"/>
    <cellStyle name="TotRow - Style8" xfId="2158"/>
    <cellStyle name="Warning Text 2" xfId="2159"/>
    <cellStyle name="Warning Text 3" xfId="3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ppdb\Public\Reporting\POLog\POLogAccrual_v2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Outlook\06W7M9G0\Refund%20Recon%202186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4050%20Chiquita%20Canyon%20Landfill\MidMonths\2010\April\MB%20Revenue_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ason%20Commodity%20Accrual%20Calc%202021.05%20-%20From%20Dis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5-1-20/Mason%20CPA%20Calc%205-1-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Commodity%20Credit/CPA%20Eff.%205-1-20/Mason%20CPA%20Calc%20Eff.%205-1-2020%20-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2015/Month%20End%20Close%202015/11-2015/Journal%20Entries/DAY%201/REV6-Rcrd%20GH%20TS%20Rev%20Matt%20N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%20Disposal/Monthly%20Reports%202014/RECYCLING%202014/Recycle%20Out%20Bound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Northern_Washington/Month%20End/2017/S%20LeMay/2017%20Balance%20Sheet%20Recons/2017-03%20MAR/2017-03_2186_BSRec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\v2-1-3%20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Pacific-2183-2184/2184%20Thurston/Transfer%20Station%20Billings%20and%20Payment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ubbard\My%20Documents\Todd\LeMay\2004\Pricing\Price%20letter%201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THubbard\My%20Documents\Todd\LeMay\2004\Pricing\Price%20letter%201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KevinJ/South%20LeMay/Accounting%20Close/Balance%20Sheet%20Recons/2015%20Balance%20Sheet%20Recons/Nov/2015-11_2186_BSRe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Entry"/>
      <sheetName val="AccrualBase"/>
      <sheetName val="InvoicesToAccrue"/>
      <sheetName val="Receipts"/>
      <sheetName val="POsOtherOpen"/>
      <sheetName val="RecieptList"/>
      <sheetName val="Sheet3"/>
    </sheetNames>
    <sheetDataSet>
      <sheetData sheetId="0" refreshError="1">
        <row r="7">
          <cell r="K7">
            <v>41182</v>
          </cell>
        </row>
        <row r="9">
          <cell r="K9">
            <v>41185</v>
          </cell>
        </row>
        <row r="11">
          <cell r="K11">
            <v>1</v>
          </cell>
        </row>
        <row r="13">
          <cell r="K13">
            <v>6133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01"/>
      <sheetName val="2016-02"/>
      <sheetName val="2016-03"/>
      <sheetName val="2016-04"/>
      <sheetName val="2016-05"/>
      <sheetName val="2016-06"/>
      <sheetName val="2016-07"/>
      <sheetName val="2016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HolidayList"/>
      <sheetName val="WW_Volumes"/>
    </sheetNames>
    <sheetDataSet>
      <sheetData sheetId="0"/>
      <sheetData sheetId="1">
        <row r="2">
          <cell r="A2">
            <v>40179</v>
          </cell>
        </row>
        <row r="3">
          <cell r="A3">
            <v>40363</v>
          </cell>
        </row>
        <row r="4">
          <cell r="A4">
            <v>40537</v>
          </cell>
        </row>
        <row r="5">
          <cell r="A5">
            <v>40305</v>
          </cell>
        </row>
        <row r="6">
          <cell r="A6">
            <v>40329</v>
          </cell>
        </row>
        <row r="7">
          <cell r="A7">
            <v>40427</v>
          </cell>
        </row>
        <row r="8">
          <cell r="A8">
            <v>40507</v>
          </cell>
        </row>
        <row r="9">
          <cell r="A9">
            <v>40544</v>
          </cell>
        </row>
        <row r="10">
          <cell r="A10">
            <v>40728</v>
          </cell>
        </row>
        <row r="11">
          <cell r="A11">
            <v>40902</v>
          </cell>
        </row>
        <row r="12">
          <cell r="A12">
            <v>40693</v>
          </cell>
        </row>
        <row r="13">
          <cell r="A13">
            <v>40791</v>
          </cell>
        </row>
        <row r="14">
          <cell r="A14">
            <v>40871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  <sheetName val="Customer Counts"/>
      <sheetName val="JE Query"/>
    </sheetNames>
    <sheetDataSet>
      <sheetData sheetId="0">
        <row r="8">
          <cell r="B8">
            <v>211.905</v>
          </cell>
          <cell r="C8">
            <v>244.5</v>
          </cell>
          <cell r="D8">
            <v>220.32000000000002</v>
          </cell>
          <cell r="E8">
            <v>244.66000000000003</v>
          </cell>
          <cell r="F8">
            <v>287.83750000000003</v>
          </cell>
          <cell r="G8">
            <v>236.92000000000002</v>
          </cell>
          <cell r="H8">
            <v>251.33000000000004</v>
          </cell>
          <cell r="I8">
            <v>273.66000000000003</v>
          </cell>
          <cell r="J8">
            <v>244.22199999999998</v>
          </cell>
          <cell r="K8">
            <v>276.51</v>
          </cell>
          <cell r="L8">
            <v>263.92499999999995</v>
          </cell>
          <cell r="M8">
            <v>215.61250000000004</v>
          </cell>
        </row>
        <row r="12">
          <cell r="B12">
            <v>-102.62899200000001</v>
          </cell>
          <cell r="C12">
            <v>-103.82879199999999</v>
          </cell>
          <cell r="D12">
            <v>-87.989891999999998</v>
          </cell>
          <cell r="E12">
            <v>-99.692811999999989</v>
          </cell>
          <cell r="F12">
            <v>-101.05185199999997</v>
          </cell>
          <cell r="G12">
            <v>-94.481132000000002</v>
          </cell>
          <cell r="H12">
            <v>-87.155441999999979</v>
          </cell>
          <cell r="I12">
            <v>-83.977721999999986</v>
          </cell>
          <cell r="J12">
            <v>-72.580632000000008</v>
          </cell>
          <cell r="K12">
            <v>-63.204141999999997</v>
          </cell>
          <cell r="L12">
            <v>-60.236732000000011</v>
          </cell>
          <cell r="M12">
            <v>-69.997131999999993</v>
          </cell>
        </row>
        <row r="17">
          <cell r="B17">
            <v>12990</v>
          </cell>
          <cell r="C17">
            <v>13201</v>
          </cell>
          <cell r="D17">
            <v>13599</v>
          </cell>
          <cell r="E17">
            <v>13811</v>
          </cell>
          <cell r="F17">
            <v>14142</v>
          </cell>
          <cell r="G17">
            <v>14215</v>
          </cell>
          <cell r="H17">
            <v>14312</v>
          </cell>
          <cell r="I17">
            <v>14153</v>
          </cell>
          <cell r="J17">
            <v>14009</v>
          </cell>
          <cell r="K17">
            <v>13989</v>
          </cell>
          <cell r="L17">
            <v>14092</v>
          </cell>
          <cell r="M17">
            <v>14142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PA 11-1-2019"/>
      <sheetName val="Mason CPA 5-1-2020"/>
    </sheetNames>
    <sheetDataSet>
      <sheetData sheetId="0">
        <row r="20">
          <cell r="G20">
            <v>-1.3399316652686963</v>
          </cell>
        </row>
        <row r="24">
          <cell r="H24">
            <v>1.8476179948692764</v>
          </cell>
        </row>
        <row r="25">
          <cell r="H25">
            <v>2.3360005796879664</v>
          </cell>
        </row>
      </sheetData>
      <sheetData sheetId="1">
        <row r="20">
          <cell r="G20">
            <v>-1.8476179948692764</v>
          </cell>
        </row>
        <row r="24">
          <cell r="H24">
            <v>1.8765034775121772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n Comm Credit"/>
      <sheetName val="Commodity Details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Customer Counts"/>
    </sheetNames>
    <sheetDataSet>
      <sheetData sheetId="0"/>
      <sheetData sheetId="1">
        <row r="26">
          <cell r="C26">
            <v>210.32999999999998</v>
          </cell>
          <cell r="E26">
            <v>226.50999999999996</v>
          </cell>
          <cell r="G26">
            <v>201.78400000000002</v>
          </cell>
          <cell r="I26">
            <v>232.83999999999997</v>
          </cell>
          <cell r="K26">
            <v>264.19</v>
          </cell>
          <cell r="M26">
            <v>203.19250000000002</v>
          </cell>
        </row>
      </sheetData>
      <sheetData sheetId="2">
        <row r="31">
          <cell r="H31">
            <v>-109.95339999999997</v>
          </cell>
        </row>
        <row r="66">
          <cell r="H66">
            <v>-111.92589999999998</v>
          </cell>
        </row>
        <row r="101">
          <cell r="H101">
            <v>-112.07739999999998</v>
          </cell>
        </row>
        <row r="135">
          <cell r="H135">
            <v>-111.72239999999998</v>
          </cell>
        </row>
        <row r="168">
          <cell r="H168">
            <v>-105.466292</v>
          </cell>
        </row>
        <row r="202">
          <cell r="H202">
            <v>-103.51889199999999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0">
          <cell r="K10">
            <v>13288</v>
          </cell>
          <cell r="L10">
            <v>13145</v>
          </cell>
          <cell r="M10">
            <v>12858</v>
          </cell>
          <cell r="N10">
            <v>12871</v>
          </cell>
        </row>
        <row r="22">
          <cell r="C22">
            <v>12840</v>
          </cell>
          <cell r="D22">
            <v>12805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Stage"/>
      <sheetName val="Raw Data"/>
      <sheetName val="WW_Volumes"/>
      <sheetName val="Cash"/>
      <sheetName val="CASH SALES"/>
      <sheetName val="POA"/>
      <sheetName val="RateCode"/>
      <sheetName val="Aging"/>
      <sheetName val="Cash Breakdown"/>
      <sheetName val="GL Distribution"/>
      <sheetName val="Resi Tons - Origin"/>
      <sheetName val="Transmittal"/>
      <sheetName val="New Check Request"/>
      <sheetName val="FINANCIAL SUMMARY"/>
      <sheetName val="Aging Check"/>
      <sheetName val="July 2015 Aging"/>
      <sheetName val="August 2015 Aging"/>
      <sheetName val="September 2015 Aging"/>
    </sheetNames>
    <sheetDataSet>
      <sheetData sheetId="0"/>
      <sheetData sheetId="1"/>
      <sheetData sheetId="2">
        <row r="3">
          <cell r="D3">
            <v>42309</v>
          </cell>
        </row>
        <row r="4">
          <cell r="D4">
            <v>42338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on"/>
      <sheetName val="Company &amp; Rates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4">
          <cell r="Q4" t="str">
            <v>Baled Co-Mingle</v>
          </cell>
          <cell r="R4">
            <v>151</v>
          </cell>
          <cell r="S4" t="str">
            <v>SP</v>
          </cell>
        </row>
        <row r="5">
          <cell r="Q5" t="str">
            <v>Baled OCC</v>
          </cell>
          <cell r="R5">
            <v>152</v>
          </cell>
          <cell r="S5" t="str">
            <v>JMK</v>
          </cell>
        </row>
        <row r="6">
          <cell r="Q6" t="str">
            <v>Rigid Plastic</v>
          </cell>
          <cell r="R6">
            <v>153</v>
          </cell>
          <cell r="S6" t="str">
            <v>Concrete Recyclers</v>
          </cell>
        </row>
        <row r="7">
          <cell r="Q7" t="str">
            <v>Mixed Glass</v>
          </cell>
          <cell r="R7">
            <v>154</v>
          </cell>
        </row>
        <row r="8">
          <cell r="Q8" t="str">
            <v>Clear Glass</v>
          </cell>
          <cell r="R8">
            <v>155</v>
          </cell>
        </row>
        <row r="9">
          <cell r="Q9" t="str">
            <v>Brown Glass</v>
          </cell>
          <cell r="R9" t="str">
            <v>DA</v>
          </cell>
        </row>
        <row r="10">
          <cell r="Q10" t="str">
            <v>Green Glass</v>
          </cell>
          <cell r="R10" t="str">
            <v>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7"/>
      <sheetName val="10098"/>
      <sheetName val="10099"/>
      <sheetName val="11501"/>
      <sheetName val="11501 Support"/>
      <sheetName val="11511"/>
      <sheetName val="11599"/>
      <sheetName val="Support 11599"/>
      <sheetName val="11701"/>
      <sheetName val="11800"/>
      <sheetName val="12001"/>
      <sheetName val="Inventory Support"/>
      <sheetName val="12003"/>
      <sheetName val="12004"/>
      <sheetName val="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7"/>
      <sheetName val="13008"/>
      <sheetName val="Support 13008"/>
      <sheetName val="16100"/>
      <sheetName val="20120"/>
      <sheetName val="ITT Allocation"/>
      <sheetName val="20121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Vaca Time Variance"/>
      <sheetName val="Sick Time Variance"/>
      <sheetName val="20325"/>
      <sheetName val="20340"/>
      <sheetName val="20351"/>
      <sheetName val="20360"/>
      <sheetName val="Current Tax Data"/>
      <sheetName val="20397"/>
    </sheetNames>
    <sheetDataSet>
      <sheetData sheetId="0">
        <row r="8">
          <cell r="J8" t="str">
            <v>ReconBook</v>
          </cell>
          <cell r="M8" t="str">
            <v>Grays Harbor Hauling Regulated</v>
          </cell>
        </row>
        <row r="9">
          <cell r="J9"/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L17" t="str">
            <v>Complete</v>
          </cell>
          <cell r="N17" t="str">
            <v>Incomplete</v>
          </cell>
          <cell r="Q17" t="str">
            <v>2186: 2017-03</v>
          </cell>
        </row>
        <row r="18">
          <cell r="L18" t="str">
            <v>Complete</v>
          </cell>
          <cell r="N18" t="str">
            <v>Incomplete</v>
          </cell>
          <cell r="Q18" t="str">
            <v>None</v>
          </cell>
        </row>
        <row r="19">
          <cell r="N19" t="str">
            <v>Complete</v>
          </cell>
          <cell r="Q19" t="str">
            <v>04/10/17 1:43 PM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  <sheetName val="Lookup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Aging"/>
      <sheetName val="JE"/>
      <sheetName val="GL Desc"/>
      <sheetName val="Customer Table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Thurston Compost</v>
          </cell>
          <cell r="H4" t="str">
            <v>Billing</v>
          </cell>
          <cell r="I4" t="str">
            <v>Metal</v>
          </cell>
        </row>
        <row r="5">
          <cell r="C5" t="str">
            <v>RDC- transfer</v>
          </cell>
          <cell r="H5" t="str">
            <v>Payment</v>
          </cell>
          <cell r="I5" t="str">
            <v>GW</v>
          </cell>
        </row>
        <row r="6">
          <cell r="C6" t="str">
            <v>SMI</v>
          </cell>
          <cell r="H6" t="str">
            <v>Adjustment</v>
          </cell>
          <cell r="I6" t="str">
            <v>MSW</v>
          </cell>
        </row>
        <row r="7">
          <cell r="C7" t="str">
            <v>1/2 Security</v>
          </cell>
          <cell r="I7" t="str">
            <v>Transportation</v>
          </cell>
        </row>
        <row r="8">
          <cell r="C8" t="str">
            <v>Sharps Bin Haul</v>
          </cell>
          <cell r="I8" t="str">
            <v>Other</v>
          </cell>
        </row>
        <row r="9">
          <cell r="C9" t="str">
            <v>Sutter Metals</v>
          </cell>
          <cell r="I9" t="str">
            <v>Glass</v>
          </cell>
        </row>
        <row r="10">
          <cell r="C10" t="str">
            <v>RDC- Long Haul</v>
          </cell>
          <cell r="I10" t="str">
            <v>Hogfuel</v>
          </cell>
        </row>
        <row r="11">
          <cell r="C11" t="str">
            <v>Glass to Glass</v>
          </cell>
        </row>
        <row r="12">
          <cell r="C12" t="str">
            <v>Thurston County</v>
          </cell>
        </row>
        <row r="13">
          <cell r="C13" t="str">
            <v>Scale Inspection</v>
          </cell>
        </row>
        <row r="14">
          <cell r="C14" t="str">
            <v>Mason County Glass</v>
          </cell>
        </row>
        <row r="15">
          <cell r="C15" t="str">
            <v>Centralia Waste Water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Price letter 1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etter 1004"/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>
        <row r="29">
          <cell r="E29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0"/>
      <sheetName val="Support-10050"/>
      <sheetName val="10055"/>
      <sheetName val="10060"/>
      <sheetName val="10063"/>
      <sheetName val="10070"/>
      <sheetName val="10071"/>
      <sheetName val="10092"/>
      <sheetName val="10093"/>
      <sheetName val="10095"/>
      <sheetName val="10098"/>
      <sheetName val="10099"/>
      <sheetName val="11501"/>
      <sheetName val="11501 Support"/>
      <sheetName val="11511"/>
      <sheetName val="Support - 11511"/>
      <sheetName val="Paul Email - Westport Balance"/>
      <sheetName val="Nicole Email - Westport Check"/>
      <sheetName val="Nicole Email - May Comm Check"/>
      <sheetName val="11599"/>
      <sheetName val="11800"/>
      <sheetName val="12001"/>
      <sheetName val="Support - 12001"/>
      <sheetName val="12003"/>
      <sheetName val="Support - 12003"/>
      <sheetName val="12004"/>
      <sheetName val="Support - 12004"/>
      <sheetName val="12005"/>
      <sheetName val="Support - 12005"/>
      <sheetName val="13001"/>
      <sheetName val="Support-13001"/>
      <sheetName val="13003"/>
      <sheetName val="Support -13003"/>
      <sheetName val="13004"/>
      <sheetName val="Support 13004 - 047002100001"/>
      <sheetName val="Support 13004 - 047002100002"/>
      <sheetName val="Support 13004 - 047002200002"/>
      <sheetName val="Support 13004 - 04700220003"/>
      <sheetName val="13008"/>
      <sheetName val="Support 13008"/>
      <sheetName val="20120"/>
      <sheetName val="20123"/>
      <sheetName val="20140"/>
      <sheetName val="20170"/>
      <sheetName val="20175"/>
      <sheetName val="20177"/>
      <sheetName val="20178"/>
      <sheetName val="20180"/>
      <sheetName val="20300"/>
      <sheetName val="20320"/>
      <sheetName val="20321"/>
      <sheetName val="Support-20321 V"/>
      <sheetName val="Support 20321 S"/>
      <sheetName val="20325"/>
      <sheetName val="20340"/>
      <sheetName val="20351"/>
      <sheetName val="20360"/>
      <sheetName val="20397"/>
      <sheetName val="Sheet1"/>
    </sheetNames>
    <sheetDataSet>
      <sheetData sheetId="0">
        <row r="17">
          <cell r="J17">
            <v>2186</v>
          </cell>
        </row>
        <row r="18">
          <cell r="J18" t="str">
            <v>2015-11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Q51"/>
  <sheetViews>
    <sheetView showGridLines="0" tabSelected="1" zoomScale="85" zoomScaleNormal="85" workbookViewId="0">
      <pane xSplit="1" ySplit="5" topLeftCell="B6" activePane="bottomRight" state="frozen"/>
      <selection activeCell="E30" sqref="E30"/>
      <selection pane="topRight" activeCell="E30" sqref="E30"/>
      <selection pane="bottomLeft" activeCell="E30" sqref="E30"/>
      <selection pane="bottomRight" activeCell="F36" sqref="F36"/>
    </sheetView>
  </sheetViews>
  <sheetFormatPr defaultRowHeight="15" x14ac:dyDescent="0.25"/>
  <cols>
    <col min="1" max="1" width="38.28515625" style="2" customWidth="1"/>
    <col min="2" max="13" width="12.7109375" style="2" customWidth="1"/>
    <col min="14" max="14" width="13.42578125" style="3" bestFit="1" customWidth="1"/>
    <col min="15" max="15" width="1.85546875" style="3" customWidth="1"/>
    <col min="16" max="17" width="9.5703125" style="3" hidden="1" customWidth="1"/>
    <col min="18" max="18" width="9.5703125" style="2" hidden="1" customWidth="1"/>
    <col min="19" max="24" width="0" style="2" hidden="1" customWidth="1"/>
    <col min="25" max="25" width="8.28515625" style="2" customWidth="1"/>
    <col min="26" max="26" width="12.28515625" style="2" bestFit="1" customWidth="1"/>
    <col min="27" max="27" width="11.5703125" style="2" bestFit="1" customWidth="1"/>
    <col min="28" max="32" width="9.140625" style="2"/>
    <col min="33" max="35" width="9.85546875" style="2" bestFit="1" customWidth="1"/>
    <col min="36" max="36" width="9.28515625" style="4" bestFit="1" customWidth="1"/>
    <col min="37" max="37" width="9.85546875" style="4" bestFit="1" customWidth="1"/>
    <col min="38" max="38" width="9.28515625" style="4" bestFit="1" customWidth="1"/>
    <col min="39" max="39" width="9.85546875" style="4" bestFit="1" customWidth="1"/>
    <col min="40" max="40" width="9.140625" style="4"/>
    <col min="41" max="41" width="9.85546875" style="4" bestFit="1" customWidth="1"/>
    <col min="42" max="42" width="0" style="4" hidden="1" customWidth="1"/>
    <col min="43" max="43" width="9.85546875" style="4" hidden="1" customWidth="1"/>
    <col min="44" max="44" width="0" style="4" hidden="1" customWidth="1"/>
    <col min="45" max="45" width="9.85546875" style="4" hidden="1" customWidth="1"/>
    <col min="46" max="46" width="0" style="4" hidden="1" customWidth="1"/>
    <col min="47" max="47" width="9.85546875" style="4" hidden="1" customWidth="1"/>
    <col min="48" max="52" width="0" style="4" hidden="1" customWidth="1"/>
    <col min="53" max="57" width="9.140625" style="4"/>
    <col min="58" max="61" width="0" style="4" hidden="1" customWidth="1"/>
    <col min="62" max="82" width="9.140625" style="4"/>
    <col min="83" max="16384" width="9.140625" style="2"/>
  </cols>
  <sheetData>
    <row r="1" spans="1:82" x14ac:dyDescent="0.25">
      <c r="A1" s="1" t="s">
        <v>0</v>
      </c>
    </row>
    <row r="2" spans="1:82" ht="14.25" customHeight="1" x14ac:dyDescent="0.25">
      <c r="A2" s="5" t="s">
        <v>19</v>
      </c>
      <c r="P2" s="6"/>
      <c r="Q2" s="6"/>
      <c r="R2" s="7"/>
    </row>
    <row r="3" spans="1:82" ht="15" customHeight="1" x14ac:dyDescent="0.25">
      <c r="A3" s="61" t="s">
        <v>20</v>
      </c>
      <c r="P3" s="6"/>
      <c r="Q3" s="6"/>
      <c r="R3" s="7"/>
    </row>
    <row r="4" spans="1:82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P4" s="6" t="s">
        <v>1</v>
      </c>
      <c r="Q4" s="6" t="s">
        <v>1</v>
      </c>
      <c r="R4" s="7" t="s">
        <v>2</v>
      </c>
    </row>
    <row r="5" spans="1:82" s="9" customFormat="1" x14ac:dyDescent="0.25">
      <c r="B5" s="62">
        <v>43891</v>
      </c>
      <c r="C5" s="62">
        <f>+B5+31</f>
        <v>43922</v>
      </c>
      <c r="D5" s="62">
        <f t="shared" ref="D5:M5" si="0">+C5+31</f>
        <v>43953</v>
      </c>
      <c r="E5" s="62">
        <f t="shared" si="0"/>
        <v>43984</v>
      </c>
      <c r="F5" s="62">
        <f t="shared" si="0"/>
        <v>44015</v>
      </c>
      <c r="G5" s="62">
        <f t="shared" si="0"/>
        <v>44046</v>
      </c>
      <c r="H5" s="62">
        <f t="shared" si="0"/>
        <v>44077</v>
      </c>
      <c r="I5" s="62">
        <f t="shared" si="0"/>
        <v>44108</v>
      </c>
      <c r="J5" s="62">
        <f t="shared" si="0"/>
        <v>44139</v>
      </c>
      <c r="K5" s="62">
        <f t="shared" si="0"/>
        <v>44170</v>
      </c>
      <c r="L5" s="62">
        <f t="shared" si="0"/>
        <v>44201</v>
      </c>
      <c r="M5" s="62">
        <f t="shared" si="0"/>
        <v>44232</v>
      </c>
      <c r="N5" s="11" t="s">
        <v>3</v>
      </c>
      <c r="O5" s="12"/>
      <c r="P5" s="13">
        <v>39729</v>
      </c>
      <c r="Q5" s="13">
        <v>39760</v>
      </c>
      <c r="R5" s="14">
        <v>39790</v>
      </c>
      <c r="S5" s="14">
        <v>39822</v>
      </c>
      <c r="T5" s="14">
        <v>39853</v>
      </c>
      <c r="U5" s="14">
        <v>39881</v>
      </c>
      <c r="V5" s="15">
        <v>39912</v>
      </c>
      <c r="W5" s="15">
        <v>39942</v>
      </c>
      <c r="X5" s="15">
        <v>39973</v>
      </c>
      <c r="Y5" s="16"/>
      <c r="Z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</row>
    <row r="6" spans="1:82" s="9" customFormat="1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/>
      <c r="P6" s="13"/>
      <c r="Q6" s="13"/>
      <c r="R6" s="14"/>
      <c r="S6" s="14"/>
      <c r="T6" s="14"/>
      <c r="U6" s="14"/>
      <c r="V6" s="15"/>
      <c r="W6" s="15"/>
      <c r="X6" s="15"/>
      <c r="Y6" s="16"/>
      <c r="Z6" s="15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82" s="9" customFormat="1" x14ac:dyDescent="0.25">
      <c r="A7" s="18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3"/>
      <c r="O7" s="12"/>
      <c r="P7" s="13"/>
      <c r="Q7" s="13"/>
      <c r="R7" s="14"/>
      <c r="S7" s="14"/>
      <c r="T7" s="14"/>
      <c r="U7" s="14"/>
      <c r="V7" s="15"/>
      <c r="W7" s="15"/>
      <c r="X7" s="15"/>
      <c r="Y7" s="15"/>
      <c r="Z7" s="15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</row>
    <row r="8" spans="1:82" x14ac:dyDescent="0.25">
      <c r="A8" s="2" t="s">
        <v>5</v>
      </c>
      <c r="B8" s="75">
        <f>'[12]Mason Comm Credit'!B8</f>
        <v>211.905</v>
      </c>
      <c r="C8" s="75">
        <f>'[12]Mason Comm Credit'!C8</f>
        <v>244.5</v>
      </c>
      <c r="D8" s="75">
        <f>'[12]Mason Comm Credit'!D8</f>
        <v>220.32000000000002</v>
      </c>
      <c r="E8" s="75">
        <f>'[12]Mason Comm Credit'!E8</f>
        <v>244.66000000000003</v>
      </c>
      <c r="F8" s="75">
        <f>'[12]Mason Comm Credit'!F8</f>
        <v>287.83750000000003</v>
      </c>
      <c r="G8" s="75">
        <f>'[12]Mason Comm Credit'!G8</f>
        <v>236.92000000000002</v>
      </c>
      <c r="H8" s="75">
        <f>'[12]Mason Comm Credit'!H8</f>
        <v>251.33000000000004</v>
      </c>
      <c r="I8" s="75">
        <f>'[12]Mason Comm Credit'!I8</f>
        <v>273.66000000000003</v>
      </c>
      <c r="J8" s="75">
        <f>'[12]Mason Comm Credit'!J8</f>
        <v>244.22199999999998</v>
      </c>
      <c r="K8" s="75">
        <f>'[12]Mason Comm Credit'!K8</f>
        <v>276.51</v>
      </c>
      <c r="L8" s="75">
        <f>'[12]Mason Comm Credit'!L8</f>
        <v>263.92499999999995</v>
      </c>
      <c r="M8" s="75">
        <f>'[12]Mason Comm Credit'!M8</f>
        <v>215.61250000000004</v>
      </c>
      <c r="N8" s="76">
        <f>SUM(B8:M8)</f>
        <v>2971.402000000001</v>
      </c>
      <c r="P8" s="20">
        <v>87.4</v>
      </c>
      <c r="Q8" s="20">
        <v>76</v>
      </c>
      <c r="R8" s="21">
        <v>91.3</v>
      </c>
      <c r="S8" s="22" t="e">
        <f>#REF!</f>
        <v>#REF!</v>
      </c>
      <c r="T8" s="22" t="e">
        <f>#REF!</f>
        <v>#REF!</v>
      </c>
      <c r="U8" s="22" t="e">
        <f>#REF!</f>
        <v>#REF!</v>
      </c>
      <c r="V8" s="22" t="e">
        <f>#REF!</f>
        <v>#REF!</v>
      </c>
      <c r="W8" s="22" t="e">
        <f>#REF!</f>
        <v>#REF!</v>
      </c>
      <c r="X8" s="22" t="e">
        <f>#REF!</f>
        <v>#REF!</v>
      </c>
      <c r="Y8" s="22"/>
      <c r="Z8" s="22"/>
    </row>
    <row r="9" spans="1:82" x14ac:dyDescent="0.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23"/>
      <c r="P9" s="20"/>
      <c r="Q9" s="20"/>
      <c r="R9" s="21"/>
      <c r="S9" s="22"/>
      <c r="T9" s="22"/>
      <c r="U9" s="22"/>
      <c r="V9" s="22"/>
      <c r="W9" s="22"/>
      <c r="X9" s="22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82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3"/>
      <c r="P10" s="20"/>
      <c r="Q10" s="20"/>
      <c r="R10" s="21"/>
      <c r="S10" s="21"/>
      <c r="T10" s="21"/>
      <c r="U10" s="21"/>
      <c r="V10" s="21"/>
      <c r="W10" s="21"/>
      <c r="X10" s="21"/>
      <c r="Y10" s="21"/>
      <c r="Z10" s="21"/>
    </row>
    <row r="11" spans="1:82" x14ac:dyDescent="0.25">
      <c r="A11" s="18" t="s">
        <v>6</v>
      </c>
      <c r="P11" s="20"/>
      <c r="Q11" s="20"/>
      <c r="R11" s="21"/>
      <c r="S11" s="22"/>
      <c r="T11" s="22"/>
      <c r="U11" s="22"/>
      <c r="V11" s="22"/>
      <c r="W11" s="22"/>
      <c r="X11" s="22"/>
      <c r="Y11" s="22"/>
      <c r="Z11" s="22"/>
    </row>
    <row r="12" spans="1:82" x14ac:dyDescent="0.25">
      <c r="A12" s="2" t="s">
        <v>5</v>
      </c>
      <c r="B12" s="64">
        <f>'[12]Mason Comm Credit'!B12</f>
        <v>-102.62899200000001</v>
      </c>
      <c r="C12" s="64">
        <f>'[12]Mason Comm Credit'!C12</f>
        <v>-103.82879199999999</v>
      </c>
      <c r="D12" s="64">
        <f>'[12]Mason Comm Credit'!D12</f>
        <v>-87.989891999999998</v>
      </c>
      <c r="E12" s="64">
        <f>'[12]Mason Comm Credit'!E12</f>
        <v>-99.692811999999989</v>
      </c>
      <c r="F12" s="64">
        <f>'[12]Mason Comm Credit'!F12</f>
        <v>-101.05185199999997</v>
      </c>
      <c r="G12" s="64">
        <f>'[12]Mason Comm Credit'!G12</f>
        <v>-94.481132000000002</v>
      </c>
      <c r="H12" s="64">
        <f>'[12]Mason Comm Credit'!H12</f>
        <v>-87.155441999999979</v>
      </c>
      <c r="I12" s="64">
        <f>'[12]Mason Comm Credit'!I12</f>
        <v>-83.977721999999986</v>
      </c>
      <c r="J12" s="64">
        <f>'[12]Mason Comm Credit'!J12</f>
        <v>-72.580632000000008</v>
      </c>
      <c r="K12" s="64">
        <f>'[12]Mason Comm Credit'!K12</f>
        <v>-63.204141999999997</v>
      </c>
      <c r="L12" s="64">
        <f>'[12]Mason Comm Credit'!L12</f>
        <v>-60.236732000000011</v>
      </c>
      <c r="M12" s="64">
        <f>'[12]Mason Comm Credit'!M12</f>
        <v>-69.997131999999993</v>
      </c>
      <c r="N12" s="25"/>
      <c r="P12" s="20">
        <v>53.97</v>
      </c>
      <c r="Q12" s="20">
        <v>7.68</v>
      </c>
      <c r="R12" s="21">
        <v>7.31</v>
      </c>
      <c r="S12" s="22" t="e">
        <f>#REF!*0.1</f>
        <v>#REF!</v>
      </c>
      <c r="T12" s="22" t="e">
        <f>#REF!*0.1</f>
        <v>#REF!</v>
      </c>
      <c r="U12" s="22" t="e">
        <f>#REF!*0.1</f>
        <v>#REF!</v>
      </c>
      <c r="V12" s="22" t="e">
        <f>#REF!*0.1</f>
        <v>#REF!</v>
      </c>
      <c r="W12" s="22" t="e">
        <f>#REF!*0.1</f>
        <v>#REF!</v>
      </c>
      <c r="X12" s="22" t="e">
        <f>#REF!*0.1</f>
        <v>#REF!</v>
      </c>
      <c r="Y12" s="22"/>
      <c r="Z12" s="22"/>
    </row>
    <row r="13" spans="1:82" x14ac:dyDescent="0.25">
      <c r="P13" s="6"/>
      <c r="Q13" s="6"/>
      <c r="R13" s="7"/>
    </row>
    <row r="14" spans="1:82" x14ac:dyDescent="0.25">
      <c r="A14" s="18" t="s">
        <v>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P14" s="6"/>
      <c r="Q14" s="6"/>
      <c r="R14" s="21"/>
    </row>
    <row r="15" spans="1:82" x14ac:dyDescent="0.25">
      <c r="A15" s="2" t="s">
        <v>5</v>
      </c>
      <c r="B15" s="65">
        <f>B8*B12</f>
        <v>-21747.596549760001</v>
      </c>
      <c r="C15" s="65">
        <f t="shared" ref="C15:G15" si="1">C8*C12</f>
        <v>-25386.139643999999</v>
      </c>
      <c r="D15" s="65">
        <f t="shared" si="1"/>
        <v>-19385.933005440002</v>
      </c>
      <c r="E15" s="65">
        <f t="shared" si="1"/>
        <v>-24390.843383920001</v>
      </c>
      <c r="F15" s="65">
        <f t="shared" si="1"/>
        <v>-29086.512450049995</v>
      </c>
      <c r="G15" s="65">
        <f t="shared" si="1"/>
        <v>-22384.469793440003</v>
      </c>
      <c r="H15" s="65">
        <f>H8*H12</f>
        <v>-21904.777237859998</v>
      </c>
      <c r="I15" s="65">
        <f t="shared" ref="I15:M15" si="2">I8*I12</f>
        <v>-22981.343402519997</v>
      </c>
      <c r="J15" s="65">
        <f t="shared" si="2"/>
        <v>-17725.787108304001</v>
      </c>
      <c r="K15" s="65">
        <f t="shared" si="2"/>
        <v>-17476.57730442</v>
      </c>
      <c r="L15" s="65">
        <f t="shared" si="2"/>
        <v>-15897.9794931</v>
      </c>
      <c r="M15" s="65">
        <f t="shared" si="2"/>
        <v>-15092.256623350002</v>
      </c>
      <c r="N15" s="40">
        <f>SUM(B15:M15)</f>
        <v>-253460.21599616398</v>
      </c>
      <c r="P15" s="6">
        <f t="shared" ref="P15:X15" si="3">P8*P12</f>
        <v>4716.9780000000001</v>
      </c>
      <c r="Q15" s="6">
        <f t="shared" si="3"/>
        <v>583.67999999999995</v>
      </c>
      <c r="R15" s="7">
        <f t="shared" si="3"/>
        <v>667.40299999999991</v>
      </c>
      <c r="S15" s="7" t="e">
        <f t="shared" si="3"/>
        <v>#REF!</v>
      </c>
      <c r="T15" s="7" t="e">
        <f t="shared" si="3"/>
        <v>#REF!</v>
      </c>
      <c r="U15" s="7" t="e">
        <f t="shared" si="3"/>
        <v>#REF!</v>
      </c>
      <c r="V15" s="7" t="e">
        <f t="shared" si="3"/>
        <v>#REF!</v>
      </c>
      <c r="W15" s="7" t="e">
        <f t="shared" si="3"/>
        <v>#REF!</v>
      </c>
      <c r="X15" s="7" t="e">
        <f t="shared" si="3"/>
        <v>#REF!</v>
      </c>
      <c r="Y15" s="7"/>
      <c r="Z15" s="7"/>
      <c r="AA15" s="28"/>
    </row>
    <row r="16" spans="1:82" x14ac:dyDescent="0.25">
      <c r="N16" s="29"/>
      <c r="P16" s="6"/>
      <c r="Q16" s="6"/>
      <c r="R16" s="7"/>
      <c r="AA16" s="26"/>
    </row>
    <row r="17" spans="1:121" x14ac:dyDescent="0.25">
      <c r="A17" s="5" t="s">
        <v>8</v>
      </c>
      <c r="B17" s="66">
        <f>'[12]Mason Comm Credit'!B17</f>
        <v>12990</v>
      </c>
      <c r="C17" s="66">
        <f>'[12]Mason Comm Credit'!C17</f>
        <v>13201</v>
      </c>
      <c r="D17" s="66">
        <f>'[12]Mason Comm Credit'!D17</f>
        <v>13599</v>
      </c>
      <c r="E17" s="66">
        <f>'[12]Mason Comm Credit'!E17</f>
        <v>13811</v>
      </c>
      <c r="F17" s="66">
        <f>'[12]Mason Comm Credit'!F17</f>
        <v>14142</v>
      </c>
      <c r="G17" s="66">
        <f>'[12]Mason Comm Credit'!G17</f>
        <v>14215</v>
      </c>
      <c r="H17" s="66">
        <f>'[12]Mason Comm Credit'!H17</f>
        <v>14312</v>
      </c>
      <c r="I17" s="66">
        <f>'[12]Mason Comm Credit'!I17</f>
        <v>14153</v>
      </c>
      <c r="J17" s="66">
        <f>'[12]Mason Comm Credit'!J17</f>
        <v>14009</v>
      </c>
      <c r="K17" s="66">
        <f>'[12]Mason Comm Credit'!K17</f>
        <v>13989</v>
      </c>
      <c r="L17" s="66">
        <f>'[12]Mason Comm Credit'!L17</f>
        <v>14092</v>
      </c>
      <c r="M17" s="66">
        <f>'[12]Mason Comm Credit'!M17</f>
        <v>14142</v>
      </c>
      <c r="N17" s="30">
        <f>SUM(B17:M17)</f>
        <v>166655</v>
      </c>
      <c r="P17" s="6">
        <v>6296</v>
      </c>
      <c r="Q17" s="3">
        <v>6276</v>
      </c>
      <c r="R17" s="2">
        <v>6268</v>
      </c>
      <c r="S17" s="28">
        <f t="shared" ref="S17:X17" si="4">SUM(P17:R17)/3</f>
        <v>6280</v>
      </c>
      <c r="T17" s="28">
        <f t="shared" si="4"/>
        <v>6274.666666666667</v>
      </c>
      <c r="U17" s="28">
        <f t="shared" si="4"/>
        <v>6274.2222222222226</v>
      </c>
      <c r="V17" s="28">
        <f t="shared" si="4"/>
        <v>6276.2962962962965</v>
      </c>
      <c r="W17" s="28">
        <f t="shared" si="4"/>
        <v>6275.0617283950623</v>
      </c>
      <c r="X17" s="28">
        <f t="shared" si="4"/>
        <v>6275.1934156378602</v>
      </c>
      <c r="Y17" s="28"/>
      <c r="Z17" s="28"/>
      <c r="AA17" s="28"/>
      <c r="AG17" s="31"/>
      <c r="AH17" s="31"/>
      <c r="AI17" s="31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</row>
    <row r="18" spans="1:12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9"/>
      <c r="AG18" s="22"/>
      <c r="AH18" s="22"/>
      <c r="AI18" s="22"/>
      <c r="AJ18" s="33"/>
      <c r="AK18" s="33"/>
      <c r="AL18" s="33"/>
      <c r="AM18" s="33"/>
      <c r="AN18" s="33"/>
      <c r="AO18" s="33"/>
      <c r="AP18" s="33"/>
      <c r="AQ18" s="33"/>
      <c r="AR18" s="33"/>
    </row>
    <row r="19" spans="1:121" x14ac:dyDescent="0.25">
      <c r="A19" s="2" t="s">
        <v>9</v>
      </c>
      <c r="B19" s="34">
        <f>IFERROR(B15/B17,0)</f>
        <v>-1.6741798729607391</v>
      </c>
      <c r="C19" s="34">
        <f t="shared" ref="C19:G19" si="5">IFERROR(C15/C17,0)</f>
        <v>-1.9230467119157639</v>
      </c>
      <c r="D19" s="34">
        <f t="shared" si="5"/>
        <v>-1.425541069596294</v>
      </c>
      <c r="E19" s="34">
        <f t="shared" si="5"/>
        <v>-1.7660447023329231</v>
      </c>
      <c r="F19" s="34">
        <f t="shared" si="5"/>
        <v>-2.0567467437455802</v>
      </c>
      <c r="G19" s="34">
        <f t="shared" si="5"/>
        <v>-1.5747076885993672</v>
      </c>
      <c r="H19" s="34">
        <f>IFERROR(H15/H17,0)</f>
        <v>-1.5305182530645611</v>
      </c>
      <c r="I19" s="34">
        <f t="shared" ref="I19:M19" si="6">IFERROR(I15/I17,0)</f>
        <v>-1.6237789445714688</v>
      </c>
      <c r="J19" s="34">
        <f t="shared" si="6"/>
        <v>-1.2653142342996646</v>
      </c>
      <c r="K19" s="34">
        <f t="shared" si="6"/>
        <v>-1.2493085498906282</v>
      </c>
      <c r="L19" s="34">
        <f t="shared" si="6"/>
        <v>-1.1281563648240136</v>
      </c>
      <c r="M19" s="34">
        <f t="shared" si="6"/>
        <v>-1.0671939346167445</v>
      </c>
      <c r="N19" s="35"/>
      <c r="P19" s="36">
        <f t="shared" ref="P19:X19" si="7">P15/P17</f>
        <v>0.74920235069885643</v>
      </c>
      <c r="Q19" s="36">
        <f t="shared" si="7"/>
        <v>9.300191204588909E-2</v>
      </c>
      <c r="R19" s="37">
        <f t="shared" si="7"/>
        <v>0.10647782386726228</v>
      </c>
      <c r="S19" s="37" t="e">
        <f t="shared" si="7"/>
        <v>#REF!</v>
      </c>
      <c r="T19" s="37" t="e">
        <f t="shared" si="7"/>
        <v>#REF!</v>
      </c>
      <c r="U19" s="37" t="e">
        <f t="shared" si="7"/>
        <v>#REF!</v>
      </c>
      <c r="V19" s="37" t="e">
        <f t="shared" si="7"/>
        <v>#REF!</v>
      </c>
      <c r="W19" s="37" t="e">
        <f t="shared" si="7"/>
        <v>#REF!</v>
      </c>
      <c r="X19" s="37" t="e">
        <f t="shared" si="7"/>
        <v>#REF!</v>
      </c>
      <c r="Y19" s="37"/>
      <c r="Z19" s="37"/>
      <c r="AA19" s="26"/>
      <c r="AG19" s="22"/>
      <c r="AH19" s="74"/>
      <c r="AI19" s="22"/>
      <c r="AJ19" s="33"/>
      <c r="AK19" s="33"/>
      <c r="AL19" s="33"/>
      <c r="AM19" s="33"/>
      <c r="AN19" s="33"/>
      <c r="AO19" s="33"/>
      <c r="AP19" s="33"/>
      <c r="AQ19" s="33"/>
      <c r="AR19" s="33"/>
    </row>
    <row r="20" spans="1:121" x14ac:dyDescent="0.25">
      <c r="A20" s="4" t="s">
        <v>10</v>
      </c>
      <c r="B20" s="67">
        <f>'[13]Mason CPA 5-1-2020'!$G$20</f>
        <v>-1.8476179948692764</v>
      </c>
      <c r="C20" s="67">
        <f>'[13]Mason CPA 5-1-2020'!$G$20</f>
        <v>-1.8476179948692764</v>
      </c>
      <c r="D20" s="67">
        <f>-'[13]Mason CPA 5-1-2020'!$H$24</f>
        <v>-1.8765034775121772</v>
      </c>
      <c r="E20" s="67">
        <f>-'[13]Mason CPA 5-1-2020'!$H$24</f>
        <v>-1.8765034775121772</v>
      </c>
      <c r="F20" s="67">
        <f>-'[13]Mason CPA 5-1-2020'!$H$24</f>
        <v>-1.8765034775121772</v>
      </c>
      <c r="G20" s="67">
        <f>-'[13]Mason CPA 5-1-2020'!$H$24</f>
        <v>-1.8765034775121772</v>
      </c>
      <c r="H20" s="67">
        <f>-'[13]Mason CPA 5-1-2020'!$H$24</f>
        <v>-1.8765034775121772</v>
      </c>
      <c r="I20" s="67">
        <f>-'[13]Mason CPA 5-1-2020'!$H$24</f>
        <v>-1.8765034775121772</v>
      </c>
      <c r="J20" s="67">
        <f>-'[13]Mason CPA 5-1-2020'!$H$24</f>
        <v>-1.8765034775121772</v>
      </c>
      <c r="K20" s="67">
        <f>-'[13]Mason CPA 5-1-2020'!$H$24</f>
        <v>-1.8765034775121772</v>
      </c>
      <c r="L20" s="67">
        <f>-'[13]Mason CPA 5-1-2020'!$H$24</f>
        <v>-1.8765034775121772</v>
      </c>
      <c r="M20" s="67">
        <f>-'[13]Mason CPA 5-1-2020'!$H$24</f>
        <v>-1.8765034775121772</v>
      </c>
      <c r="N20" s="35"/>
      <c r="P20" s="36">
        <v>1.54</v>
      </c>
      <c r="Q20" s="36">
        <v>1.54</v>
      </c>
      <c r="R20" s="38">
        <v>1.54</v>
      </c>
      <c r="S20" s="38">
        <v>1.54</v>
      </c>
      <c r="T20" s="38">
        <v>1.54</v>
      </c>
      <c r="U20" s="38">
        <v>1.54</v>
      </c>
      <c r="V20" s="38">
        <v>1.54</v>
      </c>
      <c r="W20" s="38">
        <v>1.54</v>
      </c>
      <c r="X20" s="38">
        <v>1.54</v>
      </c>
      <c r="Y20" s="38"/>
      <c r="Z20" s="38"/>
      <c r="AA20" s="4"/>
      <c r="AB20" s="4"/>
      <c r="AC20" s="4"/>
      <c r="AD20" s="4"/>
      <c r="AE20" s="4"/>
      <c r="AF20" s="4"/>
      <c r="AG20" s="33"/>
      <c r="AH20" s="74"/>
      <c r="AI20" s="33"/>
      <c r="AJ20" s="33"/>
      <c r="AK20" s="33"/>
      <c r="AL20" s="33"/>
      <c r="AM20" s="33"/>
      <c r="AN20" s="33"/>
      <c r="AO20" s="33"/>
      <c r="AP20" s="33"/>
      <c r="AQ20" s="33"/>
      <c r="AR20" s="33"/>
    </row>
    <row r="21" spans="1:121" x14ac:dyDescent="0.25">
      <c r="A21" s="39" t="s">
        <v>11</v>
      </c>
      <c r="B21" s="73">
        <f>+(B20-B19)*B17</f>
        <v>-2252.961203591899</v>
      </c>
      <c r="C21" s="73">
        <f t="shared" ref="C21:G21" si="8">+(C20-C19)*C17</f>
        <v>995.7344937306824</v>
      </c>
      <c r="D21" s="73">
        <f t="shared" si="8"/>
        <v>-6132.6377852480955</v>
      </c>
      <c r="E21" s="73">
        <f t="shared" si="8"/>
        <v>-1525.5461440006779</v>
      </c>
      <c r="F21" s="73">
        <f t="shared" si="8"/>
        <v>2549.0002710727858</v>
      </c>
      <c r="G21" s="73">
        <f t="shared" si="8"/>
        <v>-4290.0271393955945</v>
      </c>
      <c r="H21" s="73">
        <f>+(H20-H19)*H17</f>
        <v>-4951.7405322942805</v>
      </c>
      <c r="I21" s="73">
        <f t="shared" ref="I21:M21" si="9">+(I20-I19)*I17</f>
        <v>-3576.8103147098459</v>
      </c>
      <c r="J21" s="73">
        <f t="shared" si="9"/>
        <v>-8562.150108164089</v>
      </c>
      <c r="K21" s="73">
        <f t="shared" si="9"/>
        <v>-8773.8298424978475</v>
      </c>
      <c r="L21" s="73">
        <f t="shared" si="9"/>
        <v>-10545.707512001602</v>
      </c>
      <c r="M21" s="73">
        <f t="shared" si="9"/>
        <v>-11445.255555627209</v>
      </c>
      <c r="N21" s="40">
        <f>SUM(B21:M21)</f>
        <v>-58511.931372727675</v>
      </c>
      <c r="P21" s="6">
        <f t="shared" ref="P21:X21" si="10">+(P19-P20)*P17</f>
        <v>-4978.8620000000001</v>
      </c>
      <c r="Q21" s="6">
        <f t="shared" si="10"/>
        <v>-9081.36</v>
      </c>
      <c r="R21" s="7">
        <f t="shared" si="10"/>
        <v>-8985.3169999999991</v>
      </c>
      <c r="S21" s="7" t="e">
        <f t="shared" si="10"/>
        <v>#REF!</v>
      </c>
      <c r="T21" s="7" t="e">
        <f t="shared" si="10"/>
        <v>#REF!</v>
      </c>
      <c r="U21" s="7" t="e">
        <f t="shared" si="10"/>
        <v>#REF!</v>
      </c>
      <c r="V21" s="7" t="e">
        <f t="shared" si="10"/>
        <v>#REF!</v>
      </c>
      <c r="W21" s="7" t="e">
        <f t="shared" si="10"/>
        <v>#REF!</v>
      </c>
      <c r="X21" s="7" t="e">
        <f t="shared" si="10"/>
        <v>#REF!</v>
      </c>
      <c r="Y21" s="7"/>
      <c r="Z21" s="41"/>
      <c r="AA21" s="28"/>
      <c r="AG21" s="22"/>
      <c r="AH21" s="22"/>
      <c r="AI21" s="22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</row>
    <row r="22" spans="1:121" x14ac:dyDescent="0.25">
      <c r="N22" s="29"/>
      <c r="AG22" s="22"/>
      <c r="AH22" s="22"/>
      <c r="AI22" s="22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</row>
    <row r="23" spans="1:121" x14ac:dyDescent="0.25">
      <c r="B23" s="42"/>
      <c r="C23" s="43"/>
      <c r="D23" s="43"/>
      <c r="E23" s="43"/>
      <c r="F23" s="43"/>
      <c r="G23" s="42"/>
      <c r="H23" s="42"/>
      <c r="I23" s="43"/>
      <c r="J23" s="43"/>
      <c r="K23" s="43"/>
      <c r="L23" s="43"/>
      <c r="M23" s="42" t="s">
        <v>12</v>
      </c>
      <c r="N23" s="77">
        <f>N21/(N17/12*11)</f>
        <v>-0.38301399814681508</v>
      </c>
      <c r="O23" s="45"/>
      <c r="X23" s="43"/>
      <c r="Y23" s="43"/>
      <c r="Z23" s="46"/>
      <c r="AA23" s="41"/>
      <c r="AB23" s="41"/>
      <c r="AG23" s="22"/>
      <c r="AH23" s="22"/>
      <c r="AI23" s="22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</row>
    <row r="24" spans="1:121" x14ac:dyDescent="0.25">
      <c r="B24" s="42"/>
      <c r="C24" s="43"/>
      <c r="D24" s="43"/>
      <c r="E24" s="43"/>
      <c r="F24" s="43"/>
      <c r="G24" s="42"/>
      <c r="H24" s="42"/>
      <c r="I24" s="43"/>
      <c r="J24" s="43"/>
      <c r="K24" s="43"/>
      <c r="L24" s="43"/>
      <c r="M24" s="42" t="s">
        <v>13</v>
      </c>
      <c r="N24" s="47">
        <f>-SUM(B15:M15)/(N17/12*11)</f>
        <v>1.659128461876314</v>
      </c>
      <c r="O24" s="45"/>
      <c r="X24" s="43"/>
      <c r="Y24" s="43"/>
      <c r="Z24" s="46"/>
      <c r="AA24" s="41"/>
      <c r="AB24" s="41"/>
    </row>
    <row r="25" spans="1:121" x14ac:dyDescent="0.25">
      <c r="E25" s="43"/>
      <c r="F25" s="43"/>
      <c r="G25" s="42"/>
      <c r="K25" s="43"/>
      <c r="L25" s="43"/>
      <c r="M25" s="42" t="s">
        <v>14</v>
      </c>
      <c r="N25" s="68">
        <f>+N24+N23</f>
        <v>1.276114463729499</v>
      </c>
      <c r="O25" s="20"/>
      <c r="X25" s="43"/>
      <c r="Y25" s="43"/>
      <c r="Z25" s="46"/>
      <c r="AA25" s="48"/>
      <c r="AB25" s="48"/>
    </row>
    <row r="26" spans="1:121" x14ac:dyDescent="0.25">
      <c r="E26" s="43"/>
      <c r="F26" s="43"/>
      <c r="G26" s="42"/>
      <c r="K26" s="43"/>
      <c r="L26" s="43"/>
      <c r="M26" s="42"/>
      <c r="N26" s="44"/>
      <c r="O26" s="49"/>
      <c r="X26" s="43"/>
      <c r="Y26" s="43"/>
      <c r="Z26" s="43"/>
      <c r="AA26" s="48"/>
      <c r="AB26" s="48"/>
    </row>
    <row r="27" spans="1:121" x14ac:dyDescent="0.25">
      <c r="E27" s="43"/>
      <c r="F27" s="43"/>
      <c r="G27" s="42"/>
      <c r="K27" s="43"/>
      <c r="L27" s="43"/>
      <c r="M27" s="42" t="s">
        <v>15</v>
      </c>
      <c r="N27" s="69">
        <f>'Mason CPA 5-1-2020 '!H25</f>
        <v>1.977183143212746</v>
      </c>
      <c r="O27" s="50"/>
      <c r="X27" s="43"/>
      <c r="Y27" s="43"/>
      <c r="Z27" s="43"/>
      <c r="AA27" s="48"/>
      <c r="AB27" s="48"/>
    </row>
    <row r="28" spans="1:121" x14ac:dyDescent="0.25">
      <c r="B28" s="78"/>
      <c r="G28" s="42"/>
      <c r="M28" s="42" t="s">
        <v>16</v>
      </c>
      <c r="N28" s="83">
        <f>+N25-N27</f>
        <v>-0.70106867948324703</v>
      </c>
      <c r="O28" s="50"/>
      <c r="P28" s="51">
        <f t="shared" ref="P28:X28" si="11">P15</f>
        <v>4716.9780000000001</v>
      </c>
      <c r="Q28" s="51">
        <f t="shared" si="11"/>
        <v>583.67999999999995</v>
      </c>
      <c r="R28" s="28">
        <f t="shared" si="11"/>
        <v>667.40299999999991</v>
      </c>
      <c r="S28" s="28" t="e">
        <f t="shared" si="11"/>
        <v>#REF!</v>
      </c>
      <c r="T28" s="28" t="e">
        <f t="shared" si="11"/>
        <v>#REF!</v>
      </c>
      <c r="U28" s="28" t="e">
        <f t="shared" si="11"/>
        <v>#REF!</v>
      </c>
      <c r="V28" s="28" t="e">
        <f t="shared" si="11"/>
        <v>#REF!</v>
      </c>
      <c r="W28" s="28" t="e">
        <f t="shared" si="11"/>
        <v>#REF!</v>
      </c>
      <c r="X28" s="28" t="e">
        <f t="shared" si="11"/>
        <v>#REF!</v>
      </c>
      <c r="Y28" s="52">
        <f>+N28/N27</f>
        <v>-0.35457953497624556</v>
      </c>
      <c r="Z28" s="28"/>
    </row>
    <row r="29" spans="1:121" x14ac:dyDescent="0.25">
      <c r="E29" s="53"/>
      <c r="F29" s="53"/>
      <c r="G29" s="42"/>
      <c r="K29" s="53"/>
      <c r="L29" s="53"/>
      <c r="M29" s="42" t="s">
        <v>17</v>
      </c>
      <c r="N29" s="54">
        <f>N28*N17</f>
        <v>-116836.60077928053</v>
      </c>
      <c r="O29" s="55"/>
      <c r="AA29" s="28"/>
    </row>
    <row r="30" spans="1:121" x14ac:dyDescent="0.25">
      <c r="A30" s="4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6"/>
      <c r="P30" s="51">
        <f t="shared" ref="P30:X30" si="12">P17</f>
        <v>6296</v>
      </c>
      <c r="Q30" s="51">
        <f t="shared" si="12"/>
        <v>6276</v>
      </c>
      <c r="R30" s="28">
        <f t="shared" si="12"/>
        <v>6268</v>
      </c>
      <c r="S30" s="28">
        <f t="shared" si="12"/>
        <v>6280</v>
      </c>
      <c r="T30" s="28">
        <f t="shared" si="12"/>
        <v>6274.666666666667</v>
      </c>
      <c r="U30" s="28">
        <f t="shared" si="12"/>
        <v>6274.2222222222226</v>
      </c>
      <c r="V30" s="28">
        <f t="shared" si="12"/>
        <v>6276.2962962962965</v>
      </c>
      <c r="W30" s="28">
        <f t="shared" si="12"/>
        <v>6275.0617283950623</v>
      </c>
      <c r="X30" s="28">
        <f t="shared" si="12"/>
        <v>6275.1934156378602</v>
      </c>
      <c r="Y30" s="28"/>
      <c r="Z30" s="28"/>
      <c r="AA30" s="57"/>
      <c r="AB30" s="26"/>
    </row>
    <row r="31" spans="1:121" x14ac:dyDescent="0.25"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</row>
    <row r="32" spans="1:121" x14ac:dyDescent="0.25"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</row>
    <row r="33" spans="1:82" x14ac:dyDescent="0.25"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</row>
    <row r="34" spans="1:82" x14ac:dyDescent="0.25"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</row>
    <row r="35" spans="1:82" s="4" customFormat="1" x14ac:dyDescent="0.25">
      <c r="A35" s="5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1"/>
      <c r="AA35" s="80"/>
      <c r="AB35" s="80"/>
      <c r="AC35" s="80"/>
    </row>
    <row r="36" spans="1:82" s="4" customFormat="1" x14ac:dyDescent="0.25">
      <c r="A36" s="5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</row>
    <row r="37" spans="1:82" s="4" customFormat="1" x14ac:dyDescent="0.25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</row>
    <row r="38" spans="1:82" s="4" customFormat="1" x14ac:dyDescent="0.25">
      <c r="G38" s="60"/>
      <c r="M38" s="6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</row>
    <row r="39" spans="1:82" s="4" customFormat="1" x14ac:dyDescent="0.25">
      <c r="G39" s="60"/>
      <c r="M39" s="60"/>
      <c r="N39" s="3"/>
      <c r="O39" s="3"/>
      <c r="P39" s="3"/>
      <c r="Q39" s="3"/>
    </row>
    <row r="40" spans="1:82" s="4" customFormat="1" x14ac:dyDescent="0.25">
      <c r="A40" s="59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3"/>
      <c r="O40" s="3"/>
      <c r="P40" s="3"/>
      <c r="Q40" s="3"/>
      <c r="Z40" s="79"/>
      <c r="AA40" s="80"/>
      <c r="AB40" s="80"/>
      <c r="AC40" s="80"/>
    </row>
    <row r="41" spans="1:82" x14ac:dyDescent="0.25">
      <c r="A41" s="5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</row>
    <row r="42" spans="1:82" x14ac:dyDescent="0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</row>
    <row r="43" spans="1:82" x14ac:dyDescent="0.25">
      <c r="G43" s="60"/>
      <c r="M43" s="60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x14ac:dyDescent="0.25">
      <c r="G44" s="60"/>
      <c r="M44" s="60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</row>
    <row r="45" spans="1:82" x14ac:dyDescent="0.25">
      <c r="G45" s="60"/>
      <c r="M45" s="60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</row>
    <row r="46" spans="1:82" x14ac:dyDescent="0.25">
      <c r="G46" s="60"/>
      <c r="M46" s="60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</row>
    <row r="47" spans="1:82" x14ac:dyDescent="0.25">
      <c r="G47" s="60"/>
      <c r="M47" s="60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25">
      <c r="G48" s="4"/>
      <c r="M48" s="4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</row>
    <row r="49" spans="7:82" x14ac:dyDescent="0.25">
      <c r="G49" s="4"/>
      <c r="M49" s="4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</row>
    <row r="50" spans="7:82" x14ac:dyDescent="0.25">
      <c r="G50" s="4"/>
      <c r="M50" s="4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</row>
    <row r="51" spans="7:82" x14ac:dyDescent="0.25">
      <c r="G51" s="4"/>
      <c r="M51" s="4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</row>
  </sheetData>
  <pageMargins left="0.7" right="0.7" top="0.75" bottom="0.75" header="0.3" footer="0.3"/>
  <pageSetup scale="48" orientation="landscape" r:id="rId1"/>
  <headerFooter alignWithMargins="0">
    <oddFooter>&amp;L&amp;Z&amp;F&amp;F&amp;A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51"/>
  <sheetViews>
    <sheetView showGridLines="0" zoomScale="85" zoomScaleNormal="85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activeCell="AC27" sqref="AB27:AC27"/>
    </sheetView>
  </sheetViews>
  <sheetFormatPr defaultRowHeight="15" x14ac:dyDescent="0.25"/>
  <cols>
    <col min="1" max="1" width="38.28515625" style="2" customWidth="1"/>
    <col min="2" max="7" width="12.7109375" style="2" customWidth="1"/>
    <col min="8" max="8" width="13.42578125" style="3" bestFit="1" customWidth="1"/>
    <col min="9" max="9" width="1.85546875" style="3" customWidth="1"/>
    <col min="10" max="11" width="9.5703125" style="3" hidden="1" customWidth="1"/>
    <col min="12" max="12" width="9.5703125" style="2" hidden="1" customWidth="1"/>
    <col min="13" max="18" width="0" style="2" hidden="1" customWidth="1"/>
    <col min="19" max="19" width="8.28515625" style="2" customWidth="1"/>
    <col min="20" max="20" width="9.140625" style="2"/>
    <col min="21" max="21" width="11.28515625" style="2" bestFit="1" customWidth="1"/>
    <col min="22" max="26" width="9.140625" style="2"/>
    <col min="27" max="29" width="9.85546875" style="2" bestFit="1" customWidth="1"/>
    <col min="30" max="30" width="9.28515625" style="4" bestFit="1" customWidth="1"/>
    <col min="31" max="31" width="9.85546875" style="4" bestFit="1" customWidth="1"/>
    <col min="32" max="32" width="9.28515625" style="4" bestFit="1" customWidth="1"/>
    <col min="33" max="33" width="9.85546875" style="4" bestFit="1" customWidth="1"/>
    <col min="34" max="34" width="9.140625" style="4"/>
    <col min="35" max="35" width="9.85546875" style="4" bestFit="1" customWidth="1"/>
    <col min="36" max="36" width="0" style="4" hidden="1" customWidth="1"/>
    <col min="37" max="37" width="9.85546875" style="4" hidden="1" customWidth="1"/>
    <col min="38" max="38" width="0" style="4" hidden="1" customWidth="1"/>
    <col min="39" max="39" width="9.85546875" style="4" hidden="1" customWidth="1"/>
    <col min="40" max="40" width="0" style="4" hidden="1" customWidth="1"/>
    <col min="41" max="41" width="9.85546875" style="4" hidden="1" customWidth="1"/>
    <col min="42" max="46" width="0" style="4" hidden="1" customWidth="1"/>
    <col min="47" max="51" width="9.140625" style="4"/>
    <col min="52" max="55" width="0" style="4" hidden="1" customWidth="1"/>
    <col min="56" max="76" width="9.140625" style="4"/>
    <col min="77" max="16384" width="9.140625" style="2"/>
  </cols>
  <sheetData>
    <row r="1" spans="1:76" x14ac:dyDescent="0.25">
      <c r="A1" s="1" t="s">
        <v>0</v>
      </c>
    </row>
    <row r="2" spans="1:76" ht="14.25" customHeight="1" x14ac:dyDescent="0.25">
      <c r="A2" s="5" t="s">
        <v>19</v>
      </c>
      <c r="J2" s="6"/>
      <c r="K2" s="6"/>
      <c r="L2" s="7"/>
    </row>
    <row r="3" spans="1:76" ht="15" customHeight="1" x14ac:dyDescent="0.25">
      <c r="A3" s="61" t="s">
        <v>18</v>
      </c>
      <c r="J3" s="6"/>
      <c r="K3" s="6"/>
      <c r="L3" s="7"/>
    </row>
    <row r="4" spans="1:76" x14ac:dyDescent="0.25">
      <c r="B4" s="8"/>
      <c r="C4" s="8"/>
      <c r="D4" s="8"/>
      <c r="E4" s="8"/>
      <c r="F4" s="8"/>
      <c r="G4" s="8"/>
      <c r="J4" s="6" t="s">
        <v>1</v>
      </c>
      <c r="K4" s="6" t="s">
        <v>1</v>
      </c>
      <c r="L4" s="7" t="s">
        <v>2</v>
      </c>
    </row>
    <row r="5" spans="1:76" s="9" customFormat="1" x14ac:dyDescent="0.25">
      <c r="B5" s="62">
        <v>43709</v>
      </c>
      <c r="C5" s="62">
        <f>+B5+31</f>
        <v>43740</v>
      </c>
      <c r="D5" s="62">
        <f>+C5+31</f>
        <v>43771</v>
      </c>
      <c r="E5" s="62">
        <f>+D5+31</f>
        <v>43802</v>
      </c>
      <c r="F5" s="62">
        <f>+E5+31</f>
        <v>43833</v>
      </c>
      <c r="G5" s="62">
        <f>+F5+31</f>
        <v>43864</v>
      </c>
      <c r="H5" s="11" t="s">
        <v>3</v>
      </c>
      <c r="I5" s="12"/>
      <c r="J5" s="13">
        <v>39729</v>
      </c>
      <c r="K5" s="13">
        <v>39760</v>
      </c>
      <c r="L5" s="14">
        <v>39790</v>
      </c>
      <c r="M5" s="14">
        <v>39822</v>
      </c>
      <c r="N5" s="14">
        <v>39853</v>
      </c>
      <c r="O5" s="14">
        <v>39881</v>
      </c>
      <c r="P5" s="15">
        <v>39912</v>
      </c>
      <c r="Q5" s="15">
        <v>39942</v>
      </c>
      <c r="R5" s="15">
        <v>39973</v>
      </c>
      <c r="S5" s="16"/>
      <c r="T5" s="15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</row>
    <row r="6" spans="1:76" s="9" customFormat="1" x14ac:dyDescent="0.25">
      <c r="B6" s="10"/>
      <c r="C6" s="10"/>
      <c r="D6" s="10"/>
      <c r="E6" s="10"/>
      <c r="F6" s="10"/>
      <c r="G6" s="10"/>
      <c r="H6" s="11"/>
      <c r="I6" s="12"/>
      <c r="J6" s="13"/>
      <c r="K6" s="13"/>
      <c r="L6" s="14"/>
      <c r="M6" s="14"/>
      <c r="N6" s="14"/>
      <c r="O6" s="14"/>
      <c r="P6" s="15"/>
      <c r="Q6" s="15"/>
      <c r="R6" s="15"/>
      <c r="S6" s="16"/>
      <c r="T6" s="15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</row>
    <row r="7" spans="1:76" s="9" customFormat="1" x14ac:dyDescent="0.25">
      <c r="A7" s="18" t="s">
        <v>4</v>
      </c>
      <c r="B7" s="19"/>
      <c r="C7" s="19"/>
      <c r="D7" s="19"/>
      <c r="E7" s="19"/>
      <c r="F7" s="19"/>
      <c r="G7" s="19"/>
      <c r="H7" s="3"/>
      <c r="I7" s="12"/>
      <c r="J7" s="13"/>
      <c r="K7" s="13"/>
      <c r="L7" s="14"/>
      <c r="M7" s="14"/>
      <c r="N7" s="14"/>
      <c r="O7" s="14"/>
      <c r="P7" s="15"/>
      <c r="Q7" s="15"/>
      <c r="R7" s="15"/>
      <c r="S7" s="15"/>
      <c r="T7" s="15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</row>
    <row r="8" spans="1:76" x14ac:dyDescent="0.25">
      <c r="A8" s="2" t="s">
        <v>5</v>
      </c>
      <c r="B8" s="71">
        <f>'[14]Commodity Details'!C26</f>
        <v>210.32999999999998</v>
      </c>
      <c r="C8" s="71">
        <f>+'[14]Commodity Details'!E26</f>
        <v>226.50999999999996</v>
      </c>
      <c r="D8" s="71">
        <f>+'[14]Commodity Details'!G26</f>
        <v>201.78400000000002</v>
      </c>
      <c r="E8" s="71">
        <f>+'[14]Commodity Details'!I26</f>
        <v>232.83999999999997</v>
      </c>
      <c r="F8" s="71">
        <f>+'[14]Commodity Details'!K26</f>
        <v>264.19</v>
      </c>
      <c r="G8" s="71">
        <f>+'[14]Commodity Details'!M26</f>
        <v>203.19250000000002</v>
      </c>
      <c r="H8" s="72">
        <f>SUM(B8:G8)</f>
        <v>1338.8465000000001</v>
      </c>
      <c r="J8" s="20">
        <v>87.4</v>
      </c>
      <c r="K8" s="20">
        <v>76</v>
      </c>
      <c r="L8" s="21">
        <v>91.3</v>
      </c>
      <c r="M8" s="22" t="e">
        <f>#REF!</f>
        <v>#REF!</v>
      </c>
      <c r="N8" s="22" t="e">
        <f>#REF!</f>
        <v>#REF!</v>
      </c>
      <c r="O8" s="22" t="e">
        <f>#REF!</f>
        <v>#REF!</v>
      </c>
      <c r="P8" s="22" t="e">
        <f>#REF!</f>
        <v>#REF!</v>
      </c>
      <c r="Q8" s="22" t="e">
        <f>#REF!</f>
        <v>#REF!</v>
      </c>
      <c r="R8" s="22" t="e">
        <f>#REF!</f>
        <v>#REF!</v>
      </c>
      <c r="S8" s="22"/>
      <c r="T8" s="22"/>
    </row>
    <row r="9" spans="1:76" x14ac:dyDescent="0.25">
      <c r="B9" s="63"/>
      <c r="C9" s="63"/>
      <c r="D9" s="63"/>
      <c r="E9" s="63"/>
      <c r="F9" s="63"/>
      <c r="G9" s="63"/>
      <c r="H9" s="23"/>
      <c r="J9" s="20"/>
      <c r="K9" s="20"/>
      <c r="L9" s="21"/>
      <c r="M9" s="22"/>
      <c r="N9" s="22"/>
      <c r="O9" s="22"/>
      <c r="P9" s="22"/>
      <c r="Q9" s="22"/>
      <c r="R9" s="22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76" x14ac:dyDescent="0.25">
      <c r="B10" s="21"/>
      <c r="C10" s="21"/>
      <c r="D10" s="21"/>
      <c r="E10" s="21"/>
      <c r="F10" s="21"/>
      <c r="G10" s="21"/>
      <c r="H10" s="23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</row>
    <row r="11" spans="1:76" x14ac:dyDescent="0.25">
      <c r="A11" s="18" t="s">
        <v>6</v>
      </c>
      <c r="J11" s="20"/>
      <c r="K11" s="20"/>
      <c r="L11" s="21"/>
      <c r="M11" s="22"/>
      <c r="N11" s="22"/>
      <c r="O11" s="22"/>
      <c r="P11" s="22"/>
      <c r="Q11" s="22"/>
      <c r="R11" s="22"/>
      <c r="S11" s="22"/>
      <c r="T11" s="22"/>
    </row>
    <row r="12" spans="1:76" x14ac:dyDescent="0.25">
      <c r="A12" s="2" t="s">
        <v>5</v>
      </c>
      <c r="B12" s="64">
        <f>+'[14]Pioneer Pricing'!H31</f>
        <v>-109.95339999999997</v>
      </c>
      <c r="C12" s="64">
        <f>+'[14]Pioneer Pricing'!H66</f>
        <v>-111.92589999999998</v>
      </c>
      <c r="D12" s="64">
        <f>+'[14]Pioneer Pricing'!H101</f>
        <v>-112.07739999999998</v>
      </c>
      <c r="E12" s="64">
        <f>+'[14]Pioneer Pricing'!H135</f>
        <v>-111.72239999999998</v>
      </c>
      <c r="F12" s="64">
        <f>+'[14]Pioneer Pricing'!H168</f>
        <v>-105.466292</v>
      </c>
      <c r="G12" s="64">
        <f>+'[14]Pioneer Pricing'!H202</f>
        <v>-103.51889199999999</v>
      </c>
      <c r="H12" s="25"/>
      <c r="J12" s="20">
        <v>53.97</v>
      </c>
      <c r="K12" s="20">
        <v>7.68</v>
      </c>
      <c r="L12" s="21">
        <v>7.31</v>
      </c>
      <c r="M12" s="22" t="e">
        <f>#REF!*0.1</f>
        <v>#REF!</v>
      </c>
      <c r="N12" s="22" t="e">
        <f>#REF!*0.1</f>
        <v>#REF!</v>
      </c>
      <c r="O12" s="22" t="e">
        <f>#REF!*0.1</f>
        <v>#REF!</v>
      </c>
      <c r="P12" s="22" t="e">
        <f>#REF!*0.1</f>
        <v>#REF!</v>
      </c>
      <c r="Q12" s="22" t="e">
        <f>#REF!*0.1</f>
        <v>#REF!</v>
      </c>
      <c r="R12" s="22" t="e">
        <f>#REF!*0.1</f>
        <v>#REF!</v>
      </c>
      <c r="S12" s="22"/>
      <c r="T12" s="22"/>
    </row>
    <row r="13" spans="1:76" x14ac:dyDescent="0.25">
      <c r="J13" s="6"/>
      <c r="K13" s="6"/>
      <c r="L13" s="7"/>
    </row>
    <row r="14" spans="1:76" x14ac:dyDescent="0.25">
      <c r="A14" s="18" t="s">
        <v>7</v>
      </c>
      <c r="B14" s="26"/>
      <c r="C14" s="26"/>
      <c r="D14" s="26"/>
      <c r="E14" s="26"/>
      <c r="F14" s="26"/>
      <c r="G14" s="26"/>
      <c r="J14" s="6"/>
      <c r="K14" s="6"/>
      <c r="L14" s="21"/>
    </row>
    <row r="15" spans="1:76" x14ac:dyDescent="0.25">
      <c r="A15" s="2" t="s">
        <v>5</v>
      </c>
      <c r="B15" s="65">
        <f>B8*B12</f>
        <v>-23126.498621999992</v>
      </c>
      <c r="C15" s="65">
        <f t="shared" ref="C15:G15" si="0">C8*C12</f>
        <v>-25352.335608999991</v>
      </c>
      <c r="D15" s="65">
        <f t="shared" si="0"/>
        <v>-22615.426081599999</v>
      </c>
      <c r="E15" s="65">
        <f t="shared" si="0"/>
        <v>-26013.443615999993</v>
      </c>
      <c r="F15" s="65">
        <f t="shared" si="0"/>
        <v>-27863.13968348</v>
      </c>
      <c r="G15" s="65">
        <f t="shared" si="0"/>
        <v>-21034.262462710001</v>
      </c>
      <c r="H15" s="27">
        <f>SUM(B15:G15)</f>
        <v>-146005.10607478998</v>
      </c>
      <c r="J15" s="6">
        <f t="shared" ref="J15:R15" si="1">J8*J12</f>
        <v>4716.9780000000001</v>
      </c>
      <c r="K15" s="6">
        <f t="shared" si="1"/>
        <v>583.67999999999995</v>
      </c>
      <c r="L15" s="7">
        <f t="shared" si="1"/>
        <v>667.40299999999991</v>
      </c>
      <c r="M15" s="7" t="e">
        <f t="shared" si="1"/>
        <v>#REF!</v>
      </c>
      <c r="N15" s="7" t="e">
        <f t="shared" si="1"/>
        <v>#REF!</v>
      </c>
      <c r="O15" s="7" t="e">
        <f t="shared" si="1"/>
        <v>#REF!</v>
      </c>
      <c r="P15" s="7" t="e">
        <f t="shared" si="1"/>
        <v>#REF!</v>
      </c>
      <c r="Q15" s="7" t="e">
        <f t="shared" si="1"/>
        <v>#REF!</v>
      </c>
      <c r="R15" s="7" t="e">
        <f t="shared" si="1"/>
        <v>#REF!</v>
      </c>
      <c r="S15" s="7"/>
      <c r="T15" s="7"/>
      <c r="U15" s="28"/>
    </row>
    <row r="16" spans="1:76" x14ac:dyDescent="0.25">
      <c r="H16" s="29"/>
      <c r="J16" s="6"/>
      <c r="K16" s="6"/>
      <c r="L16" s="7"/>
    </row>
    <row r="17" spans="1:115" x14ac:dyDescent="0.25">
      <c r="A17" s="5" t="s">
        <v>8</v>
      </c>
      <c r="B17" s="66">
        <f>'[14]Customer Counts'!K10</f>
        <v>13288</v>
      </c>
      <c r="C17" s="66">
        <f>'[14]Customer Counts'!L10</f>
        <v>13145</v>
      </c>
      <c r="D17" s="66">
        <f>'[14]Customer Counts'!M10</f>
        <v>12858</v>
      </c>
      <c r="E17" s="66">
        <f>'[14]Customer Counts'!N10</f>
        <v>12871</v>
      </c>
      <c r="F17" s="66">
        <f>'[14]Customer Counts'!C22</f>
        <v>12840</v>
      </c>
      <c r="G17" s="66">
        <f>'[14]Customer Counts'!D22</f>
        <v>12805</v>
      </c>
      <c r="H17" s="30">
        <f>SUM(B17:G17)</f>
        <v>77807</v>
      </c>
      <c r="J17" s="6">
        <v>6296</v>
      </c>
      <c r="K17" s="3">
        <v>6276</v>
      </c>
      <c r="L17" s="2">
        <v>6268</v>
      </c>
      <c r="M17" s="28">
        <f t="shared" ref="M17:R17" si="2">SUM(J17:L17)/3</f>
        <v>6280</v>
      </c>
      <c r="N17" s="28">
        <f t="shared" si="2"/>
        <v>6274.666666666667</v>
      </c>
      <c r="O17" s="28">
        <f t="shared" si="2"/>
        <v>6274.2222222222226</v>
      </c>
      <c r="P17" s="28">
        <f t="shared" si="2"/>
        <v>6276.2962962962965</v>
      </c>
      <c r="Q17" s="28">
        <f t="shared" si="2"/>
        <v>6275.0617283950623</v>
      </c>
      <c r="R17" s="28">
        <f t="shared" si="2"/>
        <v>6275.1934156378602</v>
      </c>
      <c r="S17" s="28"/>
      <c r="T17" s="28"/>
      <c r="U17" s="28"/>
      <c r="AA17" s="31"/>
      <c r="AB17" s="31"/>
      <c r="AC17" s="31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</row>
    <row r="18" spans="1:115" x14ac:dyDescent="0.25">
      <c r="B18" s="4"/>
      <c r="C18" s="4"/>
      <c r="D18" s="4"/>
      <c r="E18" s="4"/>
      <c r="F18" s="4"/>
      <c r="G18" s="4"/>
      <c r="H18" s="29"/>
      <c r="AA18" s="22"/>
      <c r="AB18" s="22"/>
      <c r="AC18" s="22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115" x14ac:dyDescent="0.25">
      <c r="A19" s="2" t="s">
        <v>9</v>
      </c>
      <c r="B19" s="34">
        <f>IFERROR(B15/B17,0)</f>
        <v>-1.7404047728777838</v>
      </c>
      <c r="C19" s="34">
        <f t="shared" ref="C19:G19" si="3">IFERROR(C15/C17,0)</f>
        <v>-1.9286676005325212</v>
      </c>
      <c r="D19" s="34">
        <f t="shared" si="3"/>
        <v>-1.7588603267693264</v>
      </c>
      <c r="E19" s="34">
        <f t="shared" si="3"/>
        <v>-2.0210895513946077</v>
      </c>
      <c r="F19" s="34">
        <f t="shared" si="3"/>
        <v>-2.1700264550996886</v>
      </c>
      <c r="G19" s="34">
        <f t="shared" si="3"/>
        <v>-1.6426600908012496</v>
      </c>
      <c r="H19" s="35"/>
      <c r="J19" s="36">
        <f t="shared" ref="J19:R19" si="4">J15/J17</f>
        <v>0.74920235069885643</v>
      </c>
      <c r="K19" s="36">
        <f t="shared" si="4"/>
        <v>9.300191204588909E-2</v>
      </c>
      <c r="L19" s="37">
        <f t="shared" si="4"/>
        <v>0.10647782386726228</v>
      </c>
      <c r="M19" s="37" t="e">
        <f t="shared" si="4"/>
        <v>#REF!</v>
      </c>
      <c r="N19" s="37" t="e">
        <f t="shared" si="4"/>
        <v>#REF!</v>
      </c>
      <c r="O19" s="37" t="e">
        <f t="shared" si="4"/>
        <v>#REF!</v>
      </c>
      <c r="P19" s="37" t="e">
        <f t="shared" si="4"/>
        <v>#REF!</v>
      </c>
      <c r="Q19" s="37" t="e">
        <f t="shared" si="4"/>
        <v>#REF!</v>
      </c>
      <c r="R19" s="37" t="e">
        <f t="shared" si="4"/>
        <v>#REF!</v>
      </c>
      <c r="S19" s="37"/>
      <c r="T19" s="37"/>
      <c r="AA19" s="22"/>
      <c r="AB19" s="74"/>
      <c r="AC19" s="22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1:115" x14ac:dyDescent="0.25">
      <c r="A20" s="4" t="s">
        <v>10</v>
      </c>
      <c r="B20" s="67">
        <f>'[13]Mason CPA 11-1-2019'!$G$20</f>
        <v>-1.3399316652686963</v>
      </c>
      <c r="C20" s="67">
        <f>'[13]Mason CPA 11-1-2019'!$G$20</f>
        <v>-1.3399316652686963</v>
      </c>
      <c r="D20" s="67">
        <f>-'[13]Mason CPA 11-1-2019'!$H$24</f>
        <v>-1.8476179948692764</v>
      </c>
      <c r="E20" s="67">
        <f>-'[13]Mason CPA 11-1-2019'!$H$24</f>
        <v>-1.8476179948692764</v>
      </c>
      <c r="F20" s="67">
        <f>-'[13]Mason CPA 11-1-2019'!$H$24</f>
        <v>-1.8476179948692764</v>
      </c>
      <c r="G20" s="67">
        <f>-'[13]Mason CPA 11-1-2019'!$H$24</f>
        <v>-1.8476179948692764</v>
      </c>
      <c r="H20" s="35"/>
      <c r="J20" s="36">
        <v>1.54</v>
      </c>
      <c r="K20" s="36">
        <v>1.54</v>
      </c>
      <c r="L20" s="38">
        <v>1.54</v>
      </c>
      <c r="M20" s="38">
        <v>1.54</v>
      </c>
      <c r="N20" s="38">
        <v>1.54</v>
      </c>
      <c r="O20" s="38">
        <v>1.54</v>
      </c>
      <c r="P20" s="38">
        <v>1.54</v>
      </c>
      <c r="Q20" s="38">
        <v>1.54</v>
      </c>
      <c r="R20" s="38">
        <v>1.54</v>
      </c>
      <c r="S20" s="38"/>
      <c r="T20" s="38"/>
      <c r="U20" s="4"/>
      <c r="V20" s="4"/>
      <c r="W20" s="4"/>
      <c r="X20" s="4"/>
      <c r="Y20" s="4"/>
      <c r="Z20" s="4"/>
      <c r="AA20" s="33"/>
      <c r="AB20" s="74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115" x14ac:dyDescent="0.25">
      <c r="A21" s="39" t="s">
        <v>11</v>
      </c>
      <c r="B21" s="73">
        <f>+(B20-B19)*B17</f>
        <v>5321.4866539095547</v>
      </c>
      <c r="C21" s="73">
        <f t="shared" ref="C21:G21" si="5">+(C20-C19)*C17</f>
        <v>7738.9338690429777</v>
      </c>
      <c r="D21" s="73">
        <f t="shared" si="5"/>
        <v>-1141.2460964291572</v>
      </c>
      <c r="E21" s="73">
        <f t="shared" si="5"/>
        <v>2232.7524040375392</v>
      </c>
      <c r="F21" s="73">
        <f t="shared" si="5"/>
        <v>4139.7246293584931</v>
      </c>
      <c r="G21" s="73">
        <f t="shared" si="5"/>
        <v>-2624.4859615910823</v>
      </c>
      <c r="H21" s="27">
        <f>SUM(B21:G21)</f>
        <v>15667.165498328326</v>
      </c>
      <c r="J21" s="6">
        <f t="shared" ref="J21:R21" si="6">+(J19-J20)*J17</f>
        <v>-4978.8620000000001</v>
      </c>
      <c r="K21" s="6">
        <f t="shared" si="6"/>
        <v>-9081.36</v>
      </c>
      <c r="L21" s="7">
        <f t="shared" si="6"/>
        <v>-8985.3169999999991</v>
      </c>
      <c r="M21" s="7" t="e">
        <f t="shared" si="6"/>
        <v>#REF!</v>
      </c>
      <c r="N21" s="7" t="e">
        <f t="shared" si="6"/>
        <v>#REF!</v>
      </c>
      <c r="O21" s="7" t="e">
        <f t="shared" si="6"/>
        <v>#REF!</v>
      </c>
      <c r="P21" s="7" t="e">
        <f t="shared" si="6"/>
        <v>#REF!</v>
      </c>
      <c r="Q21" s="7" t="e">
        <f t="shared" si="6"/>
        <v>#REF!</v>
      </c>
      <c r="R21" s="7" t="e">
        <f t="shared" si="6"/>
        <v>#REF!</v>
      </c>
      <c r="S21" s="7"/>
      <c r="T21" s="41"/>
      <c r="U21" s="28"/>
      <c r="AA21" s="22"/>
      <c r="AB21" s="22"/>
      <c r="AC21" s="22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115" x14ac:dyDescent="0.25">
      <c r="H22" s="29"/>
      <c r="AA22" s="22"/>
      <c r="AB22" s="22"/>
      <c r="AC22" s="22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115" x14ac:dyDescent="0.25">
      <c r="B23" s="42"/>
      <c r="C23" s="43"/>
      <c r="D23" s="43"/>
      <c r="E23" s="43"/>
      <c r="F23" s="43"/>
      <c r="G23" s="42" t="s">
        <v>12</v>
      </c>
      <c r="H23" s="44">
        <f>H21/H17/2</f>
        <v>0.10067966570056888</v>
      </c>
      <c r="I23" s="45"/>
      <c r="R23" s="43"/>
      <c r="S23" s="43"/>
      <c r="T23" s="46"/>
      <c r="U23" s="41"/>
      <c r="V23" s="41"/>
      <c r="AA23" s="22"/>
      <c r="AB23" s="22"/>
      <c r="AC23" s="22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115" x14ac:dyDescent="0.25">
      <c r="B24" s="42"/>
      <c r="C24" s="43"/>
      <c r="D24" s="43"/>
      <c r="E24" s="43"/>
      <c r="F24" s="43"/>
      <c r="G24" s="42" t="s">
        <v>13</v>
      </c>
      <c r="H24" s="47">
        <f>-SUM(B15:G15)/H17</f>
        <v>1.8765034775121772</v>
      </c>
      <c r="I24" s="45"/>
      <c r="R24" s="43"/>
      <c r="S24" s="43"/>
      <c r="T24" s="46"/>
      <c r="U24" s="41"/>
      <c r="V24" s="41"/>
    </row>
    <row r="25" spans="1:115" x14ac:dyDescent="0.25">
      <c r="E25" s="43"/>
      <c r="F25" s="43"/>
      <c r="G25" s="42" t="s">
        <v>14</v>
      </c>
      <c r="H25" s="68">
        <f>+H24+H23</f>
        <v>1.977183143212746</v>
      </c>
      <c r="I25" s="20"/>
      <c r="R25" s="43"/>
      <c r="S25" s="43"/>
      <c r="T25" s="46"/>
      <c r="U25" s="48"/>
      <c r="V25" s="48"/>
    </row>
    <row r="26" spans="1:115" x14ac:dyDescent="0.25">
      <c r="E26" s="43"/>
      <c r="F26" s="43"/>
      <c r="G26" s="42"/>
      <c r="H26" s="44"/>
      <c r="I26" s="49"/>
      <c r="R26" s="43"/>
      <c r="S26" s="43"/>
      <c r="T26" s="43"/>
      <c r="U26" s="48"/>
      <c r="V26" s="48"/>
    </row>
    <row r="27" spans="1:115" x14ac:dyDescent="0.25">
      <c r="E27" s="43"/>
      <c r="F27" s="43"/>
      <c r="G27" s="42" t="s">
        <v>15</v>
      </c>
      <c r="H27" s="69">
        <f>'[13]Mason CPA 11-1-2019'!H25</f>
        <v>2.3360005796879664</v>
      </c>
      <c r="I27" s="50"/>
      <c r="R27" s="43"/>
      <c r="S27" s="43"/>
      <c r="T27" s="43"/>
      <c r="U27" s="48"/>
      <c r="V27" s="48"/>
    </row>
    <row r="28" spans="1:115" x14ac:dyDescent="0.25">
      <c r="G28" s="42" t="s">
        <v>16</v>
      </c>
      <c r="H28" s="70">
        <f>+H25-H27</f>
        <v>-0.35881743647522035</v>
      </c>
      <c r="I28" s="50"/>
      <c r="J28" s="51">
        <f t="shared" ref="J28:R28" si="7">J15</f>
        <v>4716.9780000000001</v>
      </c>
      <c r="K28" s="51">
        <f t="shared" si="7"/>
        <v>583.67999999999995</v>
      </c>
      <c r="L28" s="28">
        <f t="shared" si="7"/>
        <v>667.40299999999991</v>
      </c>
      <c r="M28" s="28" t="e">
        <f t="shared" si="7"/>
        <v>#REF!</v>
      </c>
      <c r="N28" s="28" t="e">
        <f t="shared" si="7"/>
        <v>#REF!</v>
      </c>
      <c r="O28" s="28" t="e">
        <f t="shared" si="7"/>
        <v>#REF!</v>
      </c>
      <c r="P28" s="28" t="e">
        <f t="shared" si="7"/>
        <v>#REF!</v>
      </c>
      <c r="Q28" s="28" t="e">
        <f t="shared" si="7"/>
        <v>#REF!</v>
      </c>
      <c r="R28" s="28" t="e">
        <f t="shared" si="7"/>
        <v>#REF!</v>
      </c>
      <c r="S28" s="52">
        <f>+H28/H27</f>
        <v>-0.15360331653819614</v>
      </c>
      <c r="T28" s="28"/>
    </row>
    <row r="29" spans="1:115" x14ac:dyDescent="0.25">
      <c r="E29" s="53"/>
      <c r="F29" s="53"/>
      <c r="G29" s="42" t="s">
        <v>17</v>
      </c>
      <c r="H29" s="54">
        <f>H28*H17</f>
        <v>-27918.508279827471</v>
      </c>
      <c r="I29" s="55"/>
      <c r="U29" s="28"/>
    </row>
    <row r="30" spans="1:115" x14ac:dyDescent="0.25">
      <c r="A30" s="4"/>
      <c r="B30" s="53"/>
      <c r="C30" s="53"/>
      <c r="D30" s="53"/>
      <c r="E30" s="53"/>
      <c r="F30" s="53"/>
      <c r="G30" s="53"/>
      <c r="H30" s="56"/>
      <c r="J30" s="51">
        <f t="shared" ref="J30:R30" si="8">J17</f>
        <v>6296</v>
      </c>
      <c r="K30" s="51">
        <f t="shared" si="8"/>
        <v>6276</v>
      </c>
      <c r="L30" s="28">
        <f t="shared" si="8"/>
        <v>6268</v>
      </c>
      <c r="M30" s="28">
        <f t="shared" si="8"/>
        <v>6280</v>
      </c>
      <c r="N30" s="28">
        <f t="shared" si="8"/>
        <v>6274.666666666667</v>
      </c>
      <c r="O30" s="28">
        <f t="shared" si="8"/>
        <v>6274.2222222222226</v>
      </c>
      <c r="P30" s="28">
        <f t="shared" si="8"/>
        <v>6276.2962962962965</v>
      </c>
      <c r="Q30" s="28">
        <f t="shared" si="8"/>
        <v>6275.0617283950623</v>
      </c>
      <c r="R30" s="28">
        <f t="shared" si="8"/>
        <v>6275.1934156378602</v>
      </c>
      <c r="S30" s="28"/>
      <c r="T30" s="28"/>
      <c r="U30" s="57"/>
      <c r="V30" s="26"/>
    </row>
    <row r="31" spans="1:115" x14ac:dyDescent="0.25"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115" x14ac:dyDescent="0.25"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7:76" x14ac:dyDescent="0.25"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7:76" x14ac:dyDescent="0.25"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7:76" x14ac:dyDescent="0.25">
      <c r="G35" s="59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7:76" x14ac:dyDescent="0.25">
      <c r="G36" s="4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7:76" x14ac:dyDescent="0.25">
      <c r="G37" s="60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7:76" x14ac:dyDescent="0.25">
      <c r="G38" s="60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7:76" x14ac:dyDescent="0.25">
      <c r="G39" s="60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7:76" x14ac:dyDescent="0.25">
      <c r="G40" s="60"/>
      <c r="U40" s="37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7:76" x14ac:dyDescent="0.25">
      <c r="G41" s="60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7:76" x14ac:dyDescent="0.25">
      <c r="G42" s="60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7:76" x14ac:dyDescent="0.25">
      <c r="G43" s="60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7:76" x14ac:dyDescent="0.25">
      <c r="G44" s="60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7:76" x14ac:dyDescent="0.25">
      <c r="G45" s="60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7:76" x14ac:dyDescent="0.25">
      <c r="G46" s="60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7:76" x14ac:dyDescent="0.25">
      <c r="G47" s="60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7:76" x14ac:dyDescent="0.25">
      <c r="G48" s="4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7:76" x14ac:dyDescent="0.25">
      <c r="G49" s="4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7:76" x14ac:dyDescent="0.25">
      <c r="G50" s="4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7:76" x14ac:dyDescent="0.25">
      <c r="G51" s="4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</sheetData>
  <pageMargins left="0.7" right="0.7" top="0.75" bottom="0.75" header="0.3" footer="0.3"/>
  <pageSetup scale="70" orientation="landscape" r:id="rId1"/>
  <headerFooter alignWithMargins="0">
    <oddFooter>&amp;L&amp;Z&amp;F&amp;F&amp;A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FE1AA81C0F544791F31F6B1D8D5D13" ma:contentTypeVersion="44" ma:contentTypeDescription="" ma:contentTypeScope="" ma:versionID="c0d4152cb5087de01b8494de0359e8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2021-04-26T07:00:00+00:00</OpenedDate>
    <SignificantOrder xmlns="dc463f71-b30c-4ab2-9473-d307f9d35888">false</SignificantOrder>
    <Date1 xmlns="dc463f71-b30c-4ab2-9473-d307f9d35888">2021-04-26T07:00:00+00:00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Mason County Garbage Co., Inc.</CaseCompanyNames>
    <Nickname xmlns="http://schemas.microsoft.com/sharepoint/v3" xsi:nil="true"/>
    <DocketNumber xmlns="dc463f71-b30c-4ab2-9473-d307f9d35888">210304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AA74DE-81A7-4C5E-98AB-69E78C9A7B8D}"/>
</file>

<file path=customXml/itemProps2.xml><?xml version="1.0" encoding="utf-8"?>
<ds:datastoreItem xmlns:ds="http://schemas.openxmlformats.org/officeDocument/2006/customXml" ds:itemID="{DC0B18F7-E1A0-4B02-A025-32341AF3176B}"/>
</file>

<file path=customXml/itemProps3.xml><?xml version="1.0" encoding="utf-8"?>
<ds:datastoreItem xmlns:ds="http://schemas.openxmlformats.org/officeDocument/2006/customXml" ds:itemID="{7DD5628A-4C12-4700-81BE-76F601616099}"/>
</file>

<file path=customXml/itemProps4.xml><?xml version="1.0" encoding="utf-8"?>
<ds:datastoreItem xmlns:ds="http://schemas.openxmlformats.org/officeDocument/2006/customXml" ds:itemID="{322C4B39-D313-43D5-B9E2-5C940D8C6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Mason CPA 6-1-2021</vt:lpstr>
      <vt:lpstr>Mason CPA 5-1-2020 </vt:lpstr>
      <vt:lpstr>'Mason CPA 5-1-2020 '!Print_Area</vt:lpstr>
      <vt:lpstr>'Mason CPA 6-1-2021'!Print_Area</vt:lpstr>
      <vt:lpstr>'Mason CPA 5-1-2020 '!Print_Titles</vt:lpstr>
      <vt:lpstr>'Mason CPA 6-1-2021'!Print_Titles</vt:lpstr>
    </vt:vector>
  </TitlesOfParts>
  <Company>R360 Environmental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2021-04-26T20:06:37Z</cp:lastPrinted>
  <dcterms:created xsi:type="dcterms:W3CDTF">2019-09-10T23:57:21Z</dcterms:created>
  <dcterms:modified xsi:type="dcterms:W3CDTF">2021-04-26T20:06:42Z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0x0101006E56B4D1795A2E4DB2F0B01679ED314A0071FE1AA81C0F544791F31F6B1D8D5D13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