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A\Quarterly Results of Operations Reports\2020\Q2 2020 (9-28-20)\Working Docs\"/>
    </mc:Choice>
  </mc:AlternateContent>
  <bookViews>
    <workbookView xWindow="0" yWindow="0" windowWidth="23040" windowHeight="8370" activeTab="1"/>
  </bookViews>
  <sheets>
    <sheet name="Deferral" sheetId="2" r:id="rId1"/>
    <sheet name="Ba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0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0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0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0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0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0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0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0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0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0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0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0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0" hidden="1">{#N/A,#N/A,FALSE,"schA"}</definedName>
    <definedName name="___www1" hidden="1">{#N/A,#N/A,FALSE,"schA"}</definedName>
    <definedName name="__123Graph_A" localSheetId="1" hidden="1">[1]Inputs!#REF!</definedName>
    <definedName name="__123Graph_A" localSheetId="0" hidden="1">[1]Inputs!#REF!</definedName>
    <definedName name="__123Graph_A" hidden="1">'[2]OR kWh'!#REF!</definedName>
    <definedName name="__123Graph_B" localSheetId="1" hidden="1">[1]Inputs!#REF!</definedName>
    <definedName name="__123Graph_B" localSheetId="0" hidden="1">[1]Inputs!#REF!</definedName>
    <definedName name="__123Graph_B" hidden="1">'[2]OR kWh'!#REF!</definedName>
    <definedName name="__123Graph_D" localSheetId="1" hidden="1">[1]Inputs!#REF!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1" hidden="1">[4]ConsolidatingPL!#REF!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0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1" localSheetId="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ix6" localSheetId="1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1" hidden="1">{#N/A,#N/A,FALSE,"schA"}</definedName>
    <definedName name="_www1" localSheetId="0" hidden="1">{#N/A,#N/A,FALSE,"schA"}</definedName>
    <definedName name="_www1" hidden="1">{#N/A,#N/A,FALSE,"schA"}</definedName>
    <definedName name="a" localSheetId="1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localSheetId="0" hidden="1">#REF!</definedName>
    <definedName name="copy" hidden="1">#REF!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1" hidden="1">[5]Inputs!#REF!</definedName>
    <definedName name="dsd" localSheetId="0" hidden="1">[5]Inputs!#REF!</definedName>
    <definedName name="dsd" hidden="1">[5]Inputs!#REF!</definedName>
    <definedName name="DUDE" localSheetId="1" hidden="1">#REF!</definedName>
    <definedName name="DUDE" localSheetId="0" hidden="1">#REF!</definedName>
    <definedName name="DUDE" hidden="1">#REF!</definedName>
    <definedName name="ee" localSheetId="1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[1]Inputs!#REF!</definedName>
    <definedName name="PricingInfo" localSheetId="0" hidden="1">[1]Inputs!#REF!</definedName>
    <definedName name="PricingInfo" hidden="1">[1]Inputs!#REF!</definedName>
    <definedName name="q" localSheetId="1" hidden="1">{#N/A,#N/A,FALSE,"Coversheet";#N/A,#N/A,FALSE,"QA"}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0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t" localSheetId="1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hidden="1">#REF!</definedName>
    <definedName name="u" localSheetId="1" hidden="1">{#N/A,#N/A,FALSE,"Summ";#N/A,#N/A,FALSE,"General"}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1" hidden="1">[6]Inputs!#REF!</definedName>
    <definedName name="w" localSheetId="0" hidden="1">[6]Inputs!#REF!</definedName>
    <definedName name="w" hidden="1">[6]Inputs!#REF!</definedName>
    <definedName name="we" localSheetId="1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0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1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localSheetId="0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#REF!</definedName>
    <definedName name="y" localSheetId="0" hidden="1">#REF!</definedName>
    <definedName name="y" hidden="1">#REF!</definedName>
    <definedName name="yuf" localSheetId="1" hidden="1">{#N/A,#N/A,FALSE,"Summ";#N/A,#N/A,FALSE,"General"}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1" hidden="1">#REF!</definedName>
    <definedName name="z" localSheetId="0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1" i="2" l="1"/>
  <c r="R81" i="2"/>
  <c r="Q81" i="2"/>
  <c r="P81" i="2"/>
  <c r="S80" i="2"/>
  <c r="R80" i="2"/>
  <c r="Q80" i="2"/>
  <c r="P80" i="2"/>
  <c r="S78" i="2"/>
  <c r="R78" i="2"/>
  <c r="Q78" i="2"/>
  <c r="P78" i="2"/>
  <c r="S77" i="2"/>
  <c r="R77" i="2"/>
  <c r="Q77" i="2"/>
  <c r="P77" i="2"/>
  <c r="S71" i="2"/>
  <c r="R71" i="2"/>
  <c r="Q71" i="2"/>
  <c r="P71" i="2"/>
  <c r="E71" i="2"/>
  <c r="D71" i="2"/>
  <c r="AX71" i="2"/>
  <c r="AW71" i="2"/>
  <c r="AV71" i="2"/>
  <c r="AU71" i="2"/>
  <c r="AI71" i="2"/>
  <c r="AH71" i="2"/>
  <c r="AG71" i="2"/>
  <c r="AF71" i="2"/>
  <c r="AA71" i="2"/>
  <c r="Z71" i="2"/>
  <c r="Y71" i="2"/>
  <c r="X71" i="2"/>
  <c r="S68" i="2"/>
  <c r="R68" i="2"/>
  <c r="Q68" i="2"/>
  <c r="P68" i="2"/>
  <c r="E68" i="2"/>
  <c r="E72" i="2" s="1"/>
  <c r="D68" i="2"/>
  <c r="AX68" i="2"/>
  <c r="AX344" i="1" s="1"/>
  <c r="AW68" i="2"/>
  <c r="AW344" i="1" s="1"/>
  <c r="AH68" i="2"/>
  <c r="AG328" i="1" s="1"/>
  <c r="Z68" i="2"/>
  <c r="Y320" i="1" s="1"/>
  <c r="M68" i="2"/>
  <c r="L68" i="2"/>
  <c r="K68" i="2"/>
  <c r="J68" i="2"/>
  <c r="S63" i="2"/>
  <c r="R63" i="2"/>
  <c r="Q63" i="2"/>
  <c r="P63" i="2"/>
  <c r="E63" i="2"/>
  <c r="D63" i="2"/>
  <c r="BB63" i="2"/>
  <c r="BA63" i="2"/>
  <c r="AZ63" i="2"/>
  <c r="AT63" i="2"/>
  <c r="AS63" i="2"/>
  <c r="AR63" i="2"/>
  <c r="AL63" i="2"/>
  <c r="AK63" i="2"/>
  <c r="AG63" i="2"/>
  <c r="AD63" i="2"/>
  <c r="AC63" i="2"/>
  <c r="O63" i="2"/>
  <c r="N63" i="2"/>
  <c r="M63" i="2"/>
  <c r="S60" i="2"/>
  <c r="R60" i="2"/>
  <c r="R64" i="2" s="1"/>
  <c r="Q60" i="2"/>
  <c r="P60" i="2"/>
  <c r="E60" i="2"/>
  <c r="D60" i="2"/>
  <c r="BB60" i="2"/>
  <c r="BA60" i="2"/>
  <c r="AZ60" i="2"/>
  <c r="AY60" i="2"/>
  <c r="AX60" i="2"/>
  <c r="AV60" i="2"/>
  <c r="AU60" i="2"/>
  <c r="AT60" i="2"/>
  <c r="AS60" i="2"/>
  <c r="AR60" i="2"/>
  <c r="AQ60" i="2"/>
  <c r="AM60" i="2"/>
  <c r="AL60" i="2"/>
  <c r="AK60" i="2"/>
  <c r="AJ60" i="2"/>
  <c r="AI60" i="2"/>
  <c r="AG60" i="2"/>
  <c r="AE60" i="2"/>
  <c r="AD60" i="2"/>
  <c r="AC60" i="2"/>
  <c r="AB60" i="2"/>
  <c r="Y60" i="2"/>
  <c r="W60" i="2"/>
  <c r="V60" i="2"/>
  <c r="U60" i="2"/>
  <c r="T60" i="2"/>
  <c r="AV55" i="2"/>
  <c r="S55" i="2"/>
  <c r="R55" i="2"/>
  <c r="Q55" i="2"/>
  <c r="P55" i="2"/>
  <c r="BB55" i="2"/>
  <c r="BA55" i="2"/>
  <c r="AZ55" i="2"/>
  <c r="AY55" i="2"/>
  <c r="AY56" i="2" s="1"/>
  <c r="AY209" i="1" s="1"/>
  <c r="AX55" i="2"/>
  <c r="AW55" i="2"/>
  <c r="AU55" i="2"/>
  <c r="AT55" i="2"/>
  <c r="AS55" i="2"/>
  <c r="AR55" i="2"/>
  <c r="AQ55" i="2"/>
  <c r="AQ56" i="2" s="1"/>
  <c r="AQ209" i="1" s="1"/>
  <c r="AM55" i="2"/>
  <c r="AL55" i="2"/>
  <c r="AK55" i="2"/>
  <c r="AJ55" i="2"/>
  <c r="AI55" i="2"/>
  <c r="AH55" i="2"/>
  <c r="AG55" i="2"/>
  <c r="AF55" i="2"/>
  <c r="AF56" i="2" s="1"/>
  <c r="AE55" i="2"/>
  <c r="AD55" i="2"/>
  <c r="AC55" i="2"/>
  <c r="AB55" i="2"/>
  <c r="AA55" i="2"/>
  <c r="Z55" i="2"/>
  <c r="Y55" i="2"/>
  <c r="X55" i="2"/>
  <c r="X56" i="2" s="1"/>
  <c r="W55" i="2"/>
  <c r="V55" i="2"/>
  <c r="U55" i="2"/>
  <c r="T55" i="2"/>
  <c r="O55" i="2"/>
  <c r="N55" i="2"/>
  <c r="M55" i="2"/>
  <c r="L55" i="2"/>
  <c r="L56" i="2" s="1"/>
  <c r="K55" i="2"/>
  <c r="J55" i="2"/>
  <c r="I55" i="2"/>
  <c r="H55" i="2"/>
  <c r="G55" i="2"/>
  <c r="F55" i="2"/>
  <c r="S52" i="2"/>
  <c r="S56" i="2" s="1"/>
  <c r="R52" i="2"/>
  <c r="Q52" i="2"/>
  <c r="P52" i="2"/>
  <c r="P56" i="2" s="1"/>
  <c r="BB52" i="2"/>
  <c r="BA52" i="2"/>
  <c r="AZ52" i="2"/>
  <c r="AZ343" i="1" s="1"/>
  <c r="AY52" i="2"/>
  <c r="AX52" i="2"/>
  <c r="AX343" i="1" s="1"/>
  <c r="AW52" i="2"/>
  <c r="AW343" i="1" s="1"/>
  <c r="AV52" i="2"/>
  <c r="AV343" i="1" s="1"/>
  <c r="AU52" i="2"/>
  <c r="AU343" i="1" s="1"/>
  <c r="AT52" i="2"/>
  <c r="AS52" i="2"/>
  <c r="AR52" i="2"/>
  <c r="AR343" i="1" s="1"/>
  <c r="AQ52" i="2"/>
  <c r="AM52" i="2"/>
  <c r="AL52" i="2"/>
  <c r="AK52" i="2"/>
  <c r="AJ327" i="1" s="1"/>
  <c r="AJ52" i="2"/>
  <c r="AI327" i="1" s="1"/>
  <c r="AI52" i="2"/>
  <c r="AH327" i="1" s="1"/>
  <c r="AH52" i="2"/>
  <c r="AG52" i="2"/>
  <c r="AF52" i="2"/>
  <c r="AE52" i="2"/>
  <c r="AD52" i="2"/>
  <c r="AC52" i="2"/>
  <c r="AB327" i="1" s="1"/>
  <c r="AB52" i="2"/>
  <c r="AA52" i="2"/>
  <c r="Z319" i="1" s="1"/>
  <c r="Z52" i="2"/>
  <c r="Y52" i="2"/>
  <c r="X52" i="2"/>
  <c r="W52" i="2"/>
  <c r="V52" i="2"/>
  <c r="U52" i="2"/>
  <c r="T319" i="1" s="1"/>
  <c r="T52" i="2"/>
  <c r="S319" i="1" s="1"/>
  <c r="O52" i="2"/>
  <c r="N52" i="2"/>
  <c r="M52" i="2"/>
  <c r="L52" i="2"/>
  <c r="K52" i="2"/>
  <c r="J52" i="2"/>
  <c r="I52" i="2"/>
  <c r="H52" i="2"/>
  <c r="G52" i="2"/>
  <c r="F52" i="2"/>
  <c r="E50" i="2"/>
  <c r="AA47" i="2"/>
  <c r="S47" i="2"/>
  <c r="R47" i="2"/>
  <c r="Q47" i="2"/>
  <c r="P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Z47" i="2"/>
  <c r="Y47" i="2"/>
  <c r="X47" i="2"/>
  <c r="W47" i="2"/>
  <c r="V47" i="2"/>
  <c r="U47" i="2"/>
  <c r="T47" i="2"/>
  <c r="O47" i="2"/>
  <c r="N47" i="2"/>
  <c r="M47" i="2"/>
  <c r="L47" i="2"/>
  <c r="K47" i="2"/>
  <c r="J47" i="2"/>
  <c r="I47" i="2"/>
  <c r="H47" i="2"/>
  <c r="G47" i="2"/>
  <c r="D45" i="2"/>
  <c r="D47" i="2" s="1"/>
  <c r="S44" i="2"/>
  <c r="R44" i="2"/>
  <c r="Q44" i="2"/>
  <c r="Q48" i="2" s="1"/>
  <c r="P44" i="2"/>
  <c r="BB44" i="2"/>
  <c r="BB48" i="2" s="1"/>
  <c r="BA44" i="2"/>
  <c r="BA342" i="1" s="1"/>
  <c r="AZ44" i="2"/>
  <c r="AY44" i="2"/>
  <c r="AY342" i="1" s="1"/>
  <c r="AX44" i="2"/>
  <c r="AX342" i="1" s="1"/>
  <c r="AW44" i="2"/>
  <c r="AV44" i="2"/>
  <c r="AV342" i="1" s="1"/>
  <c r="AU44" i="2"/>
  <c r="AU342" i="1" s="1"/>
  <c r="AT44" i="2"/>
  <c r="AS44" i="2"/>
  <c r="AR44" i="2"/>
  <c r="AR342" i="1" s="1"/>
  <c r="AQ44" i="2"/>
  <c r="AM44" i="2"/>
  <c r="AL326" i="1" s="1"/>
  <c r="AL44" i="2"/>
  <c r="AK44" i="2"/>
  <c r="AJ326" i="1" s="1"/>
  <c r="AJ44" i="2"/>
  <c r="AI326" i="1" s="1"/>
  <c r="AI44" i="2"/>
  <c r="AH44" i="2"/>
  <c r="AG44" i="2"/>
  <c r="AF44" i="2"/>
  <c r="AE44" i="2"/>
  <c r="AD326" i="1" s="1"/>
  <c r="AD44" i="2"/>
  <c r="AC44" i="2"/>
  <c r="AB44" i="2"/>
  <c r="AA326" i="1" s="1"/>
  <c r="AA44" i="2"/>
  <c r="Z44" i="2"/>
  <c r="Y44" i="2"/>
  <c r="X44" i="2"/>
  <c r="W44" i="2"/>
  <c r="V318" i="1" s="1"/>
  <c r="V44" i="2"/>
  <c r="U44" i="2"/>
  <c r="T44" i="2"/>
  <c r="S318" i="1" s="1"/>
  <c r="O44" i="2"/>
  <c r="P318" i="1" s="1"/>
  <c r="N44" i="2"/>
  <c r="M44" i="2"/>
  <c r="L44" i="2"/>
  <c r="K44" i="2"/>
  <c r="J44" i="2"/>
  <c r="I44" i="2"/>
  <c r="H44" i="2"/>
  <c r="G44" i="2"/>
  <c r="F44" i="2"/>
  <c r="BA39" i="2"/>
  <c r="AV39" i="2"/>
  <c r="AL39" i="2"/>
  <c r="S39" i="2"/>
  <c r="S40" i="2" s="1"/>
  <c r="R39" i="2"/>
  <c r="R40" i="2" s="1"/>
  <c r="R121" i="1" s="1"/>
  <c r="Q39" i="2"/>
  <c r="Q40" i="2" s="1"/>
  <c r="Q121" i="1" s="1"/>
  <c r="P39" i="2"/>
  <c r="E39" i="2"/>
  <c r="D39" i="2"/>
  <c r="BB39" i="2"/>
  <c r="AY39" i="2"/>
  <c r="AW39" i="2"/>
  <c r="AU39" i="2"/>
  <c r="AT39" i="2"/>
  <c r="AS39" i="2"/>
  <c r="AQ39" i="2"/>
  <c r="AM39" i="2"/>
  <c r="AJ39" i="2"/>
  <c r="AG39" i="2"/>
  <c r="AE39" i="2"/>
  <c r="AD39" i="2"/>
  <c r="AB39" i="2"/>
  <c r="Y39" i="2"/>
  <c r="W39" i="2"/>
  <c r="V39" i="2"/>
  <c r="T39" i="2"/>
  <c r="AU36" i="2"/>
  <c r="V36" i="2"/>
  <c r="S36" i="2"/>
  <c r="R36" i="2"/>
  <c r="Q36" i="2"/>
  <c r="P36" i="2"/>
  <c r="P40" i="2" s="1"/>
  <c r="E36" i="2"/>
  <c r="D36" i="2"/>
  <c r="BA36" i="2"/>
  <c r="AX36" i="2"/>
  <c r="AV36" i="2"/>
  <c r="AS36" i="2"/>
  <c r="AL36" i="2"/>
  <c r="AI36" i="2"/>
  <c r="AG36" i="2"/>
  <c r="AF36" i="2"/>
  <c r="AD36" i="2"/>
  <c r="AA36" i="2"/>
  <c r="Y36" i="2"/>
  <c r="X36" i="2"/>
  <c r="N36" i="2"/>
  <c r="AL31" i="2"/>
  <c r="S31" i="2"/>
  <c r="R31" i="2"/>
  <c r="Q31" i="2"/>
  <c r="P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M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O31" i="2"/>
  <c r="N31" i="2"/>
  <c r="N32" i="2" s="1"/>
  <c r="O86" i="1" s="1"/>
  <c r="O87" i="1" s="1"/>
  <c r="M31" i="2"/>
  <c r="L31" i="2"/>
  <c r="K31" i="2"/>
  <c r="J31" i="2"/>
  <c r="I31" i="2"/>
  <c r="H31" i="2"/>
  <c r="G31" i="2"/>
  <c r="E29" i="2"/>
  <c r="S28" i="2"/>
  <c r="R28" i="2"/>
  <c r="Q28" i="2"/>
  <c r="P28" i="2"/>
  <c r="BB28" i="2"/>
  <c r="BA28" i="2"/>
  <c r="AZ28" i="2"/>
  <c r="AZ341" i="1" s="1"/>
  <c r="AY28" i="2"/>
  <c r="AY341" i="1" s="1"/>
  <c r="AX28" i="2"/>
  <c r="AW28" i="2"/>
  <c r="AV28" i="2"/>
  <c r="AV341" i="1" s="1"/>
  <c r="AU28" i="2"/>
  <c r="AU341" i="1" s="1"/>
  <c r="AT28" i="2"/>
  <c r="AS28" i="2"/>
  <c r="AR28" i="2"/>
  <c r="AR341" i="1" s="1"/>
  <c r="AQ28" i="2"/>
  <c r="AQ341" i="1" s="1"/>
  <c r="AM28" i="2"/>
  <c r="AL28" i="2"/>
  <c r="AK28" i="2"/>
  <c r="AJ325" i="1" s="1"/>
  <c r="AJ28" i="2"/>
  <c r="AI325" i="1" s="1"/>
  <c r="AI28" i="2"/>
  <c r="AH28" i="2"/>
  <c r="AG325" i="1" s="1"/>
  <c r="AG28" i="2"/>
  <c r="AF28" i="2"/>
  <c r="AE325" i="1" s="1"/>
  <c r="AE28" i="2"/>
  <c r="AD28" i="2"/>
  <c r="AC28" i="2"/>
  <c r="AB325" i="1" s="1"/>
  <c r="AB28" i="2"/>
  <c r="AA325" i="1" s="1"/>
  <c r="AA28" i="2"/>
  <c r="Z28" i="2"/>
  <c r="Y317" i="1" s="1"/>
  <c r="Y28" i="2"/>
  <c r="X28" i="2"/>
  <c r="W317" i="1" s="1"/>
  <c r="W28" i="2"/>
  <c r="V28" i="2"/>
  <c r="U28" i="2"/>
  <c r="T317" i="1" s="1"/>
  <c r="T28" i="2"/>
  <c r="O28" i="2"/>
  <c r="N28" i="2"/>
  <c r="M28" i="2"/>
  <c r="L28" i="2"/>
  <c r="K28" i="2"/>
  <c r="J28" i="2"/>
  <c r="I28" i="2"/>
  <c r="H28" i="2"/>
  <c r="G28" i="2"/>
  <c r="F28" i="2"/>
  <c r="S23" i="2"/>
  <c r="R23" i="2"/>
  <c r="Q23" i="2"/>
  <c r="P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O23" i="2"/>
  <c r="N23" i="2"/>
  <c r="M23" i="2"/>
  <c r="L23" i="2"/>
  <c r="K23" i="2"/>
  <c r="J23" i="2"/>
  <c r="I23" i="2"/>
  <c r="H23" i="2"/>
  <c r="G23" i="2"/>
  <c r="F23" i="2"/>
  <c r="S20" i="2"/>
  <c r="S24" i="2" s="1"/>
  <c r="R20" i="2"/>
  <c r="Q20" i="2"/>
  <c r="Q24" i="2" s="1"/>
  <c r="P20" i="2"/>
  <c r="BB20" i="2"/>
  <c r="BA20" i="2"/>
  <c r="BA340" i="1" s="1"/>
  <c r="AZ20" i="2"/>
  <c r="AZ340" i="1" s="1"/>
  <c r="AY20" i="2"/>
  <c r="AY340" i="1" s="1"/>
  <c r="AX20" i="2"/>
  <c r="AX340" i="1" s="1"/>
  <c r="AW20" i="2"/>
  <c r="AW340" i="1" s="1"/>
  <c r="AV20" i="2"/>
  <c r="AU20" i="2"/>
  <c r="AT20" i="2"/>
  <c r="AS20" i="2"/>
  <c r="AS340" i="1" s="1"/>
  <c r="AR20" i="2"/>
  <c r="AR340" i="1" s="1"/>
  <c r="AQ20" i="2"/>
  <c r="AM332" i="1"/>
  <c r="AM20" i="2"/>
  <c r="AL324" i="1" s="1"/>
  <c r="AL20" i="2"/>
  <c r="AK324" i="1" s="1"/>
  <c r="AK20" i="2"/>
  <c r="AJ20" i="2"/>
  <c r="AI20" i="2"/>
  <c r="AH20" i="2"/>
  <c r="AG324" i="1" s="1"/>
  <c r="AG20" i="2"/>
  <c r="AF20" i="2"/>
  <c r="AE324" i="1" s="1"/>
  <c r="AE20" i="2"/>
  <c r="AD324" i="1" s="1"/>
  <c r="AD20" i="2"/>
  <c r="AC324" i="1" s="1"/>
  <c r="AC20" i="2"/>
  <c r="AB20" i="2"/>
  <c r="AA20" i="2"/>
  <c r="Z316" i="1" s="1"/>
  <c r="Z20" i="2"/>
  <c r="Y20" i="2"/>
  <c r="X20" i="2"/>
  <c r="W316" i="1" s="1"/>
  <c r="W20" i="2"/>
  <c r="V316" i="1" s="1"/>
  <c r="V20" i="2"/>
  <c r="U316" i="1" s="1"/>
  <c r="U20" i="2"/>
  <c r="T20" i="2"/>
  <c r="S316" i="1" s="1"/>
  <c r="O20" i="2"/>
  <c r="N20" i="2"/>
  <c r="M20" i="2"/>
  <c r="L20" i="2"/>
  <c r="K20" i="2"/>
  <c r="J20" i="2"/>
  <c r="I20" i="2"/>
  <c r="H20" i="2"/>
  <c r="G20" i="2"/>
  <c r="S15" i="2"/>
  <c r="R15" i="2"/>
  <c r="Q15" i="2"/>
  <c r="P15" i="2"/>
  <c r="E15" i="2"/>
  <c r="D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O15" i="2"/>
  <c r="N15" i="2"/>
  <c r="M15" i="2"/>
  <c r="L15" i="2"/>
  <c r="K15" i="2"/>
  <c r="J15" i="2"/>
  <c r="I15" i="2"/>
  <c r="H15" i="2"/>
  <c r="G15" i="2"/>
  <c r="F15" i="2"/>
  <c r="S12" i="2"/>
  <c r="R12" i="2"/>
  <c r="Q12" i="2"/>
  <c r="Q16" i="2" s="1"/>
  <c r="P12" i="2"/>
  <c r="P16" i="2" s="1"/>
  <c r="E12" i="2"/>
  <c r="D12" i="2"/>
  <c r="BB12" i="2"/>
  <c r="BB339" i="1" s="1"/>
  <c r="BA12" i="2"/>
  <c r="BA339" i="1" s="1"/>
  <c r="AZ12" i="2"/>
  <c r="AZ339" i="1" s="1"/>
  <c r="AY12" i="2"/>
  <c r="AY339" i="1" s="1"/>
  <c r="AX12" i="2"/>
  <c r="AX339" i="1" s="1"/>
  <c r="AW12" i="2"/>
  <c r="AV12" i="2"/>
  <c r="AU12" i="2"/>
  <c r="AU339" i="1" s="1"/>
  <c r="AT12" i="2"/>
  <c r="AT339" i="1" s="1"/>
  <c r="AS12" i="2"/>
  <c r="AR12" i="2"/>
  <c r="AR339" i="1" s="1"/>
  <c r="AQ12" i="2"/>
  <c r="AQ339" i="1" s="1"/>
  <c r="AM12" i="2"/>
  <c r="AL323" i="1" s="1"/>
  <c r="AL12" i="2"/>
  <c r="AK323" i="1" s="1"/>
  <c r="AK12" i="2"/>
  <c r="AJ12" i="2"/>
  <c r="AI323" i="1" s="1"/>
  <c r="AI12" i="2"/>
  <c r="AH323" i="1" s="1"/>
  <c r="AH12" i="2"/>
  <c r="AG12" i="2"/>
  <c r="AF323" i="1" s="1"/>
  <c r="AF12" i="2"/>
  <c r="AE323" i="1" s="1"/>
  <c r="AE12" i="2"/>
  <c r="AD323" i="1" s="1"/>
  <c r="AD12" i="2"/>
  <c r="AC12" i="2"/>
  <c r="AB12" i="2"/>
  <c r="AA323" i="1" s="1"/>
  <c r="AA12" i="2"/>
  <c r="Z315" i="1" s="1"/>
  <c r="Z12" i="2"/>
  <c r="Y315" i="1" s="1"/>
  <c r="Y12" i="2"/>
  <c r="X315" i="1" s="1"/>
  <c r="X12" i="2"/>
  <c r="W315" i="1" s="1"/>
  <c r="W12" i="2"/>
  <c r="V315" i="1" s="1"/>
  <c r="V12" i="2"/>
  <c r="U315" i="1" s="1"/>
  <c r="U12" i="2"/>
  <c r="T315" i="1" s="1"/>
  <c r="T12" i="2"/>
  <c r="S315" i="1" s="1"/>
  <c r="O12" i="2"/>
  <c r="P315" i="1" s="1"/>
  <c r="N12" i="2"/>
  <c r="O315" i="1" s="1"/>
  <c r="M12" i="2"/>
  <c r="L12" i="2"/>
  <c r="K12" i="2"/>
  <c r="J12" i="2"/>
  <c r="I12" i="2"/>
  <c r="H12" i="2"/>
  <c r="G12" i="2"/>
  <c r="F12" i="2"/>
  <c r="BB343" i="1"/>
  <c r="BA343" i="1"/>
  <c r="AY343" i="1"/>
  <c r="AT343" i="1"/>
  <c r="AS343" i="1"/>
  <c r="AQ343" i="1"/>
  <c r="BB342" i="1"/>
  <c r="AZ342" i="1"/>
  <c r="AW342" i="1"/>
  <c r="AT342" i="1"/>
  <c r="AS342" i="1"/>
  <c r="AQ342" i="1"/>
  <c r="BB341" i="1"/>
  <c r="BA341" i="1"/>
  <c r="AX341" i="1"/>
  <c r="AT341" i="1"/>
  <c r="AS341" i="1"/>
  <c r="BB340" i="1"/>
  <c r="AV340" i="1"/>
  <c r="AU340" i="1"/>
  <c r="AT340" i="1"/>
  <c r="AQ340" i="1"/>
  <c r="AW339" i="1"/>
  <c r="AV339" i="1"/>
  <c r="AS339" i="1"/>
  <c r="AO336" i="1"/>
  <c r="AP335" i="1"/>
  <c r="AO335" i="1"/>
  <c r="AN335" i="1"/>
  <c r="AM335" i="1"/>
  <c r="AP334" i="1"/>
  <c r="AO334" i="1"/>
  <c r="AN334" i="1"/>
  <c r="AM334" i="1"/>
  <c r="AP333" i="1"/>
  <c r="AO333" i="1"/>
  <c r="AN333" i="1"/>
  <c r="AM333" i="1"/>
  <c r="AP332" i="1"/>
  <c r="AO332" i="1"/>
  <c r="AN332" i="1"/>
  <c r="AP331" i="1"/>
  <c r="AO331" i="1"/>
  <c r="AN331" i="1"/>
  <c r="AM331" i="1"/>
  <c r="AL327" i="1"/>
  <c r="AK327" i="1"/>
  <c r="AG327" i="1"/>
  <c r="AF327" i="1"/>
  <c r="AE327" i="1"/>
  <c r="AD327" i="1"/>
  <c r="AC327" i="1"/>
  <c r="AA327" i="1"/>
  <c r="AK326" i="1"/>
  <c r="AH326" i="1"/>
  <c r="AG326" i="1"/>
  <c r="AF326" i="1"/>
  <c r="AE326" i="1"/>
  <c r="AC326" i="1"/>
  <c r="AB326" i="1"/>
  <c r="AL325" i="1"/>
  <c r="AK325" i="1"/>
  <c r="AH325" i="1"/>
  <c r="AF325" i="1"/>
  <c r="AD325" i="1"/>
  <c r="AC325" i="1"/>
  <c r="AJ324" i="1"/>
  <c r="AI324" i="1"/>
  <c r="AH324" i="1"/>
  <c r="AF324" i="1"/>
  <c r="AB324" i="1"/>
  <c r="AA324" i="1"/>
  <c r="AJ323" i="1"/>
  <c r="AG323" i="1"/>
  <c r="AC323" i="1"/>
  <c r="AB323" i="1"/>
  <c r="R320" i="1"/>
  <c r="Q320" i="1"/>
  <c r="Y319" i="1"/>
  <c r="X319" i="1"/>
  <c r="W319" i="1"/>
  <c r="V319" i="1"/>
  <c r="U319" i="1"/>
  <c r="R319" i="1"/>
  <c r="Q319" i="1"/>
  <c r="P319" i="1"/>
  <c r="O319" i="1"/>
  <c r="Z318" i="1"/>
  <c r="Y318" i="1"/>
  <c r="X318" i="1"/>
  <c r="W318" i="1"/>
  <c r="U318" i="1"/>
  <c r="T318" i="1"/>
  <c r="R318" i="1"/>
  <c r="Q318" i="1"/>
  <c r="O318" i="1"/>
  <c r="Z317" i="1"/>
  <c r="X317" i="1"/>
  <c r="V317" i="1"/>
  <c r="U317" i="1"/>
  <c r="S317" i="1"/>
  <c r="R317" i="1"/>
  <c r="Q317" i="1"/>
  <c r="P317" i="1"/>
  <c r="O317" i="1"/>
  <c r="Y316" i="1"/>
  <c r="X316" i="1"/>
  <c r="T316" i="1"/>
  <c r="R316" i="1"/>
  <c r="Q316" i="1"/>
  <c r="P316" i="1"/>
  <c r="O316" i="1"/>
  <c r="R315" i="1"/>
  <c r="Q315" i="1"/>
  <c r="E312" i="1"/>
  <c r="E307" i="1"/>
  <c r="H302" i="1"/>
  <c r="G302" i="1"/>
  <c r="F302" i="1"/>
  <c r="F287" i="1" s="1"/>
  <c r="F288" i="1" s="1"/>
  <c r="E302" i="1"/>
  <c r="E298" i="1"/>
  <c r="E297" i="1"/>
  <c r="BT294" i="1"/>
  <c r="BS294" i="1"/>
  <c r="BR294" i="1"/>
  <c r="BQ294" i="1"/>
  <c r="BP294" i="1"/>
  <c r="BO294" i="1"/>
  <c r="BN294" i="1"/>
  <c r="BM294" i="1"/>
  <c r="BL294" i="1"/>
  <c r="BK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M291" i="1"/>
  <c r="AL291" i="1"/>
  <c r="AK291" i="1"/>
  <c r="AJ291" i="1"/>
  <c r="AI291" i="1"/>
  <c r="N291" i="1"/>
  <c r="M291" i="1"/>
  <c r="L291" i="1"/>
  <c r="K291" i="1"/>
  <c r="J291" i="1"/>
  <c r="I291" i="1"/>
  <c r="H291" i="1"/>
  <c r="G291" i="1"/>
  <c r="F291" i="1"/>
  <c r="E291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F255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F252" i="1" s="1"/>
  <c r="E251" i="1"/>
  <c r="F217" i="1"/>
  <c r="F218" i="1" s="1"/>
  <c r="AM203" i="1"/>
  <c r="AE197" i="1"/>
  <c r="W191" i="1"/>
  <c r="M185" i="1"/>
  <c r="F182" i="1"/>
  <c r="F183" i="1" s="1"/>
  <c r="BB174" i="1"/>
  <c r="BT146" i="1"/>
  <c r="BT296" i="1" s="1"/>
  <c r="BS146" i="1"/>
  <c r="BR146" i="1"/>
  <c r="BR296" i="1" s="1"/>
  <c r="BQ146" i="1"/>
  <c r="BQ296" i="1" s="1"/>
  <c r="BP146" i="1"/>
  <c r="BP296" i="1" s="1"/>
  <c r="BO146" i="1"/>
  <c r="BO296" i="1" s="1"/>
  <c r="BN146" i="1"/>
  <c r="BN296" i="1" s="1"/>
  <c r="BM146" i="1"/>
  <c r="BM296" i="1" s="1"/>
  <c r="BL146" i="1"/>
  <c r="BL296" i="1" s="1"/>
  <c r="BK146" i="1"/>
  <c r="BJ146" i="1"/>
  <c r="BJ296" i="1" s="1"/>
  <c r="BI146" i="1"/>
  <c r="BI296" i="1" s="1"/>
  <c r="BH146" i="1"/>
  <c r="BH296" i="1" s="1"/>
  <c r="BG146" i="1"/>
  <c r="BG296" i="1" s="1"/>
  <c r="BF146" i="1"/>
  <c r="BF296" i="1" s="1"/>
  <c r="BE146" i="1"/>
  <c r="BE296" i="1" s="1"/>
  <c r="BD146" i="1"/>
  <c r="BD296" i="1" s="1"/>
  <c r="BC146" i="1"/>
  <c r="BB146" i="1"/>
  <c r="BB296" i="1" s="1"/>
  <c r="BA146" i="1"/>
  <c r="BA296" i="1" s="1"/>
  <c r="AZ146" i="1"/>
  <c r="AZ296" i="1" s="1"/>
  <c r="AY146" i="1"/>
  <c r="AY296" i="1" s="1"/>
  <c r="AX146" i="1"/>
  <c r="AX296" i="1" s="1"/>
  <c r="AW146" i="1"/>
  <c r="AW296" i="1" s="1"/>
  <c r="AV146" i="1"/>
  <c r="AV296" i="1" s="1"/>
  <c r="AU146" i="1"/>
  <c r="AT146" i="1"/>
  <c r="AT296" i="1" s="1"/>
  <c r="AS146" i="1"/>
  <c r="AS296" i="1" s="1"/>
  <c r="AR146" i="1"/>
  <c r="AR296" i="1" s="1"/>
  <c r="AQ146" i="1"/>
  <c r="AQ296" i="1" s="1"/>
  <c r="AM146" i="1"/>
  <c r="AM296" i="1" s="1"/>
  <c r="AL146" i="1"/>
  <c r="AL296" i="1" s="1"/>
  <c r="AK146" i="1"/>
  <c r="AK296" i="1" s="1"/>
  <c r="AJ146" i="1"/>
  <c r="AI146" i="1"/>
  <c r="AI296" i="1" s="1"/>
  <c r="AH146" i="1"/>
  <c r="AH296" i="1" s="1"/>
  <c r="AG146" i="1"/>
  <c r="AG296" i="1" s="1"/>
  <c r="AF146" i="1"/>
  <c r="AF296" i="1" s="1"/>
  <c r="AE146" i="1"/>
  <c r="AE296" i="1" s="1"/>
  <c r="AD146" i="1"/>
  <c r="AD296" i="1" s="1"/>
  <c r="AC146" i="1"/>
  <c r="AC296" i="1" s="1"/>
  <c r="AB146" i="1"/>
  <c r="AA146" i="1"/>
  <c r="AA296" i="1" s="1"/>
  <c r="Z146" i="1"/>
  <c r="Z296" i="1" s="1"/>
  <c r="Y146" i="1"/>
  <c r="Y296" i="1" s="1"/>
  <c r="X146" i="1"/>
  <c r="X296" i="1" s="1"/>
  <c r="W146" i="1"/>
  <c r="W296" i="1" s="1"/>
  <c r="V146" i="1"/>
  <c r="V296" i="1" s="1"/>
  <c r="U146" i="1"/>
  <c r="U296" i="1" s="1"/>
  <c r="T146" i="1"/>
  <c r="S146" i="1"/>
  <c r="S296" i="1" s="1"/>
  <c r="R146" i="1"/>
  <c r="R296" i="1" s="1"/>
  <c r="Q146" i="1"/>
  <c r="Q296" i="1" s="1"/>
  <c r="P146" i="1"/>
  <c r="P296" i="1" s="1"/>
  <c r="O146" i="1"/>
  <c r="O296" i="1" s="1"/>
  <c r="N146" i="1"/>
  <c r="N296" i="1" s="1"/>
  <c r="M146" i="1"/>
  <c r="M296" i="1" s="1"/>
  <c r="L146" i="1"/>
  <c r="K146" i="1"/>
  <c r="K296" i="1" s="1"/>
  <c r="J146" i="1"/>
  <c r="J296" i="1" s="1"/>
  <c r="I146" i="1"/>
  <c r="I296" i="1" s="1"/>
  <c r="H146" i="1"/>
  <c r="H296" i="1" s="1"/>
  <c r="G146" i="1"/>
  <c r="G296" i="1" s="1"/>
  <c r="F146" i="1"/>
  <c r="F296" i="1" s="1"/>
  <c r="E146" i="1"/>
  <c r="E296" i="1" s="1"/>
  <c r="F112" i="1"/>
  <c r="F113" i="1" s="1"/>
  <c r="AM99" i="1"/>
  <c r="AM100" i="1" s="1"/>
  <c r="AM98" i="1"/>
  <c r="F77" i="1"/>
  <c r="F78" i="1" s="1"/>
  <c r="F42" i="1"/>
  <c r="F43" i="1" s="1"/>
  <c r="AM28" i="1"/>
  <c r="Q16" i="1"/>
  <c r="R32" i="2" l="1"/>
  <c r="E26" i="2"/>
  <c r="D72" i="2"/>
  <c r="E255" i="1" s="1"/>
  <c r="E256" i="1" s="1"/>
  <c r="E257" i="1" s="1"/>
  <c r="AV56" i="2"/>
  <c r="AV209" i="1" s="1"/>
  <c r="S64" i="2"/>
  <c r="R226" i="1" s="1"/>
  <c r="P32" i="2"/>
  <c r="Z32" i="2"/>
  <c r="Y86" i="1" s="1"/>
  <c r="X16" i="2"/>
  <c r="W16" i="1" s="1"/>
  <c r="AZ16" i="2"/>
  <c r="AZ34" i="1" s="1"/>
  <c r="S32" i="2"/>
  <c r="R86" i="1" s="1"/>
  <c r="AH16" i="2"/>
  <c r="AG22" i="1" s="1"/>
  <c r="BA16" i="2"/>
  <c r="BA34" i="1" s="1"/>
  <c r="D18" i="2"/>
  <c r="D20" i="2" s="1"/>
  <c r="D24" i="2" s="1"/>
  <c r="E45" i="1" s="1"/>
  <c r="AF32" i="2"/>
  <c r="AE92" i="1" s="1"/>
  <c r="E40" i="2"/>
  <c r="F115" i="1" s="1"/>
  <c r="D50" i="2"/>
  <c r="D52" i="2" s="1"/>
  <c r="AS40" i="2"/>
  <c r="AS139" i="1" s="1"/>
  <c r="AW32" i="2"/>
  <c r="AW104" i="1" s="1"/>
  <c r="AW341" i="1"/>
  <c r="AF16" i="2"/>
  <c r="AE22" i="1" s="1"/>
  <c r="BB24" i="2"/>
  <c r="BB69" i="1" s="1"/>
  <c r="AW56" i="2"/>
  <c r="AW209" i="1" s="1"/>
  <c r="D64" i="2"/>
  <c r="E220" i="1" s="1"/>
  <c r="Z72" i="2"/>
  <c r="Y261" i="1" s="1"/>
  <c r="AH72" i="2"/>
  <c r="AG267" i="1" s="1"/>
  <c r="M16" i="2"/>
  <c r="N10" i="1" s="1"/>
  <c r="Y16" i="2"/>
  <c r="X16" i="1" s="1"/>
  <c r="AG16" i="2"/>
  <c r="AF22" i="1" s="1"/>
  <c r="AR16" i="2"/>
  <c r="AR34" i="1" s="1"/>
  <c r="S16" i="2"/>
  <c r="AX24" i="2"/>
  <c r="AX69" i="1" s="1"/>
  <c r="H32" i="2"/>
  <c r="I80" i="1" s="1"/>
  <c r="T32" i="2"/>
  <c r="S86" i="1" s="1"/>
  <c r="AB32" i="2"/>
  <c r="AA92" i="1" s="1"/>
  <c r="AA93" i="1" s="1"/>
  <c r="AA94" i="1" s="1"/>
  <c r="AJ32" i="2"/>
  <c r="AI92" i="1" s="1"/>
  <c r="AU32" i="2"/>
  <c r="AU104" i="1" s="1"/>
  <c r="F31" i="2"/>
  <c r="F32" i="2" s="1"/>
  <c r="G80" i="1" s="1"/>
  <c r="D42" i="2"/>
  <c r="D44" i="2" s="1"/>
  <c r="E45" i="2"/>
  <c r="E47" i="2" s="1"/>
  <c r="AX56" i="2"/>
  <c r="AX209" i="1" s="1"/>
  <c r="E64" i="2"/>
  <c r="F220" i="1" s="1"/>
  <c r="AY24" i="2"/>
  <c r="AY69" i="1" s="1"/>
  <c r="R24" i="2"/>
  <c r="R51" i="1" s="1"/>
  <c r="D21" i="2"/>
  <c r="D23" i="2" s="1"/>
  <c r="AR24" i="2"/>
  <c r="AR69" i="1" s="1"/>
  <c r="AZ24" i="2"/>
  <c r="AZ69" i="1" s="1"/>
  <c r="Q32" i="2"/>
  <c r="Q86" i="1" s="1"/>
  <c r="G48" i="2"/>
  <c r="H150" i="1" s="1"/>
  <c r="O48" i="2"/>
  <c r="P156" i="1" s="1"/>
  <c r="AT48" i="2"/>
  <c r="AT174" i="1" s="1"/>
  <c r="D53" i="2"/>
  <c r="AR56" i="2"/>
  <c r="AR209" i="1" s="1"/>
  <c r="AZ56" i="2"/>
  <c r="AZ209" i="1" s="1"/>
  <c r="Q64" i="2"/>
  <c r="R16" i="2"/>
  <c r="AU16" i="2"/>
  <c r="AU34" i="1" s="1"/>
  <c r="D16" i="2"/>
  <c r="AS24" i="2"/>
  <c r="AS69" i="1" s="1"/>
  <c r="BA24" i="2"/>
  <c r="BA69" i="1" s="1"/>
  <c r="D26" i="2"/>
  <c r="P48" i="2"/>
  <c r="Q156" i="1" s="1"/>
  <c r="P72" i="2"/>
  <c r="U16" i="2"/>
  <c r="T16" i="1" s="1"/>
  <c r="AC16" i="2"/>
  <c r="AB22" i="1" s="1"/>
  <c r="AK16" i="2"/>
  <c r="AJ22" i="1" s="1"/>
  <c r="AV16" i="2"/>
  <c r="AV34" i="1" s="1"/>
  <c r="E16" i="2"/>
  <c r="G24" i="2"/>
  <c r="H45" i="1" s="1"/>
  <c r="O24" i="2"/>
  <c r="P51" i="1" s="1"/>
  <c r="AA24" i="2"/>
  <c r="Z51" i="1" s="1"/>
  <c r="AI24" i="2"/>
  <c r="AH57" i="1" s="1"/>
  <c r="L32" i="2"/>
  <c r="M80" i="1" s="1"/>
  <c r="X32" i="2"/>
  <c r="W86" i="1" s="1"/>
  <c r="D40" i="2"/>
  <c r="E115" i="1" s="1"/>
  <c r="E116" i="1" s="1"/>
  <c r="E117" i="1" s="1"/>
  <c r="F116" i="1" s="1"/>
  <c r="F117" i="1" s="1"/>
  <c r="AV48" i="2"/>
  <c r="AV174" i="1" s="1"/>
  <c r="AA56" i="2"/>
  <c r="Z191" i="1" s="1"/>
  <c r="AI56" i="2"/>
  <c r="AH197" i="1" s="1"/>
  <c r="AG56" i="2"/>
  <c r="AF197" i="1" s="1"/>
  <c r="AG64" i="2"/>
  <c r="AF232" i="1" s="1"/>
  <c r="AX72" i="2"/>
  <c r="AX279" i="1" s="1"/>
  <c r="Q72" i="2"/>
  <c r="AW16" i="2"/>
  <c r="AW34" i="1" s="1"/>
  <c r="P24" i="2"/>
  <c r="Q51" i="1" s="1"/>
  <c r="D29" i="2"/>
  <c r="R48" i="2"/>
  <c r="H56" i="2"/>
  <c r="I185" i="1" s="1"/>
  <c r="T56" i="2"/>
  <c r="S191" i="1" s="1"/>
  <c r="AB56" i="2"/>
  <c r="AA197" i="1" s="1"/>
  <c r="AA198" i="1" s="1"/>
  <c r="AA199" i="1" s="1"/>
  <c r="AJ56" i="2"/>
  <c r="AI197" i="1" s="1"/>
  <c r="AU56" i="2"/>
  <c r="AU209" i="1" s="1"/>
  <c r="AH32" i="2"/>
  <c r="AG92" i="1" s="1"/>
  <c r="BA40" i="2"/>
  <c r="BA139" i="1" s="1"/>
  <c r="K48" i="2"/>
  <c r="L150" i="1" s="1"/>
  <c r="W48" i="2"/>
  <c r="V156" i="1" s="1"/>
  <c r="AE48" i="2"/>
  <c r="AD162" i="1" s="1"/>
  <c r="AM48" i="2"/>
  <c r="AL162" i="1" s="1"/>
  <c r="S48" i="2"/>
  <c r="R56" i="2"/>
  <c r="R191" i="1" s="1"/>
  <c r="U56" i="2"/>
  <c r="T191" i="1" s="1"/>
  <c r="AC56" i="2"/>
  <c r="AB197" i="1" s="1"/>
  <c r="AK56" i="2"/>
  <c r="AJ197" i="1" s="1"/>
  <c r="Q56" i="2"/>
  <c r="Q191" i="1" s="1"/>
  <c r="S72" i="2"/>
  <c r="G287" i="1"/>
  <c r="AQ210" i="1"/>
  <c r="AQ211" i="1" s="1"/>
  <c r="L296" i="1"/>
  <c r="T296" i="1"/>
  <c r="AB296" i="1"/>
  <c r="AJ296" i="1"/>
  <c r="AU296" i="1"/>
  <c r="BC296" i="1"/>
  <c r="BK296" i="1"/>
  <c r="BS296" i="1"/>
  <c r="O88" i="1"/>
  <c r="E221" i="1"/>
  <c r="E222" i="1" s="1"/>
  <c r="AM30" i="1"/>
  <c r="G42" i="1"/>
  <c r="G77" i="1"/>
  <c r="G78" i="1" s="1"/>
  <c r="AM29" i="1"/>
  <c r="G182" i="1"/>
  <c r="G183" i="1"/>
  <c r="G113" i="1"/>
  <c r="G112" i="1"/>
  <c r="F147" i="1"/>
  <c r="F297" i="1" s="1"/>
  <c r="AM204" i="1"/>
  <c r="AM205" i="1" s="1"/>
  <c r="G218" i="1"/>
  <c r="G217" i="1"/>
  <c r="F256" i="1"/>
  <c r="F257" i="1" s="1"/>
  <c r="F253" i="1"/>
  <c r="G288" i="1"/>
  <c r="K16" i="2"/>
  <c r="W16" i="2"/>
  <c r="AE16" i="2"/>
  <c r="AM16" i="2"/>
  <c r="AT16" i="2"/>
  <c r="BB16" i="2"/>
  <c r="AX16" i="2"/>
  <c r="L16" i="2"/>
  <c r="H24" i="2"/>
  <c r="I45" i="1" s="1"/>
  <c r="T24" i="2"/>
  <c r="S51" i="1" s="1"/>
  <c r="AB24" i="2"/>
  <c r="AA57" i="1" s="1"/>
  <c r="AJ24" i="2"/>
  <c r="AI57" i="1" s="1"/>
  <c r="AQ24" i="2"/>
  <c r="AQ69" i="1" s="1"/>
  <c r="I24" i="2"/>
  <c r="J45" i="1" s="1"/>
  <c r="U24" i="2"/>
  <c r="T51" i="1" s="1"/>
  <c r="AC24" i="2"/>
  <c r="AB57" i="1" s="1"/>
  <c r="AK24" i="2"/>
  <c r="AJ57" i="1" s="1"/>
  <c r="F16" i="2"/>
  <c r="N16" i="2"/>
  <c r="Z16" i="2"/>
  <c r="J24" i="2"/>
  <c r="K45" i="1" s="1"/>
  <c r="V24" i="2"/>
  <c r="U51" i="1" s="1"/>
  <c r="AD24" i="2"/>
  <c r="AC57" i="1" s="1"/>
  <c r="AL24" i="2"/>
  <c r="AK57" i="1" s="1"/>
  <c r="AW24" i="2"/>
  <c r="AW69" i="1" s="1"/>
  <c r="G16" i="2"/>
  <c r="O16" i="2"/>
  <c r="AA16" i="2"/>
  <c r="AI16" i="2"/>
  <c r="K24" i="2"/>
  <c r="L45" i="1" s="1"/>
  <c r="W24" i="2"/>
  <c r="V51" i="1" s="1"/>
  <c r="AE24" i="2"/>
  <c r="AD57" i="1" s="1"/>
  <c r="AM24" i="2"/>
  <c r="AL57" i="1" s="1"/>
  <c r="AT24" i="2"/>
  <c r="AT69" i="1" s="1"/>
  <c r="J32" i="2"/>
  <c r="K80" i="1" s="1"/>
  <c r="H16" i="2"/>
  <c r="T16" i="2"/>
  <c r="AB16" i="2"/>
  <c r="AJ16" i="2"/>
  <c r="AQ16" i="2"/>
  <c r="AY16" i="2"/>
  <c r="L24" i="2"/>
  <c r="M45" i="1" s="1"/>
  <c r="X24" i="2"/>
  <c r="W51" i="1" s="1"/>
  <c r="AF24" i="2"/>
  <c r="AE57" i="1" s="1"/>
  <c r="AM63" i="1"/>
  <c r="AU24" i="2"/>
  <c r="AU69" i="1" s="1"/>
  <c r="I16" i="2"/>
  <c r="M24" i="2"/>
  <c r="N45" i="1" s="1"/>
  <c r="Y24" i="2"/>
  <c r="X51" i="1" s="1"/>
  <c r="AG24" i="2"/>
  <c r="AF57" i="1" s="1"/>
  <c r="AV24" i="2"/>
  <c r="AV69" i="1" s="1"/>
  <c r="J16" i="2"/>
  <c r="V16" i="2"/>
  <c r="AD16" i="2"/>
  <c r="AL16" i="2"/>
  <c r="AS16" i="2"/>
  <c r="N24" i="2"/>
  <c r="O51" i="1" s="1"/>
  <c r="Z24" i="2"/>
  <c r="Y51" i="1" s="1"/>
  <c r="AH24" i="2"/>
  <c r="AG57" i="1" s="1"/>
  <c r="E18" i="2"/>
  <c r="E20" i="2" s="1"/>
  <c r="D28" i="2"/>
  <c r="D78" i="2"/>
  <c r="M32" i="2"/>
  <c r="N80" i="1" s="1"/>
  <c r="V32" i="2"/>
  <c r="U86" i="1" s="1"/>
  <c r="H77" i="2"/>
  <c r="T77" i="2"/>
  <c r="T36" i="2"/>
  <c r="T40" i="2" s="1"/>
  <c r="S121" i="1" s="1"/>
  <c r="AB77" i="2"/>
  <c r="AB36" i="2"/>
  <c r="AB40" i="2" s="1"/>
  <c r="AA127" i="1" s="1"/>
  <c r="AJ77" i="2"/>
  <c r="AJ36" i="2"/>
  <c r="AJ40" i="2" s="1"/>
  <c r="AI127" i="1" s="1"/>
  <c r="AQ77" i="2"/>
  <c r="AQ36" i="2"/>
  <c r="AY77" i="2"/>
  <c r="AY36" i="2"/>
  <c r="AY40" i="2" s="1"/>
  <c r="AY139" i="1" s="1"/>
  <c r="AL40" i="2"/>
  <c r="AK127" i="1" s="1"/>
  <c r="F20" i="2"/>
  <c r="F24" i="2" s="1"/>
  <c r="G45" i="1" s="1"/>
  <c r="E28" i="2"/>
  <c r="E31" i="2"/>
  <c r="Y32" i="2"/>
  <c r="X86" i="1" s="1"/>
  <c r="G32" i="2"/>
  <c r="H80" i="1" s="1"/>
  <c r="O32" i="2"/>
  <c r="P86" i="1" s="1"/>
  <c r="AA32" i="2"/>
  <c r="Z86" i="1" s="1"/>
  <c r="AI32" i="2"/>
  <c r="AH92" i="1" s="1"/>
  <c r="AX32" i="2"/>
  <c r="AX104" i="1" s="1"/>
  <c r="V40" i="2"/>
  <c r="U121" i="1" s="1"/>
  <c r="AD32" i="2"/>
  <c r="AC92" i="1" s="1"/>
  <c r="AQ32" i="2"/>
  <c r="AQ104" i="1" s="1"/>
  <c r="L78" i="2"/>
  <c r="L39" i="2"/>
  <c r="X78" i="2"/>
  <c r="X39" i="2"/>
  <c r="X40" i="2" s="1"/>
  <c r="W121" i="1" s="1"/>
  <c r="AF78" i="2"/>
  <c r="AF39" i="2"/>
  <c r="AF40" i="2" s="1"/>
  <c r="AE127" i="1" s="1"/>
  <c r="AM133" i="1"/>
  <c r="AU40" i="2"/>
  <c r="AU139" i="1" s="1"/>
  <c r="Y40" i="2"/>
  <c r="X121" i="1" s="1"/>
  <c r="E21" i="2"/>
  <c r="E23" i="2" s="1"/>
  <c r="I32" i="2"/>
  <c r="J80" i="1" s="1"/>
  <c r="U32" i="2"/>
  <c r="T86" i="1" s="1"/>
  <c r="AC32" i="2"/>
  <c r="AB92" i="1" s="1"/>
  <c r="AK32" i="2"/>
  <c r="AJ92" i="1" s="1"/>
  <c r="AR32" i="2"/>
  <c r="AR104" i="1" s="1"/>
  <c r="AZ32" i="2"/>
  <c r="AZ104" i="1" s="1"/>
  <c r="AG32" i="2"/>
  <c r="AF92" i="1" s="1"/>
  <c r="AS32" i="2"/>
  <c r="AS104" i="1" s="1"/>
  <c r="AV32" i="2"/>
  <c r="AV104" i="1" s="1"/>
  <c r="F78" i="2"/>
  <c r="F39" i="2"/>
  <c r="N78" i="2"/>
  <c r="N39" i="2"/>
  <c r="N40" i="2" s="1"/>
  <c r="O121" i="1" s="1"/>
  <c r="Z78" i="2"/>
  <c r="Z39" i="2"/>
  <c r="AH78" i="2"/>
  <c r="AD40" i="2"/>
  <c r="AC127" i="1" s="1"/>
  <c r="AQ40" i="2"/>
  <c r="AQ139" i="1" s="1"/>
  <c r="K32" i="2"/>
  <c r="L80" i="1" s="1"/>
  <c r="W32" i="2"/>
  <c r="V86" i="1" s="1"/>
  <c r="AE32" i="2"/>
  <c r="AD92" i="1" s="1"/>
  <c r="AM32" i="2"/>
  <c r="AL92" i="1" s="1"/>
  <c r="AT32" i="2"/>
  <c r="AT104" i="1" s="1"/>
  <c r="BB32" i="2"/>
  <c r="BB104" i="1" s="1"/>
  <c r="AL32" i="2"/>
  <c r="AK92" i="1" s="1"/>
  <c r="AY32" i="2"/>
  <c r="AY104" i="1" s="1"/>
  <c r="F77" i="2"/>
  <c r="N77" i="2"/>
  <c r="Z77" i="2"/>
  <c r="Z36" i="2"/>
  <c r="AH77" i="2"/>
  <c r="AH36" i="2"/>
  <c r="AO77" i="2"/>
  <c r="AW77" i="2"/>
  <c r="AW36" i="2"/>
  <c r="AW40" i="2" s="1"/>
  <c r="F36" i="2"/>
  <c r="AG40" i="2"/>
  <c r="AF127" i="1" s="1"/>
  <c r="D31" i="2"/>
  <c r="BA32" i="2"/>
  <c r="BA104" i="1" s="1"/>
  <c r="H36" i="2"/>
  <c r="AV40" i="2"/>
  <c r="AV139" i="1" s="1"/>
  <c r="I77" i="2"/>
  <c r="U77" i="2"/>
  <c r="AC77" i="2"/>
  <c r="AK77" i="2"/>
  <c r="AR77" i="2"/>
  <c r="AZ77" i="2"/>
  <c r="I36" i="2"/>
  <c r="G78" i="2"/>
  <c r="O78" i="2"/>
  <c r="AA78" i="2"/>
  <c r="AI78" i="2"/>
  <c r="AP78" i="2"/>
  <c r="AX78" i="2"/>
  <c r="G39" i="2"/>
  <c r="O39" i="2"/>
  <c r="D48" i="2"/>
  <c r="E150" i="1" s="1"/>
  <c r="N48" i="2"/>
  <c r="O156" i="1" s="1"/>
  <c r="Z48" i="2"/>
  <c r="Y156" i="1" s="1"/>
  <c r="AH48" i="2"/>
  <c r="AG162" i="1" s="1"/>
  <c r="I56" i="2"/>
  <c r="J185" i="1" s="1"/>
  <c r="Y56" i="2"/>
  <c r="X191" i="1" s="1"/>
  <c r="AS56" i="2"/>
  <c r="AS209" i="1" s="1"/>
  <c r="J77" i="2"/>
  <c r="V77" i="2"/>
  <c r="AD77" i="2"/>
  <c r="AL77" i="2"/>
  <c r="AS77" i="2"/>
  <c r="BA77" i="2"/>
  <c r="J36" i="2"/>
  <c r="H78" i="2"/>
  <c r="T78" i="2"/>
  <c r="AB78" i="2"/>
  <c r="AJ78" i="2"/>
  <c r="AQ78" i="2"/>
  <c r="AY78" i="2"/>
  <c r="H39" i="2"/>
  <c r="J56" i="2"/>
  <c r="K185" i="1" s="1"/>
  <c r="V56" i="2"/>
  <c r="U191" i="1" s="1"/>
  <c r="AD56" i="2"/>
  <c r="AC197" i="1" s="1"/>
  <c r="AL56" i="2"/>
  <c r="AK197" i="1" s="1"/>
  <c r="AE56" i="2"/>
  <c r="AD197" i="1" s="1"/>
  <c r="AT56" i="2"/>
  <c r="AT209" i="1" s="1"/>
  <c r="AC64" i="2"/>
  <c r="AB232" i="1" s="1"/>
  <c r="AK64" i="2"/>
  <c r="AJ232" i="1" s="1"/>
  <c r="AR64" i="2"/>
  <c r="AR244" i="1" s="1"/>
  <c r="AZ64" i="2"/>
  <c r="AZ244" i="1" s="1"/>
  <c r="K77" i="2"/>
  <c r="W77" i="2"/>
  <c r="AE77" i="2"/>
  <c r="AM77" i="2"/>
  <c r="AT77" i="2"/>
  <c r="BB77" i="2"/>
  <c r="K36" i="2"/>
  <c r="I78" i="2"/>
  <c r="U78" i="2"/>
  <c r="AC78" i="2"/>
  <c r="AK78" i="2"/>
  <c r="AR78" i="2"/>
  <c r="AZ78" i="2"/>
  <c r="I39" i="2"/>
  <c r="H48" i="2"/>
  <c r="I150" i="1" s="1"/>
  <c r="T48" i="2"/>
  <c r="S156" i="1" s="1"/>
  <c r="AB48" i="2"/>
  <c r="AA162" i="1" s="1"/>
  <c r="AJ48" i="2"/>
  <c r="AI162" i="1" s="1"/>
  <c r="AQ48" i="2"/>
  <c r="AQ174" i="1" s="1"/>
  <c r="AY48" i="2"/>
  <c r="AY174" i="1" s="1"/>
  <c r="K56" i="2"/>
  <c r="L185" i="1" s="1"/>
  <c r="L77" i="2"/>
  <c r="X77" i="2"/>
  <c r="AF77" i="2"/>
  <c r="AU77" i="2"/>
  <c r="L36" i="2"/>
  <c r="J78" i="2"/>
  <c r="V78" i="2"/>
  <c r="AD78" i="2"/>
  <c r="AL78" i="2"/>
  <c r="AS78" i="2"/>
  <c r="BA78" i="2"/>
  <c r="J39" i="2"/>
  <c r="AH39" i="2"/>
  <c r="AH40" i="2" s="1"/>
  <c r="AG127" i="1" s="1"/>
  <c r="I48" i="2"/>
  <c r="J150" i="1" s="1"/>
  <c r="U48" i="2"/>
  <c r="T156" i="1" s="1"/>
  <c r="AA48" i="2"/>
  <c r="Z156" i="1" s="1"/>
  <c r="AR48" i="2"/>
  <c r="AR174" i="1" s="1"/>
  <c r="AM56" i="2"/>
  <c r="AL197" i="1" s="1"/>
  <c r="M77" i="2"/>
  <c r="Y77" i="2"/>
  <c r="AG77" i="2"/>
  <c r="AN77" i="2"/>
  <c r="AV77" i="2"/>
  <c r="M36" i="2"/>
  <c r="U36" i="2"/>
  <c r="AC36" i="2"/>
  <c r="AK36" i="2"/>
  <c r="AR36" i="2"/>
  <c r="AZ36" i="2"/>
  <c r="K78" i="2"/>
  <c r="W78" i="2"/>
  <c r="AE78" i="2"/>
  <c r="AM78" i="2"/>
  <c r="AT78" i="2"/>
  <c r="BB78" i="2"/>
  <c r="K39" i="2"/>
  <c r="AA39" i="2"/>
  <c r="AA40" i="2" s="1"/>
  <c r="Z121" i="1" s="1"/>
  <c r="AI39" i="2"/>
  <c r="AI40" i="2" s="1"/>
  <c r="AH127" i="1" s="1"/>
  <c r="AX39" i="2"/>
  <c r="AX40" i="2" s="1"/>
  <c r="AX139" i="1" s="1"/>
  <c r="J48" i="2"/>
  <c r="K150" i="1" s="1"/>
  <c r="V48" i="2"/>
  <c r="U156" i="1" s="1"/>
  <c r="AD48" i="2"/>
  <c r="AC162" i="1" s="1"/>
  <c r="AL48" i="2"/>
  <c r="AK162" i="1" s="1"/>
  <c r="AS48" i="2"/>
  <c r="AS174" i="1" s="1"/>
  <c r="BA48" i="2"/>
  <c r="BA174" i="1" s="1"/>
  <c r="AC48" i="2"/>
  <c r="AB162" i="1" s="1"/>
  <c r="AU48" i="2"/>
  <c r="AU174" i="1" s="1"/>
  <c r="M56" i="2"/>
  <c r="N185" i="1" s="1"/>
  <c r="BA56" i="2"/>
  <c r="BA209" i="1" s="1"/>
  <c r="AU78" i="2"/>
  <c r="AI48" i="2"/>
  <c r="AH162" i="1" s="1"/>
  <c r="AW48" i="2"/>
  <c r="AW174" i="1" s="1"/>
  <c r="F56" i="2"/>
  <c r="G185" i="1" s="1"/>
  <c r="N56" i="2"/>
  <c r="O191" i="1" s="1"/>
  <c r="Z56" i="2"/>
  <c r="Y191" i="1" s="1"/>
  <c r="AH56" i="2"/>
  <c r="AG197" i="1" s="1"/>
  <c r="BB56" i="2"/>
  <c r="BB209" i="1" s="1"/>
  <c r="G77" i="2"/>
  <c r="O77" i="2"/>
  <c r="AA77" i="2"/>
  <c r="AI77" i="2"/>
  <c r="AP77" i="2"/>
  <c r="AX77" i="2"/>
  <c r="G36" i="2"/>
  <c r="O36" i="2"/>
  <c r="W36" i="2"/>
  <c r="W40" i="2" s="1"/>
  <c r="V121" i="1" s="1"/>
  <c r="AE36" i="2"/>
  <c r="AE40" i="2" s="1"/>
  <c r="AD127" i="1" s="1"/>
  <c r="AM36" i="2"/>
  <c r="AM40" i="2" s="1"/>
  <c r="AL127" i="1" s="1"/>
  <c r="AT36" i="2"/>
  <c r="AT40" i="2" s="1"/>
  <c r="AT139" i="1" s="1"/>
  <c r="BB36" i="2"/>
  <c r="BB40" i="2" s="1"/>
  <c r="BB139" i="1" s="1"/>
  <c r="M78" i="2"/>
  <c r="Y78" i="2"/>
  <c r="AG78" i="2"/>
  <c r="AN78" i="2"/>
  <c r="AV78" i="2"/>
  <c r="M39" i="2"/>
  <c r="U39" i="2"/>
  <c r="AC39" i="2"/>
  <c r="AK39" i="2"/>
  <c r="AR39" i="2"/>
  <c r="AZ39" i="2"/>
  <c r="AZ40" i="2" s="1"/>
  <c r="AZ139" i="1" s="1"/>
  <c r="E42" i="2"/>
  <c r="E44" i="2" s="1"/>
  <c r="E48" i="2" s="1"/>
  <c r="F150" i="1" s="1"/>
  <c r="L48" i="2"/>
  <c r="M150" i="1" s="1"/>
  <c r="X48" i="2"/>
  <c r="W156" i="1" s="1"/>
  <c r="AF48" i="2"/>
  <c r="AE162" i="1" s="1"/>
  <c r="AM168" i="1"/>
  <c r="AK48" i="2"/>
  <c r="AJ162" i="1" s="1"/>
  <c r="AX48" i="2"/>
  <c r="AX174" i="1" s="1"/>
  <c r="G56" i="2"/>
  <c r="H185" i="1" s="1"/>
  <c r="O56" i="2"/>
  <c r="P191" i="1" s="1"/>
  <c r="AO78" i="2"/>
  <c r="AW78" i="2"/>
  <c r="M48" i="2"/>
  <c r="N150" i="1" s="1"/>
  <c r="Y48" i="2"/>
  <c r="X156" i="1" s="1"/>
  <c r="AG48" i="2"/>
  <c r="AF162" i="1" s="1"/>
  <c r="AZ48" i="2"/>
  <c r="AZ174" i="1" s="1"/>
  <c r="W56" i="2"/>
  <c r="V191" i="1" s="1"/>
  <c r="F47" i="2"/>
  <c r="F48" i="2" s="1"/>
  <c r="G150" i="1" s="1"/>
  <c r="L80" i="2"/>
  <c r="X80" i="2"/>
  <c r="AF80" i="2"/>
  <c r="AU80" i="2"/>
  <c r="L60" i="2"/>
  <c r="J81" i="2"/>
  <c r="J63" i="2"/>
  <c r="V81" i="2"/>
  <c r="AD81" i="2"/>
  <c r="AL81" i="2"/>
  <c r="AS81" i="2"/>
  <c r="BA81" i="2"/>
  <c r="V63" i="2"/>
  <c r="V64" i="2" s="1"/>
  <c r="U226" i="1" s="1"/>
  <c r="M80" i="2"/>
  <c r="Y80" i="2"/>
  <c r="AG80" i="2"/>
  <c r="AN80" i="2"/>
  <c r="AV80" i="2"/>
  <c r="M60" i="2"/>
  <c r="M64" i="2" s="1"/>
  <c r="N220" i="1" s="1"/>
  <c r="K81" i="2"/>
  <c r="K63" i="2"/>
  <c r="W81" i="2"/>
  <c r="AE81" i="2"/>
  <c r="AM81" i="2"/>
  <c r="AT81" i="2"/>
  <c r="BB81" i="2"/>
  <c r="W63" i="2"/>
  <c r="W64" i="2" s="1"/>
  <c r="V226" i="1" s="1"/>
  <c r="BA64" i="2"/>
  <c r="BA244" i="1" s="1"/>
  <c r="D81" i="2"/>
  <c r="D55" i="2"/>
  <c r="F80" i="2"/>
  <c r="N80" i="2"/>
  <c r="Z80" i="2"/>
  <c r="AH80" i="2"/>
  <c r="AO80" i="2"/>
  <c r="AW80" i="2"/>
  <c r="F60" i="2"/>
  <c r="N60" i="2"/>
  <c r="N64" i="2" s="1"/>
  <c r="O226" i="1" s="1"/>
  <c r="L81" i="2"/>
  <c r="L63" i="2"/>
  <c r="L64" i="2" s="1"/>
  <c r="M220" i="1" s="1"/>
  <c r="X81" i="2"/>
  <c r="AF81" i="2"/>
  <c r="AU81" i="2"/>
  <c r="X63" i="2"/>
  <c r="AL64" i="2"/>
  <c r="AK232" i="1" s="1"/>
  <c r="BB64" i="2"/>
  <c r="BB244" i="1" s="1"/>
  <c r="G68" i="2"/>
  <c r="O68" i="2"/>
  <c r="P320" i="1" s="1"/>
  <c r="E53" i="2"/>
  <c r="G80" i="2"/>
  <c r="O80" i="2"/>
  <c r="AA80" i="2"/>
  <c r="AI80" i="2"/>
  <c r="AP80" i="2"/>
  <c r="AX80" i="2"/>
  <c r="G60" i="2"/>
  <c r="O60" i="2"/>
  <c r="O64" i="2" s="1"/>
  <c r="P226" i="1" s="1"/>
  <c r="M81" i="2"/>
  <c r="Y81" i="2"/>
  <c r="AG81" i="2"/>
  <c r="AN81" i="2"/>
  <c r="AV81" i="2"/>
  <c r="P64" i="2"/>
  <c r="Q226" i="1" s="1"/>
  <c r="Y63" i="2"/>
  <c r="Y64" i="2" s="1"/>
  <c r="X226" i="1" s="1"/>
  <c r="AM63" i="2"/>
  <c r="AM64" i="2" s="1"/>
  <c r="AL232" i="1" s="1"/>
  <c r="H80" i="2"/>
  <c r="T80" i="2"/>
  <c r="AB80" i="2"/>
  <c r="AJ80" i="2"/>
  <c r="AQ80" i="2"/>
  <c r="AY80" i="2"/>
  <c r="H60" i="2"/>
  <c r="X60" i="2"/>
  <c r="AF60" i="2"/>
  <c r="F81" i="2"/>
  <c r="N81" i="2"/>
  <c r="Z81" i="2"/>
  <c r="Z63" i="2"/>
  <c r="AH81" i="2"/>
  <c r="AH63" i="2"/>
  <c r="AO81" i="2"/>
  <c r="AW81" i="2"/>
  <c r="AW63" i="2"/>
  <c r="F63" i="2"/>
  <c r="AM238" i="1"/>
  <c r="AS64" i="2"/>
  <c r="AS244" i="1" s="1"/>
  <c r="AW72" i="2"/>
  <c r="AW279" i="1" s="1"/>
  <c r="I80" i="2"/>
  <c r="U80" i="2"/>
  <c r="AC80" i="2"/>
  <c r="AK80" i="2"/>
  <c r="AR80" i="2"/>
  <c r="AZ80" i="2"/>
  <c r="I60" i="2"/>
  <c r="G81" i="2"/>
  <c r="O81" i="2"/>
  <c r="AA81" i="2"/>
  <c r="AA63" i="2"/>
  <c r="AI81" i="2"/>
  <c r="AI63" i="2"/>
  <c r="AI64" i="2" s="1"/>
  <c r="AH232" i="1" s="1"/>
  <c r="AP81" i="2"/>
  <c r="AX81" i="2"/>
  <c r="AX63" i="2"/>
  <c r="AX64" i="2" s="1"/>
  <c r="AX244" i="1" s="1"/>
  <c r="G63" i="2"/>
  <c r="G64" i="2" s="1"/>
  <c r="H220" i="1" s="1"/>
  <c r="AD64" i="2"/>
  <c r="AC232" i="1" s="1"/>
  <c r="AT64" i="2"/>
  <c r="AT244" i="1" s="1"/>
  <c r="V68" i="2"/>
  <c r="U320" i="1" s="1"/>
  <c r="AD68" i="2"/>
  <c r="AC328" i="1" s="1"/>
  <c r="AL68" i="2"/>
  <c r="AK328" i="1" s="1"/>
  <c r="AS68" i="2"/>
  <c r="AS344" i="1" s="1"/>
  <c r="BA68" i="2"/>
  <c r="BA344" i="1" s="1"/>
  <c r="D80" i="2"/>
  <c r="J80" i="2"/>
  <c r="V80" i="2"/>
  <c r="AD80" i="2"/>
  <c r="AL80" i="2"/>
  <c r="AS80" i="2"/>
  <c r="BA80" i="2"/>
  <c r="J60" i="2"/>
  <c r="Z60" i="2"/>
  <c r="AH60" i="2"/>
  <c r="AW60" i="2"/>
  <c r="H81" i="2"/>
  <c r="T81" i="2"/>
  <c r="T63" i="2"/>
  <c r="T64" i="2" s="1"/>
  <c r="S226" i="1" s="1"/>
  <c r="AB81" i="2"/>
  <c r="AB63" i="2"/>
  <c r="AB64" i="2" s="1"/>
  <c r="AA232" i="1" s="1"/>
  <c r="AJ81" i="2"/>
  <c r="AJ63" i="2"/>
  <c r="AJ64" i="2" s="1"/>
  <c r="AI232" i="1" s="1"/>
  <c r="AQ81" i="2"/>
  <c r="AQ63" i="2"/>
  <c r="AQ64" i="2" s="1"/>
  <c r="AQ244" i="1" s="1"/>
  <c r="AY81" i="2"/>
  <c r="AY63" i="2"/>
  <c r="AY64" i="2" s="1"/>
  <c r="AY244" i="1" s="1"/>
  <c r="H63" i="2"/>
  <c r="AE63" i="2"/>
  <c r="AE64" i="2" s="1"/>
  <c r="AD232" i="1" s="1"/>
  <c r="AU63" i="2"/>
  <c r="AU64" i="2" s="1"/>
  <c r="AU244" i="1" s="1"/>
  <c r="R72" i="2"/>
  <c r="R261" i="1" s="1"/>
  <c r="E52" i="2"/>
  <c r="K80" i="2"/>
  <c r="W80" i="2"/>
  <c r="AE80" i="2"/>
  <c r="AM80" i="2"/>
  <c r="AT80" i="2"/>
  <c r="BB80" i="2"/>
  <c r="K60" i="2"/>
  <c r="AA60" i="2"/>
  <c r="I81" i="2"/>
  <c r="U81" i="2"/>
  <c r="AC81" i="2"/>
  <c r="AK81" i="2"/>
  <c r="AR81" i="2"/>
  <c r="AZ81" i="2"/>
  <c r="I63" i="2"/>
  <c r="I64" i="2" s="1"/>
  <c r="J220" i="1" s="1"/>
  <c r="U63" i="2"/>
  <c r="U64" i="2" s="1"/>
  <c r="T226" i="1" s="1"/>
  <c r="AF63" i="2"/>
  <c r="AV63" i="2"/>
  <c r="AV64" i="2" s="1"/>
  <c r="AV244" i="1" s="1"/>
  <c r="F68" i="2"/>
  <c r="N68" i="2"/>
  <c r="O320" i="1" s="1"/>
  <c r="L71" i="2"/>
  <c r="L72" i="2" s="1"/>
  <c r="M255" i="1" s="1"/>
  <c r="T71" i="2"/>
  <c r="AB71" i="2"/>
  <c r="AJ71" i="2"/>
  <c r="AQ71" i="2"/>
  <c r="AY71" i="2"/>
  <c r="W68" i="2"/>
  <c r="V320" i="1" s="1"/>
  <c r="AE68" i="2"/>
  <c r="AD328" i="1" s="1"/>
  <c r="AM68" i="2"/>
  <c r="AL328" i="1" s="1"/>
  <c r="AT68" i="2"/>
  <c r="AT344" i="1" s="1"/>
  <c r="BB68" i="2"/>
  <c r="BB344" i="1" s="1"/>
  <c r="M71" i="2"/>
  <c r="M72" i="2" s="1"/>
  <c r="N255" i="1" s="1"/>
  <c r="U71" i="2"/>
  <c r="AC71" i="2"/>
  <c r="AK71" i="2"/>
  <c r="AR71" i="2"/>
  <c r="AZ71" i="2"/>
  <c r="H68" i="2"/>
  <c r="X68" i="2"/>
  <c r="W320" i="1" s="1"/>
  <c r="AF68" i="2"/>
  <c r="AE328" i="1" s="1"/>
  <c r="AM336" i="1"/>
  <c r="AU68" i="2"/>
  <c r="AU344" i="1" s="1"/>
  <c r="F71" i="2"/>
  <c r="N71" i="2"/>
  <c r="N72" i="2" s="1"/>
  <c r="O261" i="1" s="1"/>
  <c r="V71" i="2"/>
  <c r="V72" i="2" s="1"/>
  <c r="U261" i="1" s="1"/>
  <c r="AD71" i="2"/>
  <c r="AL71" i="2"/>
  <c r="AS71" i="2"/>
  <c r="BA71" i="2"/>
  <c r="I68" i="2"/>
  <c r="Y68" i="2"/>
  <c r="X320" i="1" s="1"/>
  <c r="AG68" i="2"/>
  <c r="AF328" i="1" s="1"/>
  <c r="AN336" i="1"/>
  <c r="AV68" i="2"/>
  <c r="AV344" i="1" s="1"/>
  <c r="G71" i="2"/>
  <c r="G72" i="2" s="1"/>
  <c r="H255" i="1" s="1"/>
  <c r="O71" i="2"/>
  <c r="W71" i="2"/>
  <c r="W72" i="2" s="1"/>
  <c r="V261" i="1" s="1"/>
  <c r="AE71" i="2"/>
  <c r="AE72" i="2" s="1"/>
  <c r="AD267" i="1" s="1"/>
  <c r="AM71" i="2"/>
  <c r="AT71" i="2"/>
  <c r="BB71" i="2"/>
  <c r="BB72" i="2" s="1"/>
  <c r="BB279" i="1" s="1"/>
  <c r="H71" i="2"/>
  <c r="AA68" i="2"/>
  <c r="Z320" i="1" s="1"/>
  <c r="AI68" i="2"/>
  <c r="AH328" i="1" s="1"/>
  <c r="AP336" i="1"/>
  <c r="I71" i="2"/>
  <c r="I72" i="2" s="1"/>
  <c r="J255" i="1" s="1"/>
  <c r="T68" i="2"/>
  <c r="S320" i="1" s="1"/>
  <c r="AB68" i="2"/>
  <c r="AA328" i="1" s="1"/>
  <c r="AJ68" i="2"/>
  <c r="AI328" i="1" s="1"/>
  <c r="AQ68" i="2"/>
  <c r="AQ344" i="1" s="1"/>
  <c r="AY68" i="2"/>
  <c r="AY344" i="1" s="1"/>
  <c r="J71" i="2"/>
  <c r="J72" i="2" s="1"/>
  <c r="K255" i="1" s="1"/>
  <c r="U68" i="2"/>
  <c r="T320" i="1" s="1"/>
  <c r="AC68" i="2"/>
  <c r="AB328" i="1" s="1"/>
  <c r="AK68" i="2"/>
  <c r="AJ328" i="1" s="1"/>
  <c r="AR68" i="2"/>
  <c r="AR344" i="1" s="1"/>
  <c r="AZ68" i="2"/>
  <c r="AZ344" i="1" s="1"/>
  <c r="K71" i="2"/>
  <c r="K72" i="2" s="1"/>
  <c r="L255" i="1" s="1"/>
  <c r="H64" i="2" l="1"/>
  <c r="I220" i="1" s="1"/>
  <c r="AL72" i="2"/>
  <c r="AK267" i="1" s="1"/>
  <c r="Q74" i="2"/>
  <c r="F64" i="2"/>
  <c r="G220" i="1" s="1"/>
  <c r="AF64" i="2"/>
  <c r="AE232" i="1" s="1"/>
  <c r="E80" i="2"/>
  <c r="M40" i="2"/>
  <c r="N115" i="1" s="1"/>
  <c r="K40" i="2"/>
  <c r="L115" i="1" s="1"/>
  <c r="J40" i="2"/>
  <c r="K115" i="1" s="1"/>
  <c r="D77" i="2"/>
  <c r="AD72" i="2"/>
  <c r="AC267" i="1" s="1"/>
  <c r="O72" i="2"/>
  <c r="P261" i="1" s="1"/>
  <c r="S74" i="2"/>
  <c r="G40" i="2"/>
  <c r="H115" i="1" s="1"/>
  <c r="R16" i="1"/>
  <c r="L40" i="2"/>
  <c r="M115" i="1" s="1"/>
  <c r="Q261" i="1"/>
  <c r="R156" i="1"/>
  <c r="AA64" i="2"/>
  <c r="Z226" i="1" s="1"/>
  <c r="AR40" i="2"/>
  <c r="AR139" i="1" s="1"/>
  <c r="BA72" i="2"/>
  <c r="BA279" i="1" s="1"/>
  <c r="AK40" i="2"/>
  <c r="AJ127" i="1" s="1"/>
  <c r="E32" i="2"/>
  <c r="F80" i="1" s="1"/>
  <c r="E74" i="2"/>
  <c r="F10" i="1"/>
  <c r="H72" i="2"/>
  <c r="I255" i="1" s="1"/>
  <c r="AS72" i="2"/>
  <c r="AS279" i="1" s="1"/>
  <c r="AH64" i="2"/>
  <c r="AG232" i="1" s="1"/>
  <c r="AC40" i="2"/>
  <c r="AB127" i="1" s="1"/>
  <c r="E78" i="2"/>
  <c r="D74" i="2"/>
  <c r="E10" i="1"/>
  <c r="AX333" i="1"/>
  <c r="AX101" i="1" s="1"/>
  <c r="AR210" i="1"/>
  <c r="AR211" i="1" s="1"/>
  <c r="AS210" i="1" s="1"/>
  <c r="AS211" i="1" s="1"/>
  <c r="BJ339" i="1"/>
  <c r="BJ37" i="1" s="1"/>
  <c r="H77" i="1"/>
  <c r="H78" i="1" s="1"/>
  <c r="AW139" i="1"/>
  <c r="AB198" i="1"/>
  <c r="AB199" i="1" s="1"/>
  <c r="O227" i="1"/>
  <c r="O228" i="1" s="1"/>
  <c r="AZ72" i="2"/>
  <c r="AZ279" i="1" s="1"/>
  <c r="AT72" i="2"/>
  <c r="AT279" i="1" s="1"/>
  <c r="AR72" i="2"/>
  <c r="AR279" i="1" s="1"/>
  <c r="AH320" i="1"/>
  <c r="AH264" i="1" s="1"/>
  <c r="AQ245" i="1"/>
  <c r="AQ246" i="1" s="1"/>
  <c r="J10" i="1"/>
  <c r="AQ34" i="1"/>
  <c r="Z16" i="1"/>
  <c r="R74" i="2"/>
  <c r="AL22" i="1"/>
  <c r="AX334" i="1"/>
  <c r="AH319" i="1"/>
  <c r="AH194" i="1" s="1"/>
  <c r="H112" i="1"/>
  <c r="H113" i="1" s="1"/>
  <c r="AM239" i="1"/>
  <c r="AM240" i="1" s="1"/>
  <c r="J64" i="2"/>
  <c r="K220" i="1" s="1"/>
  <c r="AQ176" i="1"/>
  <c r="AQ175" i="1"/>
  <c r="AL74" i="2"/>
  <c r="AK22" i="1"/>
  <c r="P16" i="1"/>
  <c r="AA58" i="1"/>
  <c r="AA59" i="1" s="1"/>
  <c r="AE74" i="2"/>
  <c r="AD22" i="1"/>
  <c r="G43" i="1"/>
  <c r="O262" i="1"/>
  <c r="O263" i="1" s="1"/>
  <c r="AM72" i="2"/>
  <c r="AL267" i="1" s="1"/>
  <c r="F72" i="2"/>
  <c r="G255" i="1" s="1"/>
  <c r="G256" i="1" s="1"/>
  <c r="G257" i="1" s="1"/>
  <c r="AK72" i="2"/>
  <c r="AJ267" i="1" s="1"/>
  <c r="AQ72" i="2"/>
  <c r="AQ279" i="1" s="1"/>
  <c r="E81" i="2"/>
  <c r="E55" i="2"/>
  <c r="E56" i="2" s="1"/>
  <c r="F185" i="1" s="1"/>
  <c r="AM134" i="1"/>
  <c r="AM135" i="1" s="1"/>
  <c r="AQ105" i="1"/>
  <c r="AQ106" i="1"/>
  <c r="AD74" i="2"/>
  <c r="AC22" i="1"/>
  <c r="E46" i="1"/>
  <c r="E47" i="1" s="1"/>
  <c r="AI22" i="1"/>
  <c r="G74" i="2"/>
  <c r="H10" i="1"/>
  <c r="L74" i="2"/>
  <c r="M10" i="1"/>
  <c r="W74" i="2"/>
  <c r="V16" i="1"/>
  <c r="H217" i="1"/>
  <c r="H218" i="1" s="1"/>
  <c r="AX336" i="1"/>
  <c r="AX276" i="1" s="1"/>
  <c r="BJ344" i="1"/>
  <c r="BJ282" i="1" s="1"/>
  <c r="AY72" i="2"/>
  <c r="AY279" i="1" s="1"/>
  <c r="AC72" i="2"/>
  <c r="AB267" i="1" s="1"/>
  <c r="AW64" i="2"/>
  <c r="AW244" i="1" s="1"/>
  <c r="Z64" i="2"/>
  <c r="Y226" i="1" s="1"/>
  <c r="AV72" i="2"/>
  <c r="AV279" i="1" s="1"/>
  <c r="AU72" i="2"/>
  <c r="AU279" i="1" s="1"/>
  <c r="Z40" i="2"/>
  <c r="Y121" i="1" s="1"/>
  <c r="AA128" i="1"/>
  <c r="AA129" i="1" s="1"/>
  <c r="E77" i="2"/>
  <c r="V74" i="2"/>
  <c r="U16" i="1"/>
  <c r="AR74" i="2"/>
  <c r="AM64" i="1"/>
  <c r="AM65" i="1" s="1"/>
  <c r="AA22" i="1"/>
  <c r="P74" i="2"/>
  <c r="L10" i="1"/>
  <c r="G252" i="1"/>
  <c r="G253" i="1" s="1"/>
  <c r="BJ341" i="1"/>
  <c r="BJ107" i="1" s="1"/>
  <c r="H182" i="1"/>
  <c r="H183" i="1"/>
  <c r="U72" i="2"/>
  <c r="T261" i="1" s="1"/>
  <c r="AJ72" i="2"/>
  <c r="AI267" i="1" s="1"/>
  <c r="AI72" i="2"/>
  <c r="AH267" i="1" s="1"/>
  <c r="X64" i="2"/>
  <c r="W226" i="1" s="1"/>
  <c r="O192" i="1"/>
  <c r="O193" i="1" s="1"/>
  <c r="AA163" i="1"/>
  <c r="AA164" i="1" s="1"/>
  <c r="K10" i="1"/>
  <c r="S16" i="1"/>
  <c r="AH74" i="2"/>
  <c r="AX74" i="2"/>
  <c r="AX34" i="1"/>
  <c r="AH318" i="1"/>
  <c r="BJ342" i="1"/>
  <c r="F221" i="1"/>
  <c r="F222" i="1" s="1"/>
  <c r="P87" i="1"/>
  <c r="P88" i="1" s="1"/>
  <c r="AB72" i="2"/>
  <c r="AA267" i="1" s="1"/>
  <c r="AA72" i="2"/>
  <c r="Z261" i="1" s="1"/>
  <c r="AM273" i="1"/>
  <c r="D56" i="2"/>
  <c r="E185" i="1" s="1"/>
  <c r="K64" i="2"/>
  <c r="L220" i="1" s="1"/>
  <c r="AM169" i="1"/>
  <c r="AM170" i="1"/>
  <c r="H40" i="2"/>
  <c r="I115" i="1" s="1"/>
  <c r="O157" i="1"/>
  <c r="O158" i="1" s="1"/>
  <c r="D32" i="2"/>
  <c r="E80" i="1" s="1"/>
  <c r="AQ140" i="1"/>
  <c r="AQ141" i="1"/>
  <c r="O122" i="1"/>
  <c r="O123" i="1" s="1"/>
  <c r="E24" i="2"/>
  <c r="F45" i="1" s="1"/>
  <c r="O52" i="1"/>
  <c r="O53" i="1" s="1"/>
  <c r="I10" i="1"/>
  <c r="Z74" i="2"/>
  <c r="Y16" i="1"/>
  <c r="BB74" i="2"/>
  <c r="BB34" i="1"/>
  <c r="AH316" i="1"/>
  <c r="AH317" i="1"/>
  <c r="AH89" i="1" s="1"/>
  <c r="F148" i="1"/>
  <c r="T72" i="2"/>
  <c r="S261" i="1" s="1"/>
  <c r="AA233" i="1"/>
  <c r="AA234" i="1" s="1"/>
  <c r="AG72" i="2"/>
  <c r="AF72" i="2"/>
  <c r="AE267" i="1" s="1"/>
  <c r="E151" i="1"/>
  <c r="E152" i="1" s="1"/>
  <c r="N74" i="2"/>
  <c r="O16" i="1"/>
  <c r="BA74" i="2"/>
  <c r="AQ70" i="1"/>
  <c r="AQ71" i="1" s="1"/>
  <c r="AT74" i="2"/>
  <c r="AT34" i="1"/>
  <c r="H287" i="1"/>
  <c r="H288" i="1" s="1"/>
  <c r="BJ340" i="1"/>
  <c r="AH315" i="1"/>
  <c r="AH19" i="1" s="1"/>
  <c r="BJ343" i="1"/>
  <c r="BJ212" i="1" s="1"/>
  <c r="AB93" i="1"/>
  <c r="AB94" i="1" s="1"/>
  <c r="Y72" i="2"/>
  <c r="X261" i="1" s="1"/>
  <c r="X72" i="2"/>
  <c r="W261" i="1" s="1"/>
  <c r="U40" i="2"/>
  <c r="I40" i="2"/>
  <c r="J115" i="1" s="1"/>
  <c r="O40" i="2"/>
  <c r="P121" i="1" s="1"/>
  <c r="F40" i="2"/>
  <c r="G115" i="1" s="1"/>
  <c r="AS74" i="2"/>
  <c r="AS34" i="1"/>
  <c r="AY34" i="1"/>
  <c r="AH22" i="1"/>
  <c r="G10" i="1"/>
  <c r="AV74" i="2"/>
  <c r="AX335" i="1"/>
  <c r="AX206" i="1" s="1"/>
  <c r="AX332" i="1"/>
  <c r="AX331" i="1"/>
  <c r="AX31" i="1" s="1"/>
  <c r="AZ74" i="2" l="1"/>
  <c r="M74" i="2"/>
  <c r="AY74" i="2"/>
  <c r="AC74" i="2"/>
  <c r="J74" i="2"/>
  <c r="AK74" i="2"/>
  <c r="AI74" i="2"/>
  <c r="K74" i="2"/>
  <c r="E11" i="1"/>
  <c r="E12" i="1"/>
  <c r="Y74" i="2"/>
  <c r="AC93" i="1"/>
  <c r="AC94" i="1" s="1"/>
  <c r="AR70" i="1"/>
  <c r="AR71" i="1" s="1"/>
  <c r="P157" i="1"/>
  <c r="P158" i="1"/>
  <c r="AB58" i="1"/>
  <c r="AB59" i="1" s="1"/>
  <c r="AB233" i="1"/>
  <c r="AB234" i="1" s="1"/>
  <c r="AB163" i="1"/>
  <c r="AB164" i="1" s="1"/>
  <c r="I112" i="1"/>
  <c r="I113" i="1" s="1"/>
  <c r="Q87" i="1"/>
  <c r="Q88" i="1" s="1"/>
  <c r="P192" i="1"/>
  <c r="P193" i="1" s="1"/>
  <c r="AC198" i="1"/>
  <c r="AC199" i="1" s="1"/>
  <c r="I287" i="1"/>
  <c r="I288" i="1" s="1"/>
  <c r="AR245" i="1"/>
  <c r="AR246" i="1"/>
  <c r="G221" i="1"/>
  <c r="G222" i="1" s="1"/>
  <c r="H256" i="1"/>
  <c r="H257" i="1" s="1"/>
  <c r="F46" i="1"/>
  <c r="F47" i="1" s="1"/>
  <c r="AB128" i="1"/>
  <c r="AB129" i="1" s="1"/>
  <c r="I77" i="1"/>
  <c r="I78" i="1" s="1"/>
  <c r="F151" i="1"/>
  <c r="F152" i="1" s="1"/>
  <c r="AT210" i="1"/>
  <c r="AT211" i="1" s="1"/>
  <c r="P52" i="1"/>
  <c r="P53" i="1" s="1"/>
  <c r="BJ247" i="1"/>
  <c r="BJ177" i="1"/>
  <c r="T74" i="2"/>
  <c r="H252" i="1"/>
  <c r="H253" i="1" s="1"/>
  <c r="AJ74" i="2"/>
  <c r="G147" i="1"/>
  <c r="G297" i="1" s="1"/>
  <c r="F298" i="1"/>
  <c r="AH159" i="1"/>
  <c r="AH229" i="1"/>
  <c r="P262" i="1"/>
  <c r="P263" i="1" s="1"/>
  <c r="AR175" i="1"/>
  <c r="AR176" i="1" s="1"/>
  <c r="P227" i="1"/>
  <c r="P228" i="1"/>
  <c r="P122" i="1"/>
  <c r="P123" i="1" s="1"/>
  <c r="AA268" i="1"/>
  <c r="AA269" i="1" s="1"/>
  <c r="I182" i="1"/>
  <c r="I183" i="1" s="1"/>
  <c r="H42" i="1"/>
  <c r="O74" i="2"/>
  <c r="AA74" i="2"/>
  <c r="G116" i="1"/>
  <c r="G117" i="1" s="1"/>
  <c r="BJ142" i="1"/>
  <c r="BJ72" i="1"/>
  <c r="AH124" i="1"/>
  <c r="AH54" i="1"/>
  <c r="AR140" i="1"/>
  <c r="AR141" i="1" s="1"/>
  <c r="I217" i="1"/>
  <c r="I218" i="1"/>
  <c r="AQ280" i="1"/>
  <c r="AQ281" i="1" s="1"/>
  <c r="AX241" i="1"/>
  <c r="AX171" i="1"/>
  <c r="AQ35" i="1"/>
  <c r="AQ36" i="1" s="1"/>
  <c r="F74" i="2"/>
  <c r="T121" i="1"/>
  <c r="U74" i="2"/>
  <c r="O17" i="1"/>
  <c r="O18" i="1" s="1"/>
  <c r="AF267" i="1"/>
  <c r="AG74" i="2"/>
  <c r="H74" i="2"/>
  <c r="E186" i="1"/>
  <c r="E187" i="1" s="1"/>
  <c r="AR105" i="1"/>
  <c r="AR106" i="1" s="1"/>
  <c r="AQ74" i="2"/>
  <c r="AW74" i="2"/>
  <c r="AX136" i="1"/>
  <c r="AX66" i="1"/>
  <c r="E81" i="1"/>
  <c r="E82" i="1" s="1"/>
  <c r="AM274" i="1"/>
  <c r="AM275" i="1" s="1"/>
  <c r="AA24" i="1"/>
  <c r="AA23" i="1"/>
  <c r="X74" i="2"/>
  <c r="AM74" i="2"/>
  <c r="AU74" i="2"/>
  <c r="AB74" i="2"/>
  <c r="AF74" i="2"/>
  <c r="I74" i="2"/>
  <c r="F11" i="1" l="1"/>
  <c r="F12" i="1" s="1"/>
  <c r="E290" i="1"/>
  <c r="G148" i="1"/>
  <c r="H148" i="1" s="1"/>
  <c r="AM293" i="1"/>
  <c r="AS105" i="1"/>
  <c r="AS106" i="1" s="1"/>
  <c r="AB268" i="1"/>
  <c r="AB269" i="1" s="1"/>
  <c r="J112" i="1"/>
  <c r="J113" i="1"/>
  <c r="H116" i="1"/>
  <c r="H117" i="1"/>
  <c r="F186" i="1"/>
  <c r="F187" i="1"/>
  <c r="J287" i="1"/>
  <c r="J288" i="1" s="1"/>
  <c r="AQ294" i="1"/>
  <c r="AR35" i="1"/>
  <c r="AR36" i="1"/>
  <c r="AD198" i="1"/>
  <c r="AD199" i="1" s="1"/>
  <c r="AC163" i="1"/>
  <c r="AC164" i="1" s="1"/>
  <c r="AS70" i="1"/>
  <c r="AS71" i="1" s="1"/>
  <c r="O291" i="1"/>
  <c r="P17" i="1"/>
  <c r="P18" i="1" s="1"/>
  <c r="AS175" i="1"/>
  <c r="AS176" i="1" s="1"/>
  <c r="J183" i="1"/>
  <c r="J182" i="1"/>
  <c r="Q262" i="1"/>
  <c r="Q263" i="1"/>
  <c r="AA292" i="1"/>
  <c r="AB23" i="1"/>
  <c r="AB24" i="1" s="1"/>
  <c r="Q227" i="1"/>
  <c r="Q228" i="1"/>
  <c r="I252" i="1"/>
  <c r="I253" i="1" s="1"/>
  <c r="Q52" i="1"/>
  <c r="Q53" i="1" s="1"/>
  <c r="AC128" i="1"/>
  <c r="AC129" i="1" s="1"/>
  <c r="AU210" i="1"/>
  <c r="AU211" i="1" s="1"/>
  <c r="H221" i="1"/>
  <c r="H222" i="1" s="1"/>
  <c r="Q192" i="1"/>
  <c r="Q193" i="1" s="1"/>
  <c r="AC58" i="1"/>
  <c r="AC59" i="1" s="1"/>
  <c r="AS140" i="1"/>
  <c r="AS141" i="1" s="1"/>
  <c r="AS245" i="1"/>
  <c r="AS246" i="1"/>
  <c r="R87" i="1"/>
  <c r="R88" i="1" s="1"/>
  <c r="Q157" i="1"/>
  <c r="Q158" i="1" s="1"/>
  <c r="F81" i="1"/>
  <c r="F82" i="1" s="1"/>
  <c r="AR280" i="1"/>
  <c r="AR281" i="1" s="1"/>
  <c r="H147" i="1"/>
  <c r="H297" i="1" s="1"/>
  <c r="G151" i="1"/>
  <c r="G152" i="1" s="1"/>
  <c r="G46" i="1"/>
  <c r="G47" i="1" s="1"/>
  <c r="AC233" i="1"/>
  <c r="AC234" i="1" s="1"/>
  <c r="J77" i="1"/>
  <c r="J78" i="1"/>
  <c r="I256" i="1"/>
  <c r="I257" i="1" s="1"/>
  <c r="J217" i="1"/>
  <c r="J218" i="1" s="1"/>
  <c r="H43" i="1"/>
  <c r="Q122" i="1"/>
  <c r="Q123" i="1" s="1"/>
  <c r="AD93" i="1"/>
  <c r="AD94" i="1" s="1"/>
  <c r="G298" i="1"/>
  <c r="G11" i="1" l="1"/>
  <c r="G12" i="1"/>
  <c r="F290" i="1"/>
  <c r="H46" i="1"/>
  <c r="H47" i="1" s="1"/>
  <c r="AT175" i="1"/>
  <c r="AT176" i="1"/>
  <c r="AE93" i="1"/>
  <c r="AE94" i="1" s="1"/>
  <c r="AV210" i="1"/>
  <c r="AV211" i="1" s="1"/>
  <c r="H151" i="1"/>
  <c r="H152" i="1" s="1"/>
  <c r="K217" i="1"/>
  <c r="K218" i="1" s="1"/>
  <c r="R157" i="1"/>
  <c r="R158" i="1" s="1"/>
  <c r="R52" i="1"/>
  <c r="R53" i="1"/>
  <c r="I221" i="1"/>
  <c r="I222" i="1" s="1"/>
  <c r="AT105" i="1"/>
  <c r="AT106" i="1" s="1"/>
  <c r="AD163" i="1"/>
  <c r="AD164" i="1" s="1"/>
  <c r="AE198" i="1"/>
  <c r="AE199" i="1" s="1"/>
  <c r="AD58" i="1"/>
  <c r="AD59" i="1" s="1"/>
  <c r="J252" i="1"/>
  <c r="J253" i="1" s="1"/>
  <c r="AT70" i="1"/>
  <c r="AT71" i="1" s="1"/>
  <c r="R227" i="1"/>
  <c r="R228" i="1" s="1"/>
  <c r="K182" i="1"/>
  <c r="K183" i="1" s="1"/>
  <c r="AC268" i="1"/>
  <c r="AC269" i="1" s="1"/>
  <c r="I147" i="1"/>
  <c r="I148" i="1" s="1"/>
  <c r="S87" i="1"/>
  <c r="S88" i="1"/>
  <c r="R192" i="1"/>
  <c r="R193" i="1" s="1"/>
  <c r="AD233" i="1"/>
  <c r="AD234" i="1" s="1"/>
  <c r="G81" i="1"/>
  <c r="G82" i="1" s="1"/>
  <c r="P291" i="1"/>
  <c r="Q17" i="1"/>
  <c r="Q18" i="1" s="1"/>
  <c r="G186" i="1"/>
  <c r="G187" i="1" s="1"/>
  <c r="AT245" i="1"/>
  <c r="AT246" i="1" s="1"/>
  <c r="AB292" i="1"/>
  <c r="AC23" i="1"/>
  <c r="AC24" i="1" s="1"/>
  <c r="AT140" i="1"/>
  <c r="AT141" i="1" s="1"/>
  <c r="AR294" i="1"/>
  <c r="AS35" i="1"/>
  <c r="AS36" i="1" s="1"/>
  <c r="K112" i="1"/>
  <c r="K113" i="1"/>
  <c r="J256" i="1"/>
  <c r="J257" i="1" s="1"/>
  <c r="AS280" i="1"/>
  <c r="AS281" i="1" s="1"/>
  <c r="AD128" i="1"/>
  <c r="AD129" i="1" s="1"/>
  <c r="R262" i="1"/>
  <c r="R263" i="1" s="1"/>
  <c r="I116" i="1"/>
  <c r="I117" i="1" s="1"/>
  <c r="K287" i="1"/>
  <c r="K288" i="1" s="1"/>
  <c r="K77" i="1"/>
  <c r="K78" i="1" s="1"/>
  <c r="R122" i="1"/>
  <c r="R123" i="1" s="1"/>
  <c r="H298" i="1"/>
  <c r="I42" i="1"/>
  <c r="H11" i="1" l="1"/>
  <c r="H12" i="1" s="1"/>
  <c r="G290" i="1"/>
  <c r="I297" i="1"/>
  <c r="L287" i="1"/>
  <c r="L288" i="1" s="1"/>
  <c r="I151" i="1"/>
  <c r="I152" i="1" s="1"/>
  <c r="AE58" i="1"/>
  <c r="AE59" i="1" s="1"/>
  <c r="AU105" i="1"/>
  <c r="AU106" i="1" s="1"/>
  <c r="H81" i="1"/>
  <c r="H82" i="1" s="1"/>
  <c r="AD268" i="1"/>
  <c r="AD269" i="1" s="1"/>
  <c r="J221" i="1"/>
  <c r="J222" i="1" s="1"/>
  <c r="S262" i="1"/>
  <c r="S263" i="1" s="1"/>
  <c r="AF93" i="1"/>
  <c r="AF94" i="1" s="1"/>
  <c r="AF198" i="1"/>
  <c r="AF199" i="1" s="1"/>
  <c r="J116" i="1"/>
  <c r="J117" i="1" s="1"/>
  <c r="AU245" i="1"/>
  <c r="AU246" i="1" s="1"/>
  <c r="S157" i="1"/>
  <c r="S158" i="1" s="1"/>
  <c r="AE128" i="1"/>
  <c r="AE129" i="1" s="1"/>
  <c r="AE233" i="1"/>
  <c r="AE234" i="1" s="1"/>
  <c r="L217" i="1"/>
  <c r="L218" i="1" s="1"/>
  <c r="I46" i="1"/>
  <c r="I47" i="1" s="1"/>
  <c r="Q291" i="1"/>
  <c r="R17" i="1"/>
  <c r="R18" i="1" s="1"/>
  <c r="T87" i="1"/>
  <c r="T88" i="1" s="1"/>
  <c r="AW210" i="1"/>
  <c r="AW211" i="1"/>
  <c r="I43" i="1"/>
  <c r="J147" i="1"/>
  <c r="J148" i="1" s="1"/>
  <c r="AT280" i="1"/>
  <c r="AT281" i="1" s="1"/>
  <c r="AU70" i="1"/>
  <c r="AU71" i="1" s="1"/>
  <c r="S122" i="1"/>
  <c r="S123" i="1" s="1"/>
  <c r="K256" i="1"/>
  <c r="K257" i="1" s="1"/>
  <c r="AU140" i="1"/>
  <c r="AU141" i="1" s="1"/>
  <c r="L183" i="1"/>
  <c r="L182" i="1"/>
  <c r="K252" i="1"/>
  <c r="K253" i="1" s="1"/>
  <c r="AE163" i="1"/>
  <c r="AE164" i="1" s="1"/>
  <c r="AU175" i="1"/>
  <c r="AU176" i="1" s="1"/>
  <c r="L112" i="1"/>
  <c r="L113" i="1" s="1"/>
  <c r="H186" i="1"/>
  <c r="H187" i="1" s="1"/>
  <c r="S227" i="1"/>
  <c r="S228" i="1" s="1"/>
  <c r="S52" i="1"/>
  <c r="S53" i="1" s="1"/>
  <c r="AC292" i="1"/>
  <c r="AD23" i="1"/>
  <c r="AD24" i="1"/>
  <c r="S192" i="1"/>
  <c r="S193" i="1" s="1"/>
  <c r="AS294" i="1"/>
  <c r="AT35" i="1"/>
  <c r="AT36" i="1" s="1"/>
  <c r="L77" i="1"/>
  <c r="L78" i="1" s="1"/>
  <c r="H290" i="1" l="1"/>
  <c r="I11" i="1"/>
  <c r="I12" i="1" s="1"/>
  <c r="L256" i="1"/>
  <c r="L257" i="1" s="1"/>
  <c r="M217" i="1"/>
  <c r="M218" i="1" s="1"/>
  <c r="AV105" i="1"/>
  <c r="AV106" i="1" s="1"/>
  <c r="AV175" i="1"/>
  <c r="AV176" i="1" s="1"/>
  <c r="K221" i="1"/>
  <c r="K222" i="1" s="1"/>
  <c r="AT294" i="1"/>
  <c r="AU35" i="1"/>
  <c r="AU36" i="1" s="1"/>
  <c r="AF163" i="1"/>
  <c r="AF164" i="1" s="1"/>
  <c r="AV70" i="1"/>
  <c r="AV71" i="1" s="1"/>
  <c r="T262" i="1"/>
  <c r="T263" i="1" s="1"/>
  <c r="AU280" i="1"/>
  <c r="AU281" i="1" s="1"/>
  <c r="K147" i="1"/>
  <c r="K148" i="1"/>
  <c r="R291" i="1"/>
  <c r="S17" i="1"/>
  <c r="S18" i="1" s="1"/>
  <c r="T157" i="1"/>
  <c r="T158" i="1" s="1"/>
  <c r="AF233" i="1"/>
  <c r="AF234" i="1" s="1"/>
  <c r="L252" i="1"/>
  <c r="L253" i="1"/>
  <c r="AF128" i="1"/>
  <c r="AF129" i="1" s="1"/>
  <c r="M77" i="1"/>
  <c r="M78" i="1" s="1"/>
  <c r="AV140" i="1"/>
  <c r="AV141" i="1" s="1"/>
  <c r="J46" i="1"/>
  <c r="J47" i="1" s="1"/>
  <c r="AV245" i="1"/>
  <c r="AV246" i="1" s="1"/>
  <c r="M287" i="1"/>
  <c r="M288" i="1" s="1"/>
  <c r="M112" i="1"/>
  <c r="M113" i="1" s="1"/>
  <c r="M182" i="1"/>
  <c r="M183" i="1"/>
  <c r="AE268" i="1"/>
  <c r="AE269" i="1" s="1"/>
  <c r="AF58" i="1"/>
  <c r="AF59" i="1" s="1"/>
  <c r="K116" i="1"/>
  <c r="K117" i="1" s="1"/>
  <c r="AG93" i="1"/>
  <c r="AG94" i="1" s="1"/>
  <c r="I81" i="1"/>
  <c r="I82" i="1" s="1"/>
  <c r="J151" i="1"/>
  <c r="J152" i="1"/>
  <c r="U87" i="1"/>
  <c r="U88" i="1" s="1"/>
  <c r="AG198" i="1"/>
  <c r="AG199" i="1" s="1"/>
  <c r="T52" i="1"/>
  <c r="T53" i="1"/>
  <c r="T227" i="1"/>
  <c r="T228" i="1" s="1"/>
  <c r="I298" i="1"/>
  <c r="J42" i="1"/>
  <c r="J297" i="1" s="1"/>
  <c r="AD292" i="1"/>
  <c r="AE23" i="1"/>
  <c r="AE24" i="1" s="1"/>
  <c r="I186" i="1"/>
  <c r="I187" i="1" s="1"/>
  <c r="T122" i="1"/>
  <c r="T123" i="1" s="1"/>
  <c r="AX210" i="1"/>
  <c r="AX211" i="1" s="1"/>
  <c r="T192" i="1"/>
  <c r="T193" i="1" s="1"/>
  <c r="I290" i="1" l="1"/>
  <c r="J11" i="1"/>
  <c r="J12" i="1" s="1"/>
  <c r="J186" i="1"/>
  <c r="J187" i="1" s="1"/>
  <c r="AG58" i="1"/>
  <c r="AG59" i="1" s="1"/>
  <c r="AV280" i="1"/>
  <c r="AV281" i="1" s="1"/>
  <c r="J81" i="1"/>
  <c r="J82" i="1" s="1"/>
  <c r="L221" i="1"/>
  <c r="L222" i="1" s="1"/>
  <c r="AH93" i="1"/>
  <c r="AH94" i="1" s="1"/>
  <c r="K46" i="1"/>
  <c r="K47" i="1" s="1"/>
  <c r="U262" i="1"/>
  <c r="U263" i="1" s="1"/>
  <c r="AW140" i="1"/>
  <c r="AW141" i="1" s="1"/>
  <c r="S291" i="1"/>
  <c r="T17" i="1"/>
  <c r="T18" i="1" s="1"/>
  <c r="AW70" i="1"/>
  <c r="AW71" i="1"/>
  <c r="U192" i="1"/>
  <c r="U193" i="1" s="1"/>
  <c r="N112" i="1"/>
  <c r="N113" i="1" s="1"/>
  <c r="N287" i="1"/>
  <c r="N288" i="1" s="1"/>
  <c r="N217" i="1"/>
  <c r="N218" i="1" s="1"/>
  <c r="AY210" i="1"/>
  <c r="AY211" i="1" s="1"/>
  <c r="U122" i="1"/>
  <c r="U123" i="1" s="1"/>
  <c r="U227" i="1"/>
  <c r="U228" i="1" s="1"/>
  <c r="AG128" i="1"/>
  <c r="AG129" i="1" s="1"/>
  <c r="AU294" i="1"/>
  <c r="AV35" i="1"/>
  <c r="AV36" i="1" s="1"/>
  <c r="M256" i="1"/>
  <c r="M257" i="1" s="1"/>
  <c r="V87" i="1"/>
  <c r="V88" i="1" s="1"/>
  <c r="AF268" i="1"/>
  <c r="AF269" i="1"/>
  <c r="N77" i="1"/>
  <c r="N78" i="1" s="1"/>
  <c r="M252" i="1"/>
  <c r="M253" i="1" s="1"/>
  <c r="U157" i="1"/>
  <c r="U158" i="1" s="1"/>
  <c r="AG163" i="1"/>
  <c r="AG164" i="1"/>
  <c r="AW175" i="1"/>
  <c r="AW176" i="1" s="1"/>
  <c r="U52" i="1"/>
  <c r="U53" i="1" s="1"/>
  <c r="L116" i="1"/>
  <c r="L117" i="1" s="1"/>
  <c r="N182" i="1"/>
  <c r="N183" i="1" s="1"/>
  <c r="AW245" i="1"/>
  <c r="AW246" i="1" s="1"/>
  <c r="AW105" i="1"/>
  <c r="AW106" i="1" s="1"/>
  <c r="AE292" i="1"/>
  <c r="AF23" i="1"/>
  <c r="AF24" i="1" s="1"/>
  <c r="AG233" i="1"/>
  <c r="AG234" i="1" s="1"/>
  <c r="J43" i="1"/>
  <c r="K151" i="1"/>
  <c r="K152" i="1" s="1"/>
  <c r="AH198" i="1"/>
  <c r="AH199" i="1"/>
  <c r="L147" i="1"/>
  <c r="L148" i="1" s="1"/>
  <c r="J290" i="1" l="1"/>
  <c r="K11" i="1"/>
  <c r="K12" i="1" s="1"/>
  <c r="AX245" i="1"/>
  <c r="AX246" i="1" s="1"/>
  <c r="V227" i="1"/>
  <c r="V228" i="1" s="1"/>
  <c r="K81" i="1"/>
  <c r="K82" i="1" s="1"/>
  <c r="V157" i="1"/>
  <c r="V158" i="1" s="1"/>
  <c r="N252" i="1"/>
  <c r="N253" i="1" s="1"/>
  <c r="W87" i="1"/>
  <c r="W88" i="1" s="1"/>
  <c r="AW280" i="1"/>
  <c r="AW281" i="1" s="1"/>
  <c r="T291" i="1"/>
  <c r="U17" i="1"/>
  <c r="U18" i="1" s="1"/>
  <c r="M116" i="1"/>
  <c r="M117" i="1" s="1"/>
  <c r="V192" i="1"/>
  <c r="V193" i="1" s="1"/>
  <c r="V262" i="1"/>
  <c r="V263" i="1" s="1"/>
  <c r="AZ210" i="1"/>
  <c r="AZ211" i="1" s="1"/>
  <c r="L46" i="1"/>
  <c r="L47" i="1" s="1"/>
  <c r="AX175" i="1"/>
  <c r="AX176" i="1" s="1"/>
  <c r="AI93" i="1"/>
  <c r="AI94" i="1" s="1"/>
  <c r="M147" i="1"/>
  <c r="M148" i="1" s="1"/>
  <c r="AX140" i="1"/>
  <c r="AX141" i="1" s="1"/>
  <c r="AF292" i="1"/>
  <c r="AG23" i="1"/>
  <c r="AG24" i="1" s="1"/>
  <c r="AV294" i="1"/>
  <c r="AW35" i="1"/>
  <c r="AW36" i="1" s="1"/>
  <c r="AX105" i="1"/>
  <c r="AX106" i="1" s="1"/>
  <c r="AH128" i="1"/>
  <c r="AH129" i="1" s="1"/>
  <c r="M221" i="1"/>
  <c r="M222" i="1" s="1"/>
  <c r="K186" i="1"/>
  <c r="K187" i="1" s="1"/>
  <c r="N256" i="1"/>
  <c r="N257" i="1" s="1"/>
  <c r="O257" i="1" s="1"/>
  <c r="L151" i="1"/>
  <c r="L152" i="1" s="1"/>
  <c r="V52" i="1"/>
  <c r="V53" i="1" s="1"/>
  <c r="J298" i="1"/>
  <c r="K42" i="1"/>
  <c r="K297" i="1" s="1"/>
  <c r="V122" i="1"/>
  <c r="V123" i="1" s="1"/>
  <c r="AH163" i="1"/>
  <c r="AH164" i="1" s="1"/>
  <c r="AX70" i="1"/>
  <c r="AX71" i="1" s="1"/>
  <c r="AH58" i="1"/>
  <c r="AH59" i="1"/>
  <c r="AH233" i="1"/>
  <c r="AH234" i="1" s="1"/>
  <c r="AG268" i="1"/>
  <c r="AG269" i="1" s="1"/>
  <c r="AI198" i="1"/>
  <c r="AI199" i="1"/>
  <c r="K290" i="1" l="1"/>
  <c r="L11" i="1"/>
  <c r="L12" i="1" s="1"/>
  <c r="L186" i="1"/>
  <c r="L187" i="1" s="1"/>
  <c r="N221" i="1"/>
  <c r="N222" i="1" s="1"/>
  <c r="O222" i="1" s="1"/>
  <c r="M46" i="1"/>
  <c r="M47" i="1" s="1"/>
  <c r="AY140" i="1"/>
  <c r="AY141" i="1" s="1"/>
  <c r="N116" i="1"/>
  <c r="N117" i="1" s="1"/>
  <c r="O117" i="1" s="1"/>
  <c r="N148" i="1"/>
  <c r="N147" i="1"/>
  <c r="U291" i="1"/>
  <c r="V17" i="1"/>
  <c r="V18" i="1" s="1"/>
  <c r="W157" i="1"/>
  <c r="W158" i="1" s="1"/>
  <c r="AG292" i="1"/>
  <c r="AH23" i="1"/>
  <c r="AH24" i="1" s="1"/>
  <c r="AI233" i="1"/>
  <c r="AI234" i="1" s="1"/>
  <c r="AY105" i="1"/>
  <c r="AY106" i="1"/>
  <c r="W262" i="1"/>
  <c r="W263" i="1" s="1"/>
  <c r="AX280" i="1"/>
  <c r="AX281" i="1" s="1"/>
  <c r="W227" i="1"/>
  <c r="W228" i="1" s="1"/>
  <c r="AH268" i="1"/>
  <c r="AH269" i="1" s="1"/>
  <c r="W122" i="1"/>
  <c r="W123" i="1" s="1"/>
  <c r="AW294" i="1"/>
  <c r="AX35" i="1"/>
  <c r="AX36" i="1" s="1"/>
  <c r="AY175" i="1"/>
  <c r="AY176" i="1" s="1"/>
  <c r="X87" i="1"/>
  <c r="X88" i="1" s="1"/>
  <c r="AY245" i="1"/>
  <c r="AY246" i="1" s="1"/>
  <c r="AI58" i="1"/>
  <c r="AI59" i="1" s="1"/>
  <c r="K43" i="1"/>
  <c r="AJ198" i="1"/>
  <c r="AJ199" i="1" s="1"/>
  <c r="AI128" i="1"/>
  <c r="AI129" i="1" s="1"/>
  <c r="AJ93" i="1"/>
  <c r="AJ94" i="1" s="1"/>
  <c r="W52" i="1"/>
  <c r="W53" i="1" s="1"/>
  <c r="BA210" i="1"/>
  <c r="BA211" i="1" s="1"/>
  <c r="M151" i="1"/>
  <c r="M152" i="1" s="1"/>
  <c r="L81" i="1"/>
  <c r="L82" i="1" s="1"/>
  <c r="AY70" i="1"/>
  <c r="AY71" i="1" s="1"/>
  <c r="AI163" i="1"/>
  <c r="AI164" i="1" s="1"/>
  <c r="W192" i="1"/>
  <c r="W193" i="1" s="1"/>
  <c r="L290" i="1" l="1"/>
  <c r="M11" i="1"/>
  <c r="M12" i="1" s="1"/>
  <c r="AK198" i="1"/>
  <c r="AK199" i="1" s="1"/>
  <c r="X122" i="1"/>
  <c r="X123" i="1" s="1"/>
  <c r="X157" i="1"/>
  <c r="X158" i="1"/>
  <c r="X227" i="1"/>
  <c r="X228" i="1" s="1"/>
  <c r="AZ140" i="1"/>
  <c r="AZ141" i="1"/>
  <c r="AH292" i="1"/>
  <c r="AI23" i="1"/>
  <c r="AI24" i="1" s="1"/>
  <c r="M81" i="1"/>
  <c r="M82" i="1" s="1"/>
  <c r="BB210" i="1"/>
  <c r="BB211" i="1" s="1"/>
  <c r="AK93" i="1"/>
  <c r="AK94" i="1" s="1"/>
  <c r="N46" i="1"/>
  <c r="N47" i="1" s="1"/>
  <c r="O47" i="1" s="1"/>
  <c r="AI268" i="1"/>
  <c r="AI269" i="1" s="1"/>
  <c r="X192" i="1"/>
  <c r="X193" i="1" s="1"/>
  <c r="AZ245" i="1"/>
  <c r="AZ246" i="1" s="1"/>
  <c r="AZ70" i="1"/>
  <c r="AZ71" i="1" s="1"/>
  <c r="M186" i="1"/>
  <c r="M187" i="1" s="1"/>
  <c r="AJ163" i="1"/>
  <c r="AJ164" i="1" s="1"/>
  <c r="N151" i="1"/>
  <c r="N152" i="1" s="1"/>
  <c r="O152" i="1" s="1"/>
  <c r="X52" i="1"/>
  <c r="X53" i="1" s="1"/>
  <c r="X262" i="1"/>
  <c r="X263" i="1" s="1"/>
  <c r="K298" i="1"/>
  <c r="L42" i="1"/>
  <c r="L297" i="1" s="1"/>
  <c r="AZ175" i="1"/>
  <c r="AZ176" i="1" s="1"/>
  <c r="AZ105" i="1"/>
  <c r="AZ106" i="1" s="1"/>
  <c r="AX294" i="1"/>
  <c r="AY35" i="1"/>
  <c r="AY36" i="1" s="1"/>
  <c r="AJ128" i="1"/>
  <c r="AJ129" i="1" s="1"/>
  <c r="AJ233" i="1"/>
  <c r="AJ234" i="1" s="1"/>
  <c r="V291" i="1"/>
  <c r="W17" i="1"/>
  <c r="W18" i="1" s="1"/>
  <c r="AY280" i="1"/>
  <c r="AY281" i="1"/>
  <c r="AJ58" i="1"/>
  <c r="AJ59" i="1" s="1"/>
  <c r="Y87" i="1"/>
  <c r="Y88" i="1"/>
  <c r="M290" i="1" l="1"/>
  <c r="N11" i="1"/>
  <c r="N12" i="1" s="1"/>
  <c r="Y52" i="1"/>
  <c r="Y53" i="1" s="1"/>
  <c r="BA245" i="1"/>
  <c r="BA246" i="1"/>
  <c r="Y192" i="1"/>
  <c r="Y193" i="1"/>
  <c r="L308" i="1"/>
  <c r="N308" i="1"/>
  <c r="E308" i="1"/>
  <c r="K308" i="1"/>
  <c r="I308" i="1"/>
  <c r="H308" i="1"/>
  <c r="F308" i="1"/>
  <c r="J308" i="1"/>
  <c r="M308" i="1"/>
  <c r="G308" i="1"/>
  <c r="AJ268" i="1"/>
  <c r="AJ269" i="1" s="1"/>
  <c r="AY294" i="1"/>
  <c r="AZ35" i="1"/>
  <c r="AZ36" i="1"/>
  <c r="AK163" i="1"/>
  <c r="AK164" i="1" s="1"/>
  <c r="BA105" i="1"/>
  <c r="BA106" i="1" s="1"/>
  <c r="AK233" i="1"/>
  <c r="AK234" i="1" s="1"/>
  <c r="AK128" i="1"/>
  <c r="AK129" i="1" s="1"/>
  <c r="AL93" i="1"/>
  <c r="AL94" i="1" s="1"/>
  <c r="BA70" i="1"/>
  <c r="BA71" i="1" s="1"/>
  <c r="N81" i="1"/>
  <c r="N82" i="1" s="1"/>
  <c r="O82" i="1" s="1"/>
  <c r="AL198" i="1"/>
  <c r="AL199" i="1" s="1"/>
  <c r="N186" i="1"/>
  <c r="N187" i="1"/>
  <c r="O187" i="1" s="1"/>
  <c r="AI292" i="1"/>
  <c r="AJ23" i="1"/>
  <c r="AJ24" i="1" s="1"/>
  <c r="L43" i="1"/>
  <c r="BA140" i="1"/>
  <c r="BA141" i="1"/>
  <c r="Y157" i="1"/>
  <c r="Y158" i="1"/>
  <c r="N310" i="1"/>
  <c r="F310" i="1"/>
  <c r="J310" i="1"/>
  <c r="H310" i="1"/>
  <c r="L310" i="1"/>
  <c r="K310" i="1"/>
  <c r="G310" i="1"/>
  <c r="M310" i="1"/>
  <c r="I310" i="1"/>
  <c r="E310" i="1"/>
  <c r="Y227" i="1"/>
  <c r="Y228" i="1"/>
  <c r="Y122" i="1"/>
  <c r="Y123" i="1"/>
  <c r="AZ280" i="1"/>
  <c r="AZ281" i="1" s="1"/>
  <c r="BC210" i="1"/>
  <c r="BC211" i="1" s="1"/>
  <c r="AK58" i="1"/>
  <c r="AK59" i="1" s="1"/>
  <c r="Y262" i="1"/>
  <c r="Y263" i="1" s="1"/>
  <c r="W291" i="1"/>
  <c r="X17" i="1"/>
  <c r="X18" i="1" s="1"/>
  <c r="BA175" i="1"/>
  <c r="BA176" i="1"/>
  <c r="Z87" i="1"/>
  <c r="Z88" i="1" s="1"/>
  <c r="N290" i="1" l="1"/>
  <c r="O12" i="1"/>
  <c r="O290" i="1" s="1"/>
  <c r="I309" i="1"/>
  <c r="L309" i="1"/>
  <c r="J309" i="1"/>
  <c r="K309" i="1"/>
  <c r="H309" i="1"/>
  <c r="F309" i="1"/>
  <c r="M309" i="1"/>
  <c r="G309" i="1"/>
  <c r="E309" i="1"/>
  <c r="N309" i="1"/>
  <c r="X291" i="1"/>
  <c r="Y17" i="1"/>
  <c r="Y18" i="1" s="1"/>
  <c r="BA280" i="1"/>
  <c r="BA281" i="1" s="1"/>
  <c r="Z262" i="1"/>
  <c r="Z263" i="1" s="1"/>
  <c r="AA87" i="1"/>
  <c r="AA88" i="1" s="1"/>
  <c r="BB105" i="1"/>
  <c r="BB106" i="1" s="1"/>
  <c r="AK268" i="1"/>
  <c r="AK269" i="1"/>
  <c r="AL58" i="1"/>
  <c r="AL59" i="1" s="1"/>
  <c r="Z52" i="1"/>
  <c r="Z53" i="1" s="1"/>
  <c r="AL233" i="1"/>
  <c r="AL234" i="1"/>
  <c r="BB175" i="1"/>
  <c r="BB176" i="1" s="1"/>
  <c r="AJ292" i="1"/>
  <c r="AK23" i="1"/>
  <c r="AK24" i="1" s="1"/>
  <c r="AZ294" i="1"/>
  <c r="BA35" i="1"/>
  <c r="BA36" i="1" s="1"/>
  <c r="Z192" i="1"/>
  <c r="Z193" i="1" s="1"/>
  <c r="AQ99" i="1"/>
  <c r="AQ100" i="1" s="1"/>
  <c r="Z157" i="1"/>
  <c r="Z158" i="1"/>
  <c r="AL163" i="1"/>
  <c r="AL164" i="1" s="1"/>
  <c r="BB140" i="1"/>
  <c r="BB141" i="1" s="1"/>
  <c r="BB70" i="1"/>
  <c r="BB71" i="1" s="1"/>
  <c r="AM93" i="1"/>
  <c r="AM94" i="1" s="1"/>
  <c r="AQ29" i="1"/>
  <c r="AQ30" i="1" s="1"/>
  <c r="BB245" i="1"/>
  <c r="BB246" i="1" s="1"/>
  <c r="AL128" i="1"/>
  <c r="AL129" i="1" s="1"/>
  <c r="Z122" i="1"/>
  <c r="Z123" i="1" s="1"/>
  <c r="Z227" i="1"/>
  <c r="Z228" i="1" s="1"/>
  <c r="BD210" i="1"/>
  <c r="BD211" i="1" s="1"/>
  <c r="L298" i="1"/>
  <c r="M42" i="1"/>
  <c r="M297" i="1" s="1"/>
  <c r="M43" i="1"/>
  <c r="AQ204" i="1"/>
  <c r="AQ205" i="1" s="1"/>
  <c r="AM198" i="1"/>
  <c r="AM199" i="1" s="1"/>
  <c r="K311" i="1"/>
  <c r="H311" i="1"/>
  <c r="F311" i="1"/>
  <c r="M311" i="1"/>
  <c r="L311" i="1"/>
  <c r="I311" i="1"/>
  <c r="E311" i="1"/>
  <c r="N311" i="1"/>
  <c r="J311" i="1"/>
  <c r="G311" i="1"/>
  <c r="O307" i="1" l="1"/>
  <c r="O13" i="1" s="1"/>
  <c r="O14" i="1" s="1"/>
  <c r="O312" i="1"/>
  <c r="O258" i="1" s="1"/>
  <c r="O259" i="1" s="1"/>
  <c r="O287" i="1" s="1"/>
  <c r="O288" i="1" s="1"/>
  <c r="O308" i="1"/>
  <c r="O48" i="1" s="1"/>
  <c r="O49" i="1" s="1"/>
  <c r="O310" i="1"/>
  <c r="O153" i="1" s="1"/>
  <c r="O154" i="1" s="1"/>
  <c r="AQ169" i="1"/>
  <c r="AQ170" i="1" s="1"/>
  <c r="AA122" i="1"/>
  <c r="AA123" i="1" s="1"/>
  <c r="AM163" i="1"/>
  <c r="AM164" i="1" s="1"/>
  <c r="AK292" i="1"/>
  <c r="AL23" i="1"/>
  <c r="AL24" i="1" s="1"/>
  <c r="BC245" i="1"/>
  <c r="BC246" i="1" s="1"/>
  <c r="AA192" i="1"/>
  <c r="AA193" i="1" s="1"/>
  <c r="AM128" i="1"/>
  <c r="AM129" i="1" s="1"/>
  <c r="BC175" i="1"/>
  <c r="BC176" i="1" s="1"/>
  <c r="BB280" i="1"/>
  <c r="BB281" i="1" s="1"/>
  <c r="AR99" i="1"/>
  <c r="AR100" i="1" s="1"/>
  <c r="BC70" i="1"/>
  <c r="BC71" i="1" s="1"/>
  <c r="AA52" i="1"/>
  <c r="AA53" i="1" s="1"/>
  <c r="AB87" i="1"/>
  <c r="AB88" i="1" s="1"/>
  <c r="AQ134" i="1"/>
  <c r="AQ135" i="1" s="1"/>
  <c r="BA294" i="1"/>
  <c r="BB35" i="1"/>
  <c r="BB36" i="1" s="1"/>
  <c r="AA227" i="1"/>
  <c r="AA228" i="1" s="1"/>
  <c r="BC140" i="1"/>
  <c r="BC141" i="1" s="1"/>
  <c r="AQ239" i="1"/>
  <c r="AQ240" i="1" s="1"/>
  <c r="AR204" i="1"/>
  <c r="AR205" i="1" s="1"/>
  <c r="AQ64" i="1"/>
  <c r="AQ65" i="1" s="1"/>
  <c r="Y291" i="1"/>
  <c r="Z17" i="1"/>
  <c r="Z18" i="1" s="1"/>
  <c r="AA157" i="1"/>
  <c r="AA158" i="1" s="1"/>
  <c r="AM233" i="1"/>
  <c r="AM234" i="1" s="1"/>
  <c r="BC105" i="1"/>
  <c r="BC106" i="1" s="1"/>
  <c r="AM58" i="1"/>
  <c r="AM59" i="1" s="1"/>
  <c r="AL268" i="1"/>
  <c r="AL269" i="1" s="1"/>
  <c r="AA262" i="1"/>
  <c r="AA263" i="1" s="1"/>
  <c r="AR29" i="1"/>
  <c r="AR30" i="1" s="1"/>
  <c r="M298" i="1"/>
  <c r="N42" i="1"/>
  <c r="N297" i="1" s="1"/>
  <c r="O311" i="1"/>
  <c r="O188" i="1" s="1"/>
  <c r="O189" i="1" s="1"/>
  <c r="BE210" i="1"/>
  <c r="BE211" i="1" s="1"/>
  <c r="O309" i="1"/>
  <c r="O83" i="1" s="1"/>
  <c r="O84" i="1" s="1"/>
  <c r="O118" i="1" l="1"/>
  <c r="O119" i="1" s="1"/>
  <c r="N43" i="1"/>
  <c r="BD140" i="1"/>
  <c r="BD141" i="1" s="1"/>
  <c r="AB227" i="1"/>
  <c r="AB228" i="1" s="1"/>
  <c r="AR64" i="1"/>
  <c r="AR65" i="1" s="1"/>
  <c r="BB294" i="1"/>
  <c r="BC35" i="1"/>
  <c r="BC36" i="1" s="1"/>
  <c r="AM268" i="1"/>
  <c r="AM269" i="1" s="1"/>
  <c r="AR134" i="1"/>
  <c r="AR135" i="1" s="1"/>
  <c r="AB157" i="1"/>
  <c r="AB158" i="1" s="1"/>
  <c r="AB122" i="1"/>
  <c r="AB123" i="1" s="1"/>
  <c r="AS29" i="1"/>
  <c r="AS30" i="1" s="1"/>
  <c r="BD245" i="1"/>
  <c r="BD246" i="1" s="1"/>
  <c r="AL292" i="1"/>
  <c r="AM23" i="1"/>
  <c r="AM24" i="1" s="1"/>
  <c r="P287" i="1"/>
  <c r="P288" i="1" s="1"/>
  <c r="BD175" i="1"/>
  <c r="BD176" i="1" s="1"/>
  <c r="AR239" i="1"/>
  <c r="AR240" i="1" s="1"/>
  <c r="AR169" i="1"/>
  <c r="AR170" i="1" s="1"/>
  <c r="BF210" i="1"/>
  <c r="BF211" i="1" s="1"/>
  <c r="BD105" i="1"/>
  <c r="BD106" i="1"/>
  <c r="O147" i="1"/>
  <c r="O148" i="1" s="1"/>
  <c r="AC87" i="1"/>
  <c r="AC88" i="1" s="1"/>
  <c r="O223" i="1"/>
  <c r="O224" i="1" s="1"/>
  <c r="AS99" i="1"/>
  <c r="AS100" i="1" s="1"/>
  <c r="AB192" i="1"/>
  <c r="AB193" i="1" s="1"/>
  <c r="O217" i="1"/>
  <c r="O218" i="1" s="1"/>
  <c r="AB52" i="1"/>
  <c r="AB53" i="1"/>
  <c r="BD70" i="1"/>
  <c r="BD71" i="1" s="1"/>
  <c r="AB262" i="1"/>
  <c r="AB263" i="1" s="1"/>
  <c r="N298" i="1"/>
  <c r="O42" i="1"/>
  <c r="O43" i="1" s="1"/>
  <c r="BC280" i="1"/>
  <c r="BC281" i="1" s="1"/>
  <c r="Z291" i="1"/>
  <c r="AA17" i="1"/>
  <c r="AA18" i="1" s="1"/>
  <c r="O182" i="1"/>
  <c r="O183" i="1" s="1"/>
  <c r="AQ274" i="1"/>
  <c r="AQ275" i="1" s="1"/>
  <c r="O77" i="1"/>
  <c r="O78" i="1" s="1"/>
  <c r="O112" i="1"/>
  <c r="O113" i="1" s="1"/>
  <c r="AS204" i="1"/>
  <c r="AS205" i="1" s="1"/>
  <c r="BG210" i="1" l="1"/>
  <c r="BG211" i="1" s="1"/>
  <c r="AS169" i="1"/>
  <c r="AS170" i="1" s="1"/>
  <c r="AD87" i="1"/>
  <c r="AD88" i="1"/>
  <c r="AS64" i="1"/>
  <c r="AS65" i="1" s="1"/>
  <c r="BE70" i="1"/>
  <c r="BE71" i="1" s="1"/>
  <c r="AS239" i="1"/>
  <c r="AS240" i="1" s="1"/>
  <c r="P217" i="1"/>
  <c r="P218" i="1" s="1"/>
  <c r="AA291" i="1"/>
  <c r="AB17" i="1"/>
  <c r="AB18" i="1" s="1"/>
  <c r="P147" i="1"/>
  <c r="P148" i="1" s="1"/>
  <c r="P42" i="1"/>
  <c r="AS134" i="1"/>
  <c r="AS135" i="1" s="1"/>
  <c r="AC262" i="1"/>
  <c r="AC263" i="1" s="1"/>
  <c r="BE245" i="1"/>
  <c r="BE246" i="1" s="1"/>
  <c r="AT29" i="1"/>
  <c r="AT30" i="1"/>
  <c r="AC122" i="1"/>
  <c r="AC123" i="1" s="1"/>
  <c r="BE175" i="1"/>
  <c r="BE176" i="1" s="1"/>
  <c r="Q287" i="1"/>
  <c r="Q288" i="1" s="1"/>
  <c r="AR274" i="1"/>
  <c r="AR275" i="1" s="1"/>
  <c r="AQ293" i="1"/>
  <c r="P112" i="1"/>
  <c r="P113" i="1" s="1"/>
  <c r="P182" i="1"/>
  <c r="P183" i="1" s="1"/>
  <c r="BE140" i="1"/>
  <c r="BE141" i="1" s="1"/>
  <c r="AT99" i="1"/>
  <c r="AT100" i="1" s="1"/>
  <c r="BE105" i="1"/>
  <c r="BE106" i="1" s="1"/>
  <c r="BC294" i="1"/>
  <c r="BD35" i="1"/>
  <c r="BD36" i="1" s="1"/>
  <c r="P77" i="1"/>
  <c r="P78" i="1" s="1"/>
  <c r="BD280" i="1"/>
  <c r="BD281" i="1" s="1"/>
  <c r="AC227" i="1"/>
  <c r="AC228" i="1" s="1"/>
  <c r="O252" i="1"/>
  <c r="O297" i="1" s="1"/>
  <c r="AT204" i="1"/>
  <c r="AT205" i="1" s="1"/>
  <c r="AC52" i="1"/>
  <c r="AC53" i="1" s="1"/>
  <c r="AC192" i="1"/>
  <c r="AC193" i="1" s="1"/>
  <c r="AM292" i="1"/>
  <c r="AC157" i="1"/>
  <c r="AC158" i="1" s="1"/>
  <c r="O253" i="1" l="1"/>
  <c r="AU99" i="1"/>
  <c r="AU100" i="1" s="1"/>
  <c r="BF245" i="1"/>
  <c r="BF246" i="1" s="1"/>
  <c r="BE280" i="1"/>
  <c r="BE281" i="1" s="1"/>
  <c r="AD157" i="1"/>
  <c r="AD158" i="1" s="1"/>
  <c r="BF140" i="1"/>
  <c r="BF141" i="1" s="1"/>
  <c r="Q112" i="1"/>
  <c r="Q113" i="1" s="1"/>
  <c r="AD52" i="1"/>
  <c r="AD53" i="1" s="1"/>
  <c r="BF105" i="1"/>
  <c r="BF106" i="1" s="1"/>
  <c r="BF175" i="1"/>
  <c r="BF176" i="1" s="1"/>
  <c r="AD122" i="1"/>
  <c r="AD123" i="1" s="1"/>
  <c r="AD192" i="1"/>
  <c r="AD193" i="1" s="1"/>
  <c r="R287" i="1"/>
  <c r="R288" i="1"/>
  <c r="AT64" i="1"/>
  <c r="AT65" i="1" s="1"/>
  <c r="Q147" i="1"/>
  <c r="Q148" i="1" s="1"/>
  <c r="AD227" i="1"/>
  <c r="AD228" i="1" s="1"/>
  <c r="AS274" i="1"/>
  <c r="AS275" i="1" s="1"/>
  <c r="AR293" i="1"/>
  <c r="BH210" i="1"/>
  <c r="BH211" i="1" s="1"/>
  <c r="AU204" i="1"/>
  <c r="AU205" i="1" s="1"/>
  <c r="AD262" i="1"/>
  <c r="AD263" i="1" s="1"/>
  <c r="AB291" i="1"/>
  <c r="AC17" i="1"/>
  <c r="AC18" i="1" s="1"/>
  <c r="AE87" i="1"/>
  <c r="AE88" i="1" s="1"/>
  <c r="AT239" i="1"/>
  <c r="AT240" i="1"/>
  <c r="AT169" i="1"/>
  <c r="AT170" i="1" s="1"/>
  <c r="BD294" i="1"/>
  <c r="BE35" i="1"/>
  <c r="BE36" i="1" s="1"/>
  <c r="Q217" i="1"/>
  <c r="Q218" i="1" s="1"/>
  <c r="AU29" i="1"/>
  <c r="AU30" i="1" s="1"/>
  <c r="AT134" i="1"/>
  <c r="AT135" i="1" s="1"/>
  <c r="BF70" i="1"/>
  <c r="BF71" i="1" s="1"/>
  <c r="Q77" i="1"/>
  <c r="Q78" i="1" s="1"/>
  <c r="P252" i="1"/>
  <c r="P297" i="1" s="1"/>
  <c r="P43" i="1"/>
  <c r="O298" i="1"/>
  <c r="Q182" i="1"/>
  <c r="Q183" i="1" s="1"/>
  <c r="P253" i="1" l="1"/>
  <c r="P298" i="1" s="1"/>
  <c r="AT274" i="1"/>
  <c r="AT275" i="1"/>
  <c r="AT293" i="1" s="1"/>
  <c r="AS293" i="1"/>
  <c r="AE227" i="1"/>
  <c r="AE228" i="1" s="1"/>
  <c r="AE157" i="1"/>
  <c r="AE158" i="1" s="1"/>
  <c r="AE262" i="1"/>
  <c r="AE263" i="1" s="1"/>
  <c r="BG175" i="1"/>
  <c r="BG176" i="1" s="1"/>
  <c r="BE294" i="1"/>
  <c r="BF35" i="1"/>
  <c r="BF36" i="1" s="1"/>
  <c r="BG105" i="1"/>
  <c r="BG106" i="1"/>
  <c r="BI210" i="1"/>
  <c r="BI211" i="1" s="1"/>
  <c r="BJ211" i="1" s="1"/>
  <c r="BJ213" i="1" s="1"/>
  <c r="R182" i="1"/>
  <c r="R183" i="1" s="1"/>
  <c r="AF87" i="1"/>
  <c r="AF88" i="1" s="1"/>
  <c r="AU64" i="1"/>
  <c r="AU65" i="1" s="1"/>
  <c r="AE52" i="1"/>
  <c r="AE53" i="1" s="1"/>
  <c r="BG245" i="1"/>
  <c r="BG246" i="1" s="1"/>
  <c r="AE192" i="1"/>
  <c r="AE193" i="1" s="1"/>
  <c r="BG140" i="1"/>
  <c r="BG141" i="1" s="1"/>
  <c r="AU134" i="1"/>
  <c r="AU135" i="1" s="1"/>
  <c r="AV204" i="1"/>
  <c r="AV205" i="1" s="1"/>
  <c r="AV99" i="1"/>
  <c r="AV100" i="1" s="1"/>
  <c r="AU169" i="1"/>
  <c r="AU170" i="1" s="1"/>
  <c r="R147" i="1"/>
  <c r="R148" i="1" s="1"/>
  <c r="R112" i="1"/>
  <c r="R113" i="1" s="1"/>
  <c r="BF280" i="1"/>
  <c r="BF281" i="1" s="1"/>
  <c r="Q42" i="1"/>
  <c r="AU239" i="1"/>
  <c r="AU240" i="1" s="1"/>
  <c r="AE122" i="1"/>
  <c r="AE123" i="1" s="1"/>
  <c r="BG70" i="1"/>
  <c r="BG71" i="1" s="1"/>
  <c r="R217" i="1"/>
  <c r="R218" i="1" s="1"/>
  <c r="AC291" i="1"/>
  <c r="AD17" i="1"/>
  <c r="AD18" i="1" s="1"/>
  <c r="S287" i="1"/>
  <c r="S288" i="1" s="1"/>
  <c r="AV29" i="1"/>
  <c r="AV30" i="1" s="1"/>
  <c r="R77" i="1"/>
  <c r="R78" i="1" s="1"/>
  <c r="Q252" i="1" l="1"/>
  <c r="Q253" i="1" s="1"/>
  <c r="AW29" i="1"/>
  <c r="AW30" i="1" s="1"/>
  <c r="AF122" i="1"/>
  <c r="AF123" i="1"/>
  <c r="BG280" i="1"/>
  <c r="BG281" i="1" s="1"/>
  <c r="AG87" i="1"/>
  <c r="AG88" i="1" s="1"/>
  <c r="AH88" i="1" s="1"/>
  <c r="AH90" i="1" s="1"/>
  <c r="AF227" i="1"/>
  <c r="AF228" i="1" s="1"/>
  <c r="AV64" i="1"/>
  <c r="AV65" i="1"/>
  <c r="S112" i="1"/>
  <c r="S113" i="1" s="1"/>
  <c r="AF192" i="1"/>
  <c r="AF193" i="1" s="1"/>
  <c r="BH175" i="1"/>
  <c r="BH176" i="1" s="1"/>
  <c r="AW99" i="1"/>
  <c r="AW100" i="1" s="1"/>
  <c r="AX100" i="1" s="1"/>
  <c r="AX102" i="1" s="1"/>
  <c r="T287" i="1"/>
  <c r="T288" i="1" s="1"/>
  <c r="S147" i="1"/>
  <c r="S148" i="1" s="1"/>
  <c r="BH245" i="1"/>
  <c r="BH246" i="1" s="1"/>
  <c r="AV134" i="1"/>
  <c r="AV135" i="1" s="1"/>
  <c r="BH70" i="1"/>
  <c r="BH71" i="1" s="1"/>
  <c r="BF294" i="1"/>
  <c r="BG35" i="1"/>
  <c r="BG36" i="1" s="1"/>
  <c r="R252" i="1"/>
  <c r="R253" i="1" s="1"/>
  <c r="S77" i="1"/>
  <c r="S78" i="1" s="1"/>
  <c r="BH105" i="1"/>
  <c r="BH106" i="1" s="1"/>
  <c r="AW204" i="1"/>
  <c r="AW205" i="1" s="1"/>
  <c r="AX205" i="1" s="1"/>
  <c r="AX207" i="1" s="1"/>
  <c r="AF157" i="1"/>
  <c r="AF158" i="1"/>
  <c r="S182" i="1"/>
  <c r="S183" i="1" s="1"/>
  <c r="BH140" i="1"/>
  <c r="BH141" i="1" s="1"/>
  <c r="Q297" i="1"/>
  <c r="AF262" i="1"/>
  <c r="AF263" i="1" s="1"/>
  <c r="AF52" i="1"/>
  <c r="AF53" i="1" s="1"/>
  <c r="AV239" i="1"/>
  <c r="AV240" i="1" s="1"/>
  <c r="Q43" i="1"/>
  <c r="AU274" i="1"/>
  <c r="AU275" i="1" s="1"/>
  <c r="AD291" i="1"/>
  <c r="AE17" i="1"/>
  <c r="AE18" i="1" s="1"/>
  <c r="AV169" i="1"/>
  <c r="AV170" i="1" s="1"/>
  <c r="S217" i="1"/>
  <c r="S218" i="1" s="1"/>
  <c r="T182" i="1" l="1"/>
  <c r="T183" i="1" s="1"/>
  <c r="S252" i="1"/>
  <c r="S253" i="1" s="1"/>
  <c r="BH280" i="1"/>
  <c r="BH281" i="1" s="1"/>
  <c r="BI105" i="1"/>
  <c r="BI106" i="1" s="1"/>
  <c r="BJ106" i="1" s="1"/>
  <c r="BJ108" i="1" s="1"/>
  <c r="AW134" i="1"/>
  <c r="AW135" i="1" s="1"/>
  <c r="AG227" i="1"/>
  <c r="AG228" i="1"/>
  <c r="AH228" i="1" s="1"/>
  <c r="AH230" i="1" s="1"/>
  <c r="BI175" i="1"/>
  <c r="BI176" i="1" s="1"/>
  <c r="BJ176" i="1" s="1"/>
  <c r="BJ178" i="1" s="1"/>
  <c r="AG262" i="1"/>
  <c r="AG263" i="1" s="1"/>
  <c r="AH263" i="1" s="1"/>
  <c r="AH265" i="1" s="1"/>
  <c r="BI70" i="1"/>
  <c r="BI71" i="1" s="1"/>
  <c r="BJ71" i="1" s="1"/>
  <c r="BJ73" i="1" s="1"/>
  <c r="AW169" i="1"/>
  <c r="AW170" i="1" s="1"/>
  <c r="AX170" i="1" s="1"/>
  <c r="AX172" i="1" s="1"/>
  <c r="AG157" i="1"/>
  <c r="AG158" i="1" s="1"/>
  <c r="AH158" i="1" s="1"/>
  <c r="AH160" i="1" s="1"/>
  <c r="AX30" i="1"/>
  <c r="BI140" i="1"/>
  <c r="BI141" i="1" s="1"/>
  <c r="BJ141" i="1" s="1"/>
  <c r="BJ143" i="1" s="1"/>
  <c r="AG192" i="1"/>
  <c r="AG193" i="1" s="1"/>
  <c r="AH193" i="1" s="1"/>
  <c r="AH195" i="1" s="1"/>
  <c r="AG52" i="1"/>
  <c r="AG53" i="1" s="1"/>
  <c r="AH53" i="1" s="1"/>
  <c r="AH55" i="1" s="1"/>
  <c r="Q298" i="1"/>
  <c r="R42" i="1"/>
  <c r="R297" i="1" s="1"/>
  <c r="T112" i="1"/>
  <c r="T113" i="1" s="1"/>
  <c r="AW239" i="1"/>
  <c r="AW240" i="1" s="1"/>
  <c r="AX240" i="1" s="1"/>
  <c r="AX242" i="1" s="1"/>
  <c r="BG294" i="1"/>
  <c r="BH35" i="1"/>
  <c r="BH36" i="1" s="1"/>
  <c r="AW64" i="1"/>
  <c r="AW65" i="1" s="1"/>
  <c r="AX65" i="1" s="1"/>
  <c r="AX67" i="1" s="1"/>
  <c r="AG122" i="1"/>
  <c r="AG123" i="1" s="1"/>
  <c r="AH123" i="1" s="1"/>
  <c r="AH125" i="1" s="1"/>
  <c r="AE291" i="1"/>
  <c r="AF17" i="1"/>
  <c r="AF18" i="1" s="1"/>
  <c r="T217" i="1"/>
  <c r="T218" i="1" s="1"/>
  <c r="T77" i="1"/>
  <c r="T78" i="1" s="1"/>
  <c r="T147" i="1"/>
  <c r="T148" i="1" s="1"/>
  <c r="U287" i="1"/>
  <c r="U288" i="1" s="1"/>
  <c r="BI245" i="1"/>
  <c r="BI246" i="1" s="1"/>
  <c r="BJ246" i="1" s="1"/>
  <c r="BJ248" i="1" s="1"/>
  <c r="AV274" i="1"/>
  <c r="AV275" i="1" s="1"/>
  <c r="AU293" i="1"/>
  <c r="AW274" i="1" l="1"/>
  <c r="AW275" i="1" s="1"/>
  <c r="AV293" i="1"/>
  <c r="BI280" i="1"/>
  <c r="BI281" i="1" s="1"/>
  <c r="BJ281" i="1" s="1"/>
  <c r="BJ283" i="1" s="1"/>
  <c r="BH294" i="1"/>
  <c r="BI35" i="1"/>
  <c r="BI36" i="1" s="1"/>
  <c r="V287" i="1"/>
  <c r="V288" i="1" s="1"/>
  <c r="AX135" i="1"/>
  <c r="AX137" i="1" s="1"/>
  <c r="U217" i="1"/>
  <c r="U218" i="1" s="1"/>
  <c r="T252" i="1"/>
  <c r="T253" i="1" s="1"/>
  <c r="U182" i="1"/>
  <c r="U183" i="1" s="1"/>
  <c r="U147" i="1"/>
  <c r="U148" i="1" s="1"/>
  <c r="U112" i="1"/>
  <c r="U113" i="1" s="1"/>
  <c r="U77" i="1"/>
  <c r="U78" i="1" s="1"/>
  <c r="R43" i="1"/>
  <c r="AX32" i="1"/>
  <c r="AF291" i="1"/>
  <c r="AG17" i="1"/>
  <c r="AG18" i="1" s="1"/>
  <c r="V112" i="1" l="1"/>
  <c r="V113" i="1" s="1"/>
  <c r="BI294" i="1"/>
  <c r="BJ36" i="1"/>
  <c r="U252" i="1"/>
  <c r="U253" i="1" s="1"/>
  <c r="V217" i="1"/>
  <c r="V218" i="1" s="1"/>
  <c r="AG291" i="1"/>
  <c r="AH18" i="1"/>
  <c r="V147" i="1"/>
  <c r="V148" i="1" s="1"/>
  <c r="V77" i="1"/>
  <c r="V78" i="1" s="1"/>
  <c r="W287" i="1"/>
  <c r="W288" i="1" s="1"/>
  <c r="AX275" i="1"/>
  <c r="AX277" i="1" s="1"/>
  <c r="AW293" i="1"/>
  <c r="AX293" i="1"/>
  <c r="V182" i="1"/>
  <c r="V183" i="1" s="1"/>
  <c r="R298" i="1"/>
  <c r="S42" i="1"/>
  <c r="S297" i="1" s="1"/>
  <c r="W147" i="1" l="1"/>
  <c r="W148" i="1" s="1"/>
  <c r="X287" i="1"/>
  <c r="X288" i="1" s="1"/>
  <c r="W182" i="1"/>
  <c r="W183" i="1" s="1"/>
  <c r="W217" i="1"/>
  <c r="W218" i="1" s="1"/>
  <c r="V252" i="1"/>
  <c r="V253" i="1" s="1"/>
  <c r="W77" i="1"/>
  <c r="W78" i="1" s="1"/>
  <c r="W112" i="1"/>
  <c r="W113" i="1" s="1"/>
  <c r="BJ294" i="1"/>
  <c r="BJ38" i="1"/>
  <c r="AH291" i="1"/>
  <c r="AH20" i="1"/>
  <c r="S43" i="1"/>
  <c r="W252" i="1" l="1"/>
  <c r="W253" i="1" s="1"/>
  <c r="X217" i="1"/>
  <c r="X218" i="1" s="1"/>
  <c r="X112" i="1"/>
  <c r="X113" i="1" s="1"/>
  <c r="X147" i="1"/>
  <c r="X148" i="1" s="1"/>
  <c r="Y287" i="1"/>
  <c r="Y288" i="1" s="1"/>
  <c r="X182" i="1"/>
  <c r="X183" i="1" s="1"/>
  <c r="X77" i="1"/>
  <c r="X78" i="1" s="1"/>
  <c r="S298" i="1"/>
  <c r="T42" i="1"/>
  <c r="T297" i="1" s="1"/>
  <c r="Y147" i="1" l="1"/>
  <c r="Y148" i="1"/>
  <c r="Y112" i="1"/>
  <c r="Y113" i="1" s="1"/>
  <c r="Y77" i="1"/>
  <c r="Y78" i="1" s="1"/>
  <c r="X252" i="1"/>
  <c r="X253" i="1" s="1"/>
  <c r="Y217" i="1"/>
  <c r="Y218" i="1" s="1"/>
  <c r="Y182" i="1"/>
  <c r="Y183" i="1" s="1"/>
  <c r="Z287" i="1"/>
  <c r="Z288" i="1" s="1"/>
  <c r="T43" i="1"/>
  <c r="Y252" i="1" l="1"/>
  <c r="Y253" i="1" s="1"/>
  <c r="AA287" i="1"/>
  <c r="AA288" i="1" s="1"/>
  <c r="Z182" i="1"/>
  <c r="Z183" i="1" s="1"/>
  <c r="Z77" i="1"/>
  <c r="Z78" i="1" s="1"/>
  <c r="Z147" i="1"/>
  <c r="Z148" i="1" s="1"/>
  <c r="T298" i="1"/>
  <c r="U42" i="1"/>
  <c r="U297" i="1" s="1"/>
  <c r="Z112" i="1"/>
  <c r="Z113" i="1" s="1"/>
  <c r="Z217" i="1"/>
  <c r="Z218" i="1" s="1"/>
  <c r="AA77" i="1" l="1"/>
  <c r="AA78" i="1" s="1"/>
  <c r="AA217" i="1"/>
  <c r="AA218" i="1"/>
  <c r="AA182" i="1"/>
  <c r="AA183" i="1" s="1"/>
  <c r="AB287" i="1"/>
  <c r="AB288" i="1" s="1"/>
  <c r="Z252" i="1"/>
  <c r="Z253" i="1" s="1"/>
  <c r="AA112" i="1"/>
  <c r="AA113" i="1" s="1"/>
  <c r="U43" i="1"/>
  <c r="AA147" i="1"/>
  <c r="AA148" i="1" s="1"/>
  <c r="AB182" i="1" l="1"/>
  <c r="AB183" i="1" s="1"/>
  <c r="AA252" i="1"/>
  <c r="AA253" i="1" s="1"/>
  <c r="AB147" i="1"/>
  <c r="AB148" i="1" s="1"/>
  <c r="AB112" i="1"/>
  <c r="AB113" i="1" s="1"/>
  <c r="U298" i="1"/>
  <c r="V42" i="1"/>
  <c r="V297" i="1" s="1"/>
  <c r="AB217" i="1"/>
  <c r="AB218" i="1" s="1"/>
  <c r="AB77" i="1"/>
  <c r="AB78" i="1" s="1"/>
  <c r="AC287" i="1"/>
  <c r="AC288" i="1" s="1"/>
  <c r="V43" i="1" l="1"/>
  <c r="AC112" i="1"/>
  <c r="AC113" i="1" s="1"/>
  <c r="AC147" i="1"/>
  <c r="AC148" i="1" s="1"/>
  <c r="AC77" i="1"/>
  <c r="AC78" i="1" s="1"/>
  <c r="AC217" i="1"/>
  <c r="AC218" i="1" s="1"/>
  <c r="AC182" i="1"/>
  <c r="AC183" i="1" s="1"/>
  <c r="AD287" i="1"/>
  <c r="AD288" i="1" s="1"/>
  <c r="AB252" i="1"/>
  <c r="AB253" i="1" s="1"/>
  <c r="V298" i="1"/>
  <c r="W42" i="1"/>
  <c r="W297" i="1" s="1"/>
  <c r="W43" i="1" l="1"/>
  <c r="X42" i="1" s="1"/>
  <c r="X297" i="1" s="1"/>
  <c r="AE287" i="1"/>
  <c r="AE288" i="1" s="1"/>
  <c r="AD182" i="1"/>
  <c r="AD183" i="1" s="1"/>
  <c r="AD147" i="1"/>
  <c r="AD148" i="1" s="1"/>
  <c r="AD217" i="1"/>
  <c r="AD218" i="1" s="1"/>
  <c r="AD112" i="1"/>
  <c r="AD113" i="1" s="1"/>
  <c r="AC252" i="1"/>
  <c r="AC253" i="1" s="1"/>
  <c r="AD77" i="1"/>
  <c r="AD78" i="1" s="1"/>
  <c r="W298" i="1" l="1"/>
  <c r="X43" i="1"/>
  <c r="X298" i="1" s="1"/>
  <c r="AE112" i="1"/>
  <c r="AE113" i="1" s="1"/>
  <c r="AE147" i="1"/>
  <c r="AE148" i="1" s="1"/>
  <c r="AE77" i="1"/>
  <c r="AE78" i="1" s="1"/>
  <c r="AF287" i="1"/>
  <c r="AF288" i="1" s="1"/>
  <c r="Y42" i="1"/>
  <c r="Y297" i="1" s="1"/>
  <c r="AE217" i="1"/>
  <c r="AE218" i="1" s="1"/>
  <c r="AD252" i="1"/>
  <c r="AD253" i="1" s="1"/>
  <c r="AE182" i="1"/>
  <c r="AE183" i="1" s="1"/>
  <c r="AF217" i="1" l="1"/>
  <c r="AF218" i="1" s="1"/>
  <c r="AF77" i="1"/>
  <c r="AF78" i="1" s="1"/>
  <c r="AF182" i="1"/>
  <c r="AF183" i="1"/>
  <c r="AF147" i="1"/>
  <c r="AF148" i="1" s="1"/>
  <c r="AE252" i="1"/>
  <c r="AE253" i="1" s="1"/>
  <c r="AF112" i="1"/>
  <c r="AF113" i="1" s="1"/>
  <c r="AG287" i="1"/>
  <c r="AG288" i="1" s="1"/>
  <c r="Y43" i="1"/>
  <c r="AF252" i="1" l="1"/>
  <c r="AF253" i="1" s="1"/>
  <c r="AG77" i="1"/>
  <c r="AG78" i="1" s="1"/>
  <c r="AG217" i="1"/>
  <c r="AG218" i="1" s="1"/>
  <c r="Y298" i="1"/>
  <c r="Z42" i="1"/>
  <c r="Z297" i="1" s="1"/>
  <c r="AG147" i="1"/>
  <c r="AG148" i="1" s="1"/>
  <c r="AH287" i="1"/>
  <c r="AH288" i="1" s="1"/>
  <c r="AG182" i="1"/>
  <c r="AG183" i="1" s="1"/>
  <c r="AG112" i="1"/>
  <c r="AG113" i="1" s="1"/>
  <c r="AI287" i="1" l="1"/>
  <c r="AI288" i="1" s="1"/>
  <c r="AH217" i="1"/>
  <c r="AH218" i="1"/>
  <c r="AH112" i="1"/>
  <c r="AH113" i="1" s="1"/>
  <c r="AH77" i="1"/>
  <c r="AH78" i="1"/>
  <c r="AH182" i="1"/>
  <c r="AH183" i="1" s="1"/>
  <c r="AG252" i="1"/>
  <c r="AG253" i="1" s="1"/>
  <c r="AH147" i="1"/>
  <c r="AH148" i="1"/>
  <c r="Z43" i="1"/>
  <c r="AI182" i="1" l="1"/>
  <c r="AI183" i="1" s="1"/>
  <c r="AH252" i="1"/>
  <c r="AH253" i="1" s="1"/>
  <c r="AJ287" i="1"/>
  <c r="AJ288" i="1" s="1"/>
  <c r="AI147" i="1"/>
  <c r="AI148" i="1" s="1"/>
  <c r="Z298" i="1"/>
  <c r="AA42" i="1"/>
  <c r="AA297" i="1" s="1"/>
  <c r="AI77" i="1"/>
  <c r="AI78" i="1" s="1"/>
  <c r="AI112" i="1"/>
  <c r="AI113" i="1" s="1"/>
  <c r="AI217" i="1"/>
  <c r="AI218" i="1" s="1"/>
  <c r="AI252" i="1" l="1"/>
  <c r="AI253" i="1"/>
  <c r="AJ182" i="1"/>
  <c r="AJ183" i="1" s="1"/>
  <c r="AJ217" i="1"/>
  <c r="AJ218" i="1" s="1"/>
  <c r="AJ112" i="1"/>
  <c r="AJ113" i="1" s="1"/>
  <c r="AK287" i="1"/>
  <c r="AK288" i="1" s="1"/>
  <c r="AJ77" i="1"/>
  <c r="AJ78" i="1" s="1"/>
  <c r="AJ147" i="1"/>
  <c r="AJ148" i="1" s="1"/>
  <c r="AA43" i="1"/>
  <c r="AL287" i="1" l="1"/>
  <c r="AL288" i="1" s="1"/>
  <c r="AK147" i="1"/>
  <c r="AK148" i="1" s="1"/>
  <c r="AK112" i="1"/>
  <c r="AK113" i="1" s="1"/>
  <c r="AK77" i="1"/>
  <c r="AK78" i="1" s="1"/>
  <c r="AK217" i="1"/>
  <c r="AK218" i="1"/>
  <c r="AK182" i="1"/>
  <c r="AK183" i="1" s="1"/>
  <c r="AJ252" i="1"/>
  <c r="AJ253" i="1" s="1"/>
  <c r="AA298" i="1"/>
  <c r="AB42" i="1"/>
  <c r="AB297" i="1" s="1"/>
  <c r="AL77" i="1" l="1"/>
  <c r="AL78" i="1" s="1"/>
  <c r="AL147" i="1"/>
  <c r="AL148" i="1" s="1"/>
  <c r="AL182" i="1"/>
  <c r="AL183" i="1" s="1"/>
  <c r="AL112" i="1"/>
  <c r="AL113" i="1" s="1"/>
  <c r="AM287" i="1"/>
  <c r="AM288" i="1" s="1"/>
  <c r="AK252" i="1"/>
  <c r="AK253" i="1" s="1"/>
  <c r="AL217" i="1"/>
  <c r="AL218" i="1" s="1"/>
  <c r="AB43" i="1"/>
  <c r="AM147" i="1" l="1"/>
  <c r="AM148" i="1" s="1"/>
  <c r="AM112" i="1"/>
  <c r="AM113" i="1" s="1"/>
  <c r="AM182" i="1"/>
  <c r="AM183" i="1" s="1"/>
  <c r="AM217" i="1"/>
  <c r="AM218" i="1" s="1"/>
  <c r="AM77" i="1"/>
  <c r="AM78" i="1" s="1"/>
  <c r="AB298" i="1"/>
  <c r="AC42" i="1"/>
  <c r="AC297" i="1" s="1"/>
  <c r="AL252" i="1"/>
  <c r="AL253" i="1" s="1"/>
  <c r="AC43" i="1" l="1"/>
  <c r="AC298" i="1" s="1"/>
  <c r="AM252" i="1"/>
  <c r="AM253" i="1" s="1"/>
  <c r="AD42" i="1" l="1"/>
  <c r="AD297" i="1" s="1"/>
  <c r="AD43" i="1" l="1"/>
  <c r="AD298" i="1" s="1"/>
  <c r="AE42" i="1" l="1"/>
  <c r="AE297" i="1" s="1"/>
  <c r="AE43" i="1"/>
  <c r="AE298" i="1" s="1"/>
  <c r="AF42" i="1" l="1"/>
  <c r="AF297" i="1" s="1"/>
  <c r="AF43" i="1"/>
  <c r="AF298" i="1" s="1"/>
  <c r="AG42" i="1" l="1"/>
  <c r="AG297" i="1" s="1"/>
  <c r="AG43" i="1"/>
  <c r="AG298" i="1" l="1"/>
  <c r="AH42" i="1"/>
  <c r="AH297" i="1" s="1"/>
  <c r="AH43" i="1" l="1"/>
  <c r="AH298" i="1" l="1"/>
  <c r="AI42" i="1"/>
  <c r="AI297" i="1" s="1"/>
  <c r="AI43" i="1" l="1"/>
  <c r="AI298" i="1" s="1"/>
  <c r="AJ42" i="1" l="1"/>
  <c r="AQ287" i="1"/>
  <c r="AQ288" i="1" s="1"/>
  <c r="AJ297" i="1" l="1"/>
  <c r="AJ43" i="1"/>
  <c r="AQ182" i="1"/>
  <c r="AQ183" i="1" s="1"/>
  <c r="AQ77" i="1"/>
  <c r="AQ78" i="1" s="1"/>
  <c r="AQ147" i="1"/>
  <c r="AQ148" i="1" s="1"/>
  <c r="AQ217" i="1"/>
  <c r="AQ218" i="1" s="1"/>
  <c r="AR287" i="1"/>
  <c r="AR288" i="1" s="1"/>
  <c r="AQ112" i="1"/>
  <c r="AQ113" i="1" s="1"/>
  <c r="AJ298" i="1" l="1"/>
  <c r="AK42" i="1"/>
  <c r="AS287" i="1"/>
  <c r="AS288" i="1" s="1"/>
  <c r="AQ252" i="1"/>
  <c r="AQ253" i="1" s="1"/>
  <c r="AR112" i="1"/>
  <c r="AR113" i="1" s="1"/>
  <c r="AR217" i="1"/>
  <c r="AR218" i="1" s="1"/>
  <c r="AR147" i="1"/>
  <c r="AR148" i="1" s="1"/>
  <c r="AR182" i="1"/>
  <c r="AR183" i="1" s="1"/>
  <c r="AR77" i="1"/>
  <c r="AR78" i="1" s="1"/>
  <c r="AK297" i="1" l="1"/>
  <c r="AK43" i="1"/>
  <c r="AS112" i="1"/>
  <c r="AS113" i="1" s="1"/>
  <c r="AS147" i="1"/>
  <c r="AS148" i="1" s="1"/>
  <c r="AS217" i="1"/>
  <c r="AS218" i="1" s="1"/>
  <c r="AS77" i="1"/>
  <c r="AS78" i="1" s="1"/>
  <c r="AT287" i="1"/>
  <c r="AT288" i="1" s="1"/>
  <c r="AS182" i="1"/>
  <c r="AS183" i="1" s="1"/>
  <c r="AR252" i="1"/>
  <c r="AR253" i="1" s="1"/>
  <c r="AK298" i="1" l="1"/>
  <c r="AL42" i="1"/>
  <c r="AL297" i="1" s="1"/>
  <c r="AT182" i="1"/>
  <c r="AT183" i="1" s="1"/>
  <c r="AU287" i="1"/>
  <c r="AU288" i="1"/>
  <c r="AT77" i="1"/>
  <c r="AT78" i="1" s="1"/>
  <c r="AT217" i="1"/>
  <c r="AT218" i="1" s="1"/>
  <c r="AT147" i="1"/>
  <c r="AT148" i="1" s="1"/>
  <c r="AT112" i="1"/>
  <c r="AT113" i="1" s="1"/>
  <c r="AS252" i="1"/>
  <c r="AS253" i="1" s="1"/>
  <c r="AL43" i="1" l="1"/>
  <c r="AT252" i="1"/>
  <c r="AT253" i="1"/>
  <c r="AU217" i="1"/>
  <c r="AU218" i="1" s="1"/>
  <c r="AU112" i="1"/>
  <c r="AU113" i="1" s="1"/>
  <c r="AU147" i="1"/>
  <c r="AU148" i="1" s="1"/>
  <c r="AU77" i="1"/>
  <c r="AU78" i="1" s="1"/>
  <c r="AU182" i="1"/>
  <c r="AU183" i="1" s="1"/>
  <c r="AV287" i="1"/>
  <c r="AV288" i="1" s="1"/>
  <c r="AL298" i="1" l="1"/>
  <c r="AM42" i="1"/>
  <c r="AM297" i="1" s="1"/>
  <c r="AM43" i="1"/>
  <c r="AM298" i="1" s="1"/>
  <c r="AV182" i="1"/>
  <c r="AV183" i="1" s="1"/>
  <c r="AW287" i="1"/>
  <c r="AW288" i="1" s="1"/>
  <c r="AV147" i="1"/>
  <c r="AV148" i="1" s="1"/>
  <c r="AV77" i="1"/>
  <c r="AV78" i="1"/>
  <c r="AV112" i="1"/>
  <c r="AV113" i="1" s="1"/>
  <c r="AV217" i="1"/>
  <c r="AV218" i="1" s="1"/>
  <c r="AU252" i="1"/>
  <c r="AU253" i="1" s="1"/>
  <c r="AW217" i="1" l="1"/>
  <c r="AW218" i="1"/>
  <c r="AW112" i="1"/>
  <c r="AW113" i="1" s="1"/>
  <c r="AW147" i="1"/>
  <c r="AW148" i="1"/>
  <c r="AW182" i="1"/>
  <c r="AW183" i="1"/>
  <c r="AW77" i="1"/>
  <c r="AW78" i="1" s="1"/>
  <c r="AX287" i="1"/>
  <c r="AX288" i="1" s="1"/>
  <c r="AV252" i="1"/>
  <c r="AV253" i="1" s="1"/>
  <c r="AW252" i="1" l="1"/>
  <c r="AW253" i="1" s="1"/>
  <c r="AY287" i="1"/>
  <c r="AY288" i="1" s="1"/>
  <c r="AX77" i="1"/>
  <c r="AX78" i="1" s="1"/>
  <c r="AX182" i="1"/>
  <c r="AX183" i="1" s="1"/>
  <c r="AX147" i="1"/>
  <c r="AX148" i="1" s="1"/>
  <c r="AX112" i="1"/>
  <c r="AX113" i="1" s="1"/>
  <c r="AX217" i="1"/>
  <c r="AX218" i="1" s="1"/>
  <c r="AY77" i="1" l="1"/>
  <c r="AY78" i="1" s="1"/>
  <c r="AY182" i="1"/>
  <c r="AY183" i="1" s="1"/>
  <c r="AZ287" i="1"/>
  <c r="AZ288" i="1"/>
  <c r="AX252" i="1"/>
  <c r="AX253" i="1" s="1"/>
  <c r="AY217" i="1"/>
  <c r="AY218" i="1" s="1"/>
  <c r="AY112" i="1"/>
  <c r="AY113" i="1" s="1"/>
  <c r="AY147" i="1"/>
  <c r="AY148" i="1" s="1"/>
  <c r="AZ147" i="1" l="1"/>
  <c r="AZ148" i="1"/>
  <c r="AY252" i="1"/>
  <c r="AY253" i="1" s="1"/>
  <c r="AZ112" i="1"/>
  <c r="AZ113" i="1" s="1"/>
  <c r="AZ182" i="1"/>
  <c r="AZ183" i="1" s="1"/>
  <c r="AZ217" i="1"/>
  <c r="AZ218" i="1" s="1"/>
  <c r="AZ77" i="1"/>
  <c r="AZ78" i="1" s="1"/>
  <c r="BA287" i="1"/>
  <c r="BA288" i="1" s="1"/>
  <c r="BA77" i="1" l="1"/>
  <c r="BA78" i="1" s="1"/>
  <c r="BA112" i="1"/>
  <c r="BA113" i="1" s="1"/>
  <c r="BB287" i="1"/>
  <c r="BB288" i="1" s="1"/>
  <c r="BA217" i="1"/>
  <c r="BA218" i="1" s="1"/>
  <c r="BA182" i="1"/>
  <c r="BA183" i="1" s="1"/>
  <c r="AZ252" i="1"/>
  <c r="AZ253" i="1" s="1"/>
  <c r="BA147" i="1"/>
  <c r="BA148" i="1" s="1"/>
  <c r="BB217" i="1" l="1"/>
  <c r="BB218" i="1" s="1"/>
  <c r="BC287" i="1"/>
  <c r="BC288" i="1" s="1"/>
  <c r="BB112" i="1"/>
  <c r="BB113" i="1" s="1"/>
  <c r="BB77" i="1"/>
  <c r="BB78" i="1" s="1"/>
  <c r="BB147" i="1"/>
  <c r="BB148" i="1" s="1"/>
  <c r="BA252" i="1"/>
  <c r="BA253" i="1" s="1"/>
  <c r="BB182" i="1"/>
  <c r="BB183" i="1" s="1"/>
  <c r="BC147" i="1" l="1"/>
  <c r="BC148" i="1" s="1"/>
  <c r="BC112" i="1"/>
  <c r="BC113" i="1" s="1"/>
  <c r="BC77" i="1"/>
  <c r="BC78" i="1" s="1"/>
  <c r="BB252" i="1"/>
  <c r="BB253" i="1" s="1"/>
  <c r="BC217" i="1"/>
  <c r="BC218" i="1" s="1"/>
  <c r="BC182" i="1"/>
  <c r="BC183" i="1" s="1"/>
  <c r="BD287" i="1"/>
  <c r="BD288" i="1" s="1"/>
  <c r="BD77" i="1" l="1"/>
  <c r="BD78" i="1" s="1"/>
  <c r="BD217" i="1"/>
  <c r="BD218" i="1" s="1"/>
  <c r="BD112" i="1"/>
  <c r="BD113" i="1" s="1"/>
  <c r="BD182" i="1"/>
  <c r="BD183" i="1" s="1"/>
  <c r="BC252" i="1"/>
  <c r="BC253" i="1" s="1"/>
  <c r="BD147" i="1"/>
  <c r="BD148" i="1" s="1"/>
  <c r="BE287" i="1"/>
  <c r="BE288" i="1" s="1"/>
  <c r="BE217" i="1" l="1"/>
  <c r="BE218" i="1" s="1"/>
  <c r="BE147" i="1"/>
  <c r="BE148" i="1"/>
  <c r="BE182" i="1"/>
  <c r="BE183" i="1" s="1"/>
  <c r="BF287" i="1"/>
  <c r="BF288" i="1" s="1"/>
  <c r="BE77" i="1"/>
  <c r="BE78" i="1" s="1"/>
  <c r="BE112" i="1"/>
  <c r="BE113" i="1" s="1"/>
  <c r="BD252" i="1"/>
  <c r="BD253" i="1" s="1"/>
  <c r="BG287" i="1" l="1"/>
  <c r="BG288" i="1" s="1"/>
  <c r="BF77" i="1"/>
  <c r="BF78" i="1" s="1"/>
  <c r="BF182" i="1"/>
  <c r="BF183" i="1" s="1"/>
  <c r="BE252" i="1"/>
  <c r="BE253" i="1" s="1"/>
  <c r="BF217" i="1"/>
  <c r="BF218" i="1" s="1"/>
  <c r="BF112" i="1"/>
  <c r="BF113" i="1" s="1"/>
  <c r="BF147" i="1"/>
  <c r="BF148" i="1" s="1"/>
  <c r="BG182" i="1" l="1"/>
  <c r="BG183" i="1" s="1"/>
  <c r="BG147" i="1"/>
  <c r="BG148" i="1"/>
  <c r="BF252" i="1"/>
  <c r="BF253" i="1" s="1"/>
  <c r="BG77" i="1"/>
  <c r="BG78" i="1"/>
  <c r="BH287" i="1"/>
  <c r="BH288" i="1" s="1"/>
  <c r="BG112" i="1"/>
  <c r="BG113" i="1" s="1"/>
  <c r="BG217" i="1"/>
  <c r="BG218" i="1" s="1"/>
  <c r="BI287" i="1" l="1"/>
  <c r="BI288" i="1" s="1"/>
  <c r="BG252" i="1"/>
  <c r="BG253" i="1" s="1"/>
  <c r="BH112" i="1"/>
  <c r="BH113" i="1" s="1"/>
  <c r="BH77" i="1"/>
  <c r="BH78" i="1" s="1"/>
  <c r="BH217" i="1"/>
  <c r="BH218" i="1" s="1"/>
  <c r="BH147" i="1"/>
  <c r="BH148" i="1" s="1"/>
  <c r="BH182" i="1"/>
  <c r="BH183" i="1" s="1"/>
  <c r="BI112" i="1" l="1"/>
  <c r="BI113" i="1" s="1"/>
  <c r="BI182" i="1"/>
  <c r="BI183" i="1"/>
  <c r="BI217" i="1"/>
  <c r="BI218" i="1" s="1"/>
  <c r="BI77" i="1"/>
  <c r="BI78" i="1" s="1"/>
  <c r="BH252" i="1"/>
  <c r="BH253" i="1" s="1"/>
  <c r="BJ287" i="1"/>
  <c r="BJ288" i="1" s="1"/>
  <c r="BI147" i="1"/>
  <c r="BI148" i="1" s="1"/>
  <c r="BK287" i="1" l="1"/>
  <c r="BK288" i="1" s="1"/>
  <c r="BJ77" i="1"/>
  <c r="BJ78" i="1" s="1"/>
  <c r="BI252" i="1"/>
  <c r="BI253" i="1" s="1"/>
  <c r="BJ147" i="1"/>
  <c r="BJ148" i="1" s="1"/>
  <c r="BJ112" i="1"/>
  <c r="BJ113" i="1" s="1"/>
  <c r="BJ217" i="1"/>
  <c r="BJ218" i="1" s="1"/>
  <c r="BJ182" i="1"/>
  <c r="BJ183" i="1" s="1"/>
  <c r="BK217" i="1" l="1"/>
  <c r="BK218" i="1" s="1"/>
  <c r="BK112" i="1"/>
  <c r="BK113" i="1" s="1"/>
  <c r="BK147" i="1"/>
  <c r="BK148" i="1" s="1"/>
  <c r="BK182" i="1"/>
  <c r="BK183" i="1" s="1"/>
  <c r="BK77" i="1"/>
  <c r="BK78" i="1" s="1"/>
  <c r="BL287" i="1"/>
  <c r="BL288" i="1" s="1"/>
  <c r="BJ252" i="1"/>
  <c r="BJ253" i="1" s="1"/>
  <c r="AQ43" i="1"/>
  <c r="AQ42" i="1"/>
  <c r="AQ297" i="1" s="1"/>
  <c r="BK252" i="1" l="1"/>
  <c r="BK253" i="1" s="1"/>
  <c r="BL77" i="1"/>
  <c r="BL78" i="1"/>
  <c r="BL112" i="1"/>
  <c r="BL113" i="1" s="1"/>
  <c r="BM287" i="1"/>
  <c r="BM288" i="1" s="1"/>
  <c r="BL182" i="1"/>
  <c r="BL183" i="1" s="1"/>
  <c r="BL147" i="1"/>
  <c r="BL148" i="1" s="1"/>
  <c r="BL217" i="1"/>
  <c r="BL218" i="1" s="1"/>
  <c r="AQ298" i="1"/>
  <c r="AR42" i="1"/>
  <c r="AR297" i="1" s="1"/>
  <c r="BM217" i="1" l="1"/>
  <c r="BM218" i="1" s="1"/>
  <c r="BM147" i="1"/>
  <c r="BM148" i="1" s="1"/>
  <c r="BM182" i="1"/>
  <c r="BM183" i="1" s="1"/>
  <c r="BN287" i="1"/>
  <c r="BN288" i="1" s="1"/>
  <c r="BM112" i="1"/>
  <c r="BM113" i="1" s="1"/>
  <c r="BL252" i="1"/>
  <c r="BL253" i="1" s="1"/>
  <c r="BM77" i="1"/>
  <c r="BM78" i="1" s="1"/>
  <c r="AR43" i="1"/>
  <c r="BM252" i="1" l="1"/>
  <c r="BM253" i="1" s="1"/>
  <c r="BO287" i="1"/>
  <c r="BO288" i="1" s="1"/>
  <c r="BN182" i="1"/>
  <c r="BN183" i="1" s="1"/>
  <c r="BN147" i="1"/>
  <c r="BN148" i="1" s="1"/>
  <c r="BN77" i="1"/>
  <c r="BN78" i="1" s="1"/>
  <c r="BN112" i="1"/>
  <c r="BN113" i="1" s="1"/>
  <c r="BN217" i="1"/>
  <c r="BN218" i="1" s="1"/>
  <c r="AR298" i="1"/>
  <c r="AS42" i="1"/>
  <c r="AS297" i="1" s="1"/>
  <c r="BO112" i="1" l="1"/>
  <c r="BO113" i="1" s="1"/>
  <c r="BO77" i="1"/>
  <c r="BO78" i="1" s="1"/>
  <c r="BO182" i="1"/>
  <c r="BO183" i="1" s="1"/>
  <c r="BP287" i="1"/>
  <c r="BP288" i="1" s="1"/>
  <c r="BN252" i="1"/>
  <c r="BN253" i="1" s="1"/>
  <c r="BO147" i="1"/>
  <c r="BO148" i="1" s="1"/>
  <c r="BO217" i="1"/>
  <c r="BO218" i="1" s="1"/>
  <c r="AS43" i="1"/>
  <c r="BO252" i="1" l="1"/>
  <c r="BO253" i="1"/>
  <c r="BP182" i="1"/>
  <c r="BP183" i="1" s="1"/>
  <c r="BP217" i="1"/>
  <c r="BP218" i="1" s="1"/>
  <c r="BQ287" i="1"/>
  <c r="BQ288" i="1" s="1"/>
  <c r="BP147" i="1"/>
  <c r="BP148" i="1" s="1"/>
  <c r="BP77" i="1"/>
  <c r="BP78" i="1" s="1"/>
  <c r="BP112" i="1"/>
  <c r="BP113" i="1" s="1"/>
  <c r="AS298" i="1"/>
  <c r="AT42" i="1"/>
  <c r="AT297" i="1" s="1"/>
  <c r="BQ147" i="1" l="1"/>
  <c r="BQ148" i="1" s="1"/>
  <c r="BR287" i="1"/>
  <c r="BR288" i="1" s="1"/>
  <c r="BQ112" i="1"/>
  <c r="BQ113" i="1" s="1"/>
  <c r="BQ77" i="1"/>
  <c r="BQ78" i="1" s="1"/>
  <c r="BQ182" i="1"/>
  <c r="BQ183" i="1" s="1"/>
  <c r="BP252" i="1"/>
  <c r="BP253" i="1" s="1"/>
  <c r="BQ217" i="1"/>
  <c r="BQ218" i="1" s="1"/>
  <c r="AT43" i="1"/>
  <c r="BQ252" i="1" l="1"/>
  <c r="BQ253" i="1" s="1"/>
  <c r="BR112" i="1"/>
  <c r="BR113" i="1" s="1"/>
  <c r="BR77" i="1"/>
  <c r="BR78" i="1" s="1"/>
  <c r="BS287" i="1"/>
  <c r="BS288" i="1" s="1"/>
  <c r="BR147" i="1"/>
  <c r="BR148" i="1" s="1"/>
  <c r="AT298" i="1"/>
  <c r="AU42" i="1"/>
  <c r="AU297" i="1" s="1"/>
  <c r="BR217" i="1"/>
  <c r="BR218" i="1" s="1"/>
  <c r="BR182" i="1"/>
  <c r="BR183" i="1" s="1"/>
  <c r="BS147" i="1" l="1"/>
  <c r="BS148" i="1" s="1"/>
  <c r="BS77" i="1"/>
  <c r="BS78" i="1" s="1"/>
  <c r="BT287" i="1"/>
  <c r="BT288" i="1" s="1"/>
  <c r="BS112" i="1"/>
  <c r="BS113" i="1" s="1"/>
  <c r="BS217" i="1"/>
  <c r="BS218" i="1" s="1"/>
  <c r="BS182" i="1"/>
  <c r="BS183" i="1" s="1"/>
  <c r="BR252" i="1"/>
  <c r="BR253" i="1" s="1"/>
  <c r="AU43" i="1"/>
  <c r="BT112" i="1" l="1"/>
  <c r="BT113" i="1" s="1"/>
  <c r="BT77" i="1"/>
  <c r="BT78" i="1" s="1"/>
  <c r="BT182" i="1"/>
  <c r="BT183" i="1" s="1"/>
  <c r="AU298" i="1"/>
  <c r="AV42" i="1"/>
  <c r="AV297" i="1" s="1"/>
  <c r="BS252" i="1"/>
  <c r="BS253" i="1" s="1"/>
  <c r="BT217" i="1"/>
  <c r="BT218" i="1" s="1"/>
  <c r="BT147" i="1"/>
  <c r="BT148" i="1" s="1"/>
  <c r="AV43" i="1" l="1"/>
  <c r="BT252" i="1"/>
  <c r="BT253" i="1"/>
  <c r="AV298" i="1"/>
  <c r="AW42" i="1"/>
  <c r="AW297" i="1" s="1"/>
  <c r="AW43" i="1" l="1"/>
  <c r="AW298" i="1" l="1"/>
  <c r="AX42" i="1"/>
  <c r="AX297" i="1" s="1"/>
  <c r="AX43" i="1" l="1"/>
  <c r="AX298" i="1" l="1"/>
  <c r="AY42" i="1"/>
  <c r="AY297" i="1" s="1"/>
  <c r="AY43" i="1" l="1"/>
  <c r="AY298" i="1" l="1"/>
  <c r="AZ42" i="1"/>
  <c r="AZ297" i="1" s="1"/>
  <c r="AZ43" i="1" l="1"/>
  <c r="BA42" i="1" s="1"/>
  <c r="BA297" i="1" s="1"/>
  <c r="AZ298" i="1" l="1"/>
  <c r="BA43" i="1"/>
  <c r="BA298" i="1" l="1"/>
  <c r="BB42" i="1"/>
  <c r="BB297" i="1" s="1"/>
  <c r="BB43" i="1" l="1"/>
  <c r="BB298" i="1" l="1"/>
  <c r="BC42" i="1"/>
  <c r="BC297" i="1" s="1"/>
  <c r="BC43" i="1" l="1"/>
  <c r="BC298" i="1" l="1"/>
  <c r="BD42" i="1"/>
  <c r="BD297" i="1" s="1"/>
  <c r="BD43" i="1" l="1"/>
  <c r="BD298" i="1" l="1"/>
  <c r="BE42" i="1"/>
  <c r="BE297" i="1" s="1"/>
  <c r="BE43" i="1" l="1"/>
  <c r="BE298" i="1" l="1"/>
  <c r="BF42" i="1"/>
  <c r="BF297" i="1" s="1"/>
  <c r="BF43" i="1" l="1"/>
  <c r="BF298" i="1" l="1"/>
  <c r="BG42" i="1"/>
  <c r="BG297" i="1" s="1"/>
  <c r="BG43" i="1" l="1"/>
  <c r="BG298" i="1" l="1"/>
  <c r="BH42" i="1"/>
  <c r="BH297" i="1" s="1"/>
  <c r="BH43" i="1"/>
  <c r="BH298" i="1" l="1"/>
  <c r="BI42" i="1"/>
  <c r="BI297" i="1" s="1"/>
  <c r="BI43" i="1"/>
  <c r="BI298" i="1" l="1"/>
  <c r="BJ42" i="1"/>
  <c r="BJ297" i="1" s="1"/>
  <c r="BJ43" i="1" l="1"/>
  <c r="BJ298" i="1" s="1"/>
  <c r="BK42" i="1" l="1"/>
  <c r="BK297" i="1" s="1"/>
  <c r="BK43" i="1" l="1"/>
  <c r="BK298" i="1" s="1"/>
  <c r="BL42" i="1" l="1"/>
  <c r="BL297" i="1" s="1"/>
  <c r="BL43" i="1" l="1"/>
  <c r="BL298" i="1"/>
  <c r="BM42" i="1"/>
  <c r="BM297" i="1" s="1"/>
  <c r="BM43" i="1" l="1"/>
  <c r="BM298" i="1" l="1"/>
  <c r="BN42" i="1"/>
  <c r="BN297" i="1" s="1"/>
  <c r="BN43" i="1" l="1"/>
  <c r="BN298" i="1" s="1"/>
  <c r="BO42" i="1" l="1"/>
  <c r="BO297" i="1" s="1"/>
  <c r="BO43" i="1"/>
  <c r="BO298" i="1" l="1"/>
  <c r="BP42" i="1"/>
  <c r="BP297" i="1" s="1"/>
  <c r="BP43" i="1" l="1"/>
  <c r="BP298" i="1" s="1"/>
  <c r="BQ42" i="1" l="1"/>
  <c r="BQ297" i="1" s="1"/>
  <c r="BQ43" i="1" l="1"/>
  <c r="BQ298" i="1" s="1"/>
  <c r="BR43" i="1" l="1"/>
  <c r="BR298" i="1" s="1"/>
  <c r="BR42" i="1"/>
  <c r="BR297" i="1" s="1"/>
  <c r="BS42" i="1" l="1"/>
  <c r="BS297" i="1" s="1"/>
  <c r="BS43" i="1" l="1"/>
  <c r="BS298" i="1"/>
  <c r="BT42" i="1"/>
  <c r="BT297" i="1" s="1"/>
  <c r="BT43" i="1" l="1"/>
  <c r="BT298" i="1" s="1"/>
</calcChain>
</file>

<file path=xl/sharedStrings.xml><?xml version="1.0" encoding="utf-8"?>
<sst xmlns="http://schemas.openxmlformats.org/spreadsheetml/2006/main" count="1170" uniqueCount="67">
  <si>
    <t>Pacific Power &amp; Light Company</t>
  </si>
  <si>
    <t>State of Washington</t>
  </si>
  <si>
    <t>Schedule 93: Decoupling Revenue Adjustment</t>
  </si>
  <si>
    <t>Cumulative Deferral Balance Calculation</t>
  </si>
  <si>
    <t>Revenue</t>
  </si>
  <si>
    <t>Decoupled</t>
  </si>
  <si>
    <t xml:space="preserve"> 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</si>
  <si>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</si>
  <si>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</si>
  <si>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</si>
  <si>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</si>
  <si>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</si>
  <si>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</si>
  <si>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</si>
  <si>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</si>
  <si>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</si>
  <si>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</si>
  <si>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</si>
  <si>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</si>
  <si>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Class</t>
  </si>
  <si>
    <t>Deferral Yr</t>
  </si>
  <si>
    <t>Description</t>
  </si>
  <si>
    <t>Deferral Yr 1</t>
  </si>
  <si>
    <t>Deferral Yr 2</t>
  </si>
  <si>
    <t>Deferral Yr 3</t>
  </si>
  <si>
    <t>Deferral Yr 4</t>
  </si>
  <si>
    <t>Deferral Yr 5</t>
  </si>
  <si>
    <t>Res</t>
  </si>
  <si>
    <t>Schs. 16,17,18</t>
  </si>
  <si>
    <t>Monthly Deferral</t>
  </si>
  <si>
    <t>Interest</t>
  </si>
  <si>
    <t>Cumulative Deferral + Interest</t>
  </si>
  <si>
    <t>Excess Earnings Adjustment</t>
  </si>
  <si>
    <t>$ transferred to balancing account 7-1-17</t>
  </si>
  <si>
    <t>$ transferred to balancing account 2-1-19</t>
  </si>
  <si>
    <t>$ transferred to balancing account 2-1-20</t>
  </si>
  <si>
    <t>$ transferred to balancing account 2-1-21</t>
  </si>
  <si>
    <t>$ transferred to balancing account 2-1-22</t>
  </si>
  <si>
    <t>Balancing Account Distribution</t>
  </si>
  <si>
    <t>Balancing Account Interest</t>
  </si>
  <si>
    <t>Cumulative Deferral Balance</t>
  </si>
  <si>
    <t>Com</t>
  </si>
  <si>
    <t>Sch. 24</t>
  </si>
  <si>
    <t>Ind</t>
  </si>
  <si>
    <t>Com + Ind</t>
  </si>
  <si>
    <t>Sch. 36</t>
  </si>
  <si>
    <t>Irr</t>
  </si>
  <si>
    <t>Sch. 40</t>
  </si>
  <si>
    <t>Total</t>
  </si>
  <si>
    <t>Note: Interest on deferred balances accrue at the quarterly rate published by the FERC (see below)</t>
  </si>
  <si>
    <t>FERC Interest Rate</t>
  </si>
  <si>
    <t>Note: Deferral Year 1 Excess Earnings Adjustment spread to Decoupled Classes based on June 2015 Test Period Allowed Decoupled Revenue. Deferral Years 2-5 Excess Earnings Adjustment spread to Decoupled Classes based on Deferral Year Allowed Decoupled Revenue (see below)</t>
  </si>
  <si>
    <t>50% of Excess Earnings</t>
  </si>
  <si>
    <t>Excess Earnings Adjustment Calculation</t>
  </si>
  <si>
    <t>Monthly Deferral Calculation</t>
  </si>
  <si>
    <t>Prorated</t>
  </si>
  <si>
    <t>Sep Post</t>
  </si>
  <si>
    <t>Oct Post</t>
  </si>
  <si>
    <t>Sep Pre</t>
  </si>
  <si>
    <t>Oct Pre</t>
  </si>
  <si>
    <t>Customers</t>
  </si>
  <si>
    <t>Decoupled Revenue per Customer</t>
  </si>
  <si>
    <t>Allowed Decoupled Revenue</t>
  </si>
  <si>
    <t>kWh</t>
  </si>
  <si>
    <t>Decoupled Revenue per kWh</t>
  </si>
  <si>
    <t>Actual Decoupled Revenue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</si>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</sst>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&quot;$&quot;#,##0.00"/>
    <numFmt numFmtId="167" formatCode="&quot;$&quot;#,##0.00000"/>
    <numFmt numFmtId="168" formatCode="0.0%"/>
    <numFmt numFmtId="169" formatCode="#,##0.0000_);\(#,##0.00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rgb="FF0000FF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15">
    <xf numFmtId="0" fontId="0" fillId="0" borderId="0" xfId="0"/>
    <xf numFmtId="0" fontId="2" fillId="0" borderId="0" xfId="3" applyNumberFormat="1" applyFont="1"/>
    <xf numFmtId="0" fontId="3" fillId="0" borderId="0" xfId="3" applyFont="1" applyAlignment="1">
      <alignment horizontal="center"/>
    </xf>
    <xf numFmtId="0" fontId="3" fillId="0" borderId="0" xfId="3" applyNumberFormat="1" applyFont="1"/>
    <xf numFmtId="0" fontId="3" fillId="0" borderId="0" xfId="3" applyFont="1"/>
    <xf numFmtId="6" fontId="3" fillId="0" borderId="0" xfId="0" applyNumberFormat="1" applyFont="1"/>
    <xf numFmtId="0" fontId="3" fillId="0" borderId="0" xfId="3" applyFont="1" applyBorder="1"/>
    <xf numFmtId="164" fontId="3" fillId="0" borderId="0" xfId="4" applyNumberFormat="1" applyFont="1" applyFill="1" applyBorder="1"/>
    <xf numFmtId="0" fontId="6" fillId="0" borderId="0" xfId="5" applyNumberFormat="1" applyFont="1" applyAlignment="1">
      <alignment horizontal="left"/>
    </xf>
    <xf numFmtId="0" fontId="7" fillId="0" borderId="0" xfId="5" applyNumberFormat="1" applyFont="1" applyAlignment="1">
      <alignment horizontal="centerContinuous"/>
    </xf>
    <xf numFmtId="41" fontId="7" fillId="0" borderId="0" xfId="5" applyFont="1" applyAlignment="1">
      <alignment horizontal="centerContinuous"/>
    </xf>
    <xf numFmtId="0" fontId="2" fillId="0" borderId="0" xfId="0" applyFont="1" applyAlignment="1">
      <alignment horizontal="left"/>
    </xf>
    <xf numFmtId="0" fontId="6" fillId="0" borderId="0" xfId="5" applyNumberFormat="1" applyFont="1" applyAlignment="1">
      <alignment horizontal="centerContinuous"/>
    </xf>
    <xf numFmtId="0" fontId="7" fillId="0" borderId="0" xfId="5" applyNumberFormat="1" applyFont="1" applyFill="1"/>
    <xf numFmtId="0" fontId="7" fillId="0" borderId="0" xfId="5" applyNumberFormat="1" applyFont="1" applyFill="1" applyBorder="1"/>
    <xf numFmtId="41" fontId="8" fillId="0" borderId="0" xfId="5" applyFont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6" fillId="0" borderId="1" xfId="5" applyNumberFormat="1" applyFont="1" applyFill="1" applyBorder="1" applyAlignment="1">
      <alignment horizontal="right"/>
    </xf>
    <xf numFmtId="0" fontId="7" fillId="0" borderId="2" xfId="5" applyNumberFormat="1" applyFont="1" applyFill="1" applyBorder="1" applyAlignment="1">
      <alignment horizontal="centerContinuous"/>
    </xf>
    <xf numFmtId="0" fontId="7" fillId="0" borderId="3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3" xfId="5" applyNumberFormat="1" applyFont="1" applyFill="1" applyBorder="1" applyAlignment="1">
      <alignment horizontal="centerContinuous"/>
    </xf>
    <xf numFmtId="0" fontId="7" fillId="0" borderId="4" xfId="5" applyNumberFormat="1" applyFont="1" applyFill="1" applyBorder="1" applyAlignment="1">
      <alignment horizontal="centerContinuous"/>
    </xf>
    <xf numFmtId="0" fontId="7" fillId="0" borderId="5" xfId="5" applyNumberFormat="1" applyFont="1" applyFill="1" applyBorder="1" applyAlignment="1">
      <alignment horizontal="centerContinuous"/>
    </xf>
    <xf numFmtId="0" fontId="3" fillId="0" borderId="4" xfId="3" applyFont="1" applyFill="1" applyBorder="1" applyAlignment="1">
      <alignment horizontal="centerContinuous"/>
    </xf>
    <xf numFmtId="0" fontId="3" fillId="0" borderId="3" xfId="3" applyFont="1" applyFill="1" applyBorder="1" applyAlignment="1">
      <alignment horizontal="centerContinuous"/>
    </xf>
    <xf numFmtId="0" fontId="3" fillId="0" borderId="5" xfId="3" applyFont="1" applyFill="1" applyBorder="1" applyAlignment="1">
      <alignment horizontal="centerContinuous"/>
    </xf>
    <xf numFmtId="0" fontId="3" fillId="0" borderId="6" xfId="3" applyFont="1" applyFill="1" applyBorder="1" applyAlignment="1">
      <alignment horizontal="centerContinuous"/>
    </xf>
    <xf numFmtId="0" fontId="3" fillId="0" borderId="0" xfId="3" applyFont="1" applyBorder="1" applyAlignment="1">
      <alignment horizontal="center"/>
    </xf>
    <xf numFmtId="0" fontId="7" fillId="0" borderId="0" xfId="5" applyNumberFormat="1" applyFont="1" applyBorder="1"/>
    <xf numFmtId="0" fontId="6" fillId="0" borderId="1" xfId="5" applyNumberFormat="1" applyFont="1" applyBorder="1" applyAlignment="1">
      <alignment horizontal="right"/>
    </xf>
    <xf numFmtId="165" fontId="7" fillId="0" borderId="7" xfId="5" applyNumberFormat="1" applyFont="1" applyBorder="1" applyAlignment="1">
      <alignment horizontal="center"/>
    </xf>
    <xf numFmtId="165" fontId="7" fillId="0" borderId="8" xfId="5" applyNumberFormat="1" applyFont="1" applyBorder="1" applyAlignment="1">
      <alignment horizontal="center"/>
    </xf>
    <xf numFmtId="165" fontId="7" fillId="0" borderId="9" xfId="5" applyNumberFormat="1" applyFont="1" applyBorder="1" applyAlignment="1">
      <alignment horizontal="center"/>
    </xf>
    <xf numFmtId="165" fontId="7" fillId="0" borderId="8" xfId="5" quotePrefix="1" applyNumberFormat="1" applyFont="1" applyBorder="1" applyAlignment="1">
      <alignment horizontal="center"/>
    </xf>
    <xf numFmtId="165" fontId="7" fillId="0" borderId="10" xfId="5" applyNumberFormat="1" applyFont="1" applyBorder="1" applyAlignment="1">
      <alignment horizontal="center"/>
    </xf>
    <xf numFmtId="165" fontId="7" fillId="0" borderId="11" xfId="5" applyNumberFormat="1" applyFont="1" applyBorder="1" applyAlignment="1">
      <alignment horizontal="center"/>
    </xf>
    <xf numFmtId="0" fontId="7" fillId="0" borderId="0" xfId="5" applyNumberFormat="1" applyFont="1" applyBorder="1" applyAlignment="1">
      <alignment horizontal="center"/>
    </xf>
    <xf numFmtId="0" fontId="7" fillId="0" borderId="1" xfId="5" applyNumberFormat="1" applyFont="1" applyBorder="1" applyAlignment="1">
      <alignment horizontal="center"/>
    </xf>
    <xf numFmtId="0" fontId="7" fillId="0" borderId="8" xfId="5" applyNumberFormat="1" applyFont="1" applyBorder="1" applyAlignment="1">
      <alignment horizontal="centerContinuous"/>
    </xf>
    <xf numFmtId="0" fontId="7" fillId="0" borderId="9" xfId="5" applyNumberFormat="1" applyFont="1" applyBorder="1" applyAlignment="1">
      <alignment horizontal="centerContinuous"/>
    </xf>
    <xf numFmtId="165" fontId="7" fillId="0" borderId="9" xfId="5" applyNumberFormat="1" applyFont="1" applyFill="1" applyBorder="1" applyAlignment="1">
      <alignment horizontal="centerContinuous"/>
    </xf>
    <xf numFmtId="0" fontId="7" fillId="0" borderId="8" xfId="5" applyNumberFormat="1" applyFont="1" applyFill="1" applyBorder="1" applyAlignment="1">
      <alignment horizontal="centerContinuous"/>
    </xf>
    <xf numFmtId="0" fontId="3" fillId="0" borderId="8" xfId="3" applyFont="1" applyFill="1" applyBorder="1" applyAlignment="1">
      <alignment horizontal="centerContinuous"/>
    </xf>
    <xf numFmtId="0" fontId="3" fillId="0" borderId="12" xfId="3" applyFont="1" applyFill="1" applyBorder="1" applyAlignment="1">
      <alignment horizontal="centerContinuous"/>
    </xf>
    <xf numFmtId="165" fontId="7" fillId="0" borderId="8" xfId="5" applyNumberFormat="1" applyFont="1" applyBorder="1" applyAlignment="1">
      <alignment horizontal="centerContinuous"/>
    </xf>
    <xf numFmtId="165" fontId="7" fillId="0" borderId="12" xfId="5" applyNumberFormat="1" applyFont="1" applyBorder="1" applyAlignment="1">
      <alignment horizontal="centerContinuous"/>
    </xf>
    <xf numFmtId="0" fontId="3" fillId="0" borderId="8" xfId="3" applyFont="1" applyBorder="1" applyAlignment="1">
      <alignment horizontal="centerContinuous"/>
    </xf>
    <xf numFmtId="16" fontId="3" fillId="0" borderId="11" xfId="3" quotePrefix="1" applyNumberFormat="1" applyFont="1" applyBorder="1" applyAlignment="1">
      <alignment horizontal="centerContinuous"/>
    </xf>
    <xf numFmtId="6" fontId="3" fillId="0" borderId="0" xfId="0" applyNumberFormat="1" applyFont="1" applyBorder="1" applyAlignment="1">
      <alignment horizontal="center"/>
    </xf>
    <xf numFmtId="0" fontId="6" fillId="0" borderId="0" xfId="5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7" fillId="0" borderId="0" xfId="4" applyNumberFormat="1" applyFont="1" applyFill="1" applyBorder="1"/>
    <xf numFmtId="0" fontId="7" fillId="0" borderId="0" xfId="5" applyNumberFormat="1" applyFont="1" applyBorder="1" applyAlignment="1">
      <alignment horizontal="right"/>
    </xf>
    <xf numFmtId="164" fontId="3" fillId="0" borderId="13" xfId="4" applyNumberFormat="1" applyFont="1" applyFill="1" applyBorder="1"/>
    <xf numFmtId="0" fontId="7" fillId="0" borderId="0" xfId="5" applyNumberFormat="1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7" fillId="0" borderId="13" xfId="5" applyNumberFormat="1" applyFont="1" applyBorder="1" applyAlignment="1">
      <alignment horizontal="center"/>
    </xf>
    <xf numFmtId="0" fontId="7" fillId="0" borderId="13" xfId="5" applyNumberFormat="1" applyFont="1" applyBorder="1" applyAlignment="1">
      <alignment horizontal="left"/>
    </xf>
    <xf numFmtId="0" fontId="7" fillId="0" borderId="13" xfId="5" applyNumberFormat="1" applyFont="1" applyBorder="1" applyAlignment="1">
      <alignment horizontal="right"/>
    </xf>
    <xf numFmtId="0" fontId="7" fillId="0" borderId="13" xfId="5" applyNumberFormat="1" applyFont="1" applyBorder="1"/>
    <xf numFmtId="0" fontId="2" fillId="0" borderId="0" xfId="3" applyFont="1" applyBorder="1"/>
    <xf numFmtId="10" fontId="9" fillId="0" borderId="13" xfId="2" quotePrefix="1" applyNumberFormat="1" applyFont="1" applyFill="1" applyBorder="1" applyAlignment="1">
      <alignment horizontal="center"/>
    </xf>
    <xf numFmtId="10" fontId="7" fillId="0" borderId="0" xfId="2" quotePrefix="1" applyNumberFormat="1" applyFont="1" applyFill="1" applyBorder="1" applyAlignment="1">
      <alignment horizontal="center"/>
    </xf>
    <xf numFmtId="164" fontId="9" fillId="2" borderId="0" xfId="4" applyNumberFormat="1" applyFont="1" applyFill="1" applyBorder="1"/>
    <xf numFmtId="164" fontId="3" fillId="0" borderId="14" xfId="4" applyNumberFormat="1" applyFont="1" applyFill="1" applyBorder="1"/>
    <xf numFmtId="164" fontId="3" fillId="0" borderId="15" xfId="4" applyNumberFormat="1" applyFont="1" applyFill="1" applyBorder="1"/>
    <xf numFmtId="164" fontId="3" fillId="0" borderId="16" xfId="4" applyNumberFormat="1" applyFont="1" applyFill="1" applyBorder="1"/>
    <xf numFmtId="0" fontId="3" fillId="0" borderId="13" xfId="3" applyFont="1" applyBorder="1"/>
    <xf numFmtId="0" fontId="3" fillId="0" borderId="17" xfId="3" applyFont="1" applyBorder="1" applyAlignment="1">
      <alignment horizontal="center"/>
    </xf>
    <xf numFmtId="0" fontId="7" fillId="0" borderId="17" xfId="5" applyNumberFormat="1" applyFont="1" applyBorder="1"/>
    <xf numFmtId="0" fontId="7" fillId="0" borderId="17" xfId="5" applyNumberFormat="1" applyFont="1" applyBorder="1" applyAlignment="1">
      <alignment horizontal="right"/>
    </xf>
    <xf numFmtId="164" fontId="3" fillId="0" borderId="17" xfId="4" applyNumberFormat="1" applyFont="1" applyFill="1" applyBorder="1"/>
    <xf numFmtId="0" fontId="3" fillId="0" borderId="0" xfId="3" applyFont="1" applyFill="1"/>
    <xf numFmtId="0" fontId="7" fillId="0" borderId="0" xfId="5" applyNumberFormat="1" applyFont="1" applyBorder="1" applyAlignment="1">
      <alignment horizontal="centerContinuous"/>
    </xf>
    <xf numFmtId="0" fontId="7" fillId="0" borderId="0" xfId="5" applyNumberFormat="1" applyFont="1" applyFill="1" applyAlignment="1">
      <alignment horizontal="centerContinuous"/>
    </xf>
    <xf numFmtId="0" fontId="6" fillId="0" borderId="0" xfId="5" applyNumberFormat="1" applyFont="1" applyAlignment="1">
      <alignment horizontal="center"/>
    </xf>
    <xf numFmtId="0" fontId="6" fillId="0" borderId="0" xfId="5" applyNumberFormat="1" applyFont="1" applyFill="1" applyAlignment="1">
      <alignment horizontal="center"/>
    </xf>
    <xf numFmtId="0" fontId="7" fillId="0" borderId="8" xfId="5" applyNumberFormat="1" applyFont="1" applyFill="1" applyBorder="1"/>
    <xf numFmtId="0" fontId="7" fillId="0" borderId="0" xfId="5" applyNumberFormat="1" applyFont="1" applyFill="1" applyBorder="1" applyAlignment="1">
      <alignment horizontal="centerContinuous"/>
    </xf>
    <xf numFmtId="0" fontId="3" fillId="0" borderId="18" xfId="3" applyFont="1" applyFill="1" applyBorder="1" applyAlignment="1">
      <alignment horizontal="centerContinuous"/>
    </xf>
    <xf numFmtId="0" fontId="3" fillId="0" borderId="0" xfId="3" applyFont="1" applyFill="1" applyBorder="1" applyAlignment="1">
      <alignment horizontal="centerContinuous"/>
    </xf>
    <xf numFmtId="0" fontId="7" fillId="0" borderId="19" xfId="5" applyNumberFormat="1" applyFont="1" applyFill="1" applyBorder="1" applyAlignment="1">
      <alignment horizontal="centerContinuous"/>
    </xf>
    <xf numFmtId="0" fontId="7" fillId="0" borderId="7" xfId="5" applyNumberFormat="1" applyFont="1" applyBorder="1" applyAlignment="1">
      <alignment horizontal="center"/>
    </xf>
    <xf numFmtId="0" fontId="7" fillId="0" borderId="8" xfId="5" applyNumberFormat="1" applyFont="1" applyBorder="1" applyAlignment="1">
      <alignment horizontal="center"/>
    </xf>
    <xf numFmtId="0" fontId="7" fillId="0" borderId="9" xfId="5" applyNumberFormat="1" applyFont="1" applyBorder="1" applyAlignment="1">
      <alignment horizontal="center"/>
    </xf>
    <xf numFmtId="165" fontId="7" fillId="0" borderId="8" xfId="5" quotePrefix="1" applyNumberFormat="1" applyFont="1" applyFill="1" applyBorder="1" applyAlignment="1">
      <alignment horizontal="center"/>
    </xf>
    <xf numFmtId="165" fontId="7" fillId="0" borderId="8" xfId="5" applyNumberFormat="1" applyFont="1" applyFill="1" applyBorder="1" applyAlignment="1">
      <alignment horizontal="center"/>
    </xf>
    <xf numFmtId="0" fontId="7" fillId="0" borderId="20" xfId="5" applyNumberFormat="1" applyFont="1" applyBorder="1" applyAlignment="1">
      <alignment horizontal="centerContinuous"/>
    </xf>
    <xf numFmtId="0" fontId="7" fillId="0" borderId="12" xfId="5" applyNumberFormat="1" applyFont="1" applyBorder="1" applyAlignment="1">
      <alignment horizontal="centerContinuous"/>
    </xf>
    <xf numFmtId="0" fontId="7" fillId="0" borderId="0" xfId="5" applyNumberFormat="1" applyFont="1" applyFill="1" applyBorder="1" applyAlignment="1">
      <alignment horizontal="right"/>
    </xf>
    <xf numFmtId="6" fontId="7" fillId="0" borderId="0" xfId="5" applyNumberFormat="1" applyFont="1" applyBorder="1" applyAlignment="1">
      <alignment horizontal="right"/>
    </xf>
    <xf numFmtId="166" fontId="10" fillId="0" borderId="0" xfId="6" applyNumberFormat="1" applyFont="1" applyBorder="1"/>
    <xf numFmtId="166" fontId="10" fillId="0" borderId="0" xfId="6" applyNumberFormat="1" applyFont="1" applyFill="1" applyBorder="1"/>
    <xf numFmtId="167" fontId="10" fillId="0" borderId="0" xfId="6" applyNumberFormat="1" applyFont="1" applyBorder="1"/>
    <xf numFmtId="167" fontId="10" fillId="0" borderId="0" xfId="6" applyNumberFormat="1" applyFont="1" applyFill="1" applyBorder="1"/>
    <xf numFmtId="0" fontId="3" fillId="0" borderId="13" xfId="3" applyFont="1" applyBorder="1" applyAlignment="1">
      <alignment horizontal="right"/>
    </xf>
    <xf numFmtId="6" fontId="3" fillId="0" borderId="13" xfId="0" applyNumberFormat="1" applyFont="1" applyBorder="1"/>
    <xf numFmtId="9" fontId="7" fillId="0" borderId="0" xfId="2" applyFont="1" applyBorder="1" applyAlignment="1">
      <alignment horizontal="right"/>
    </xf>
    <xf numFmtId="164" fontId="3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9" fontId="3" fillId="0" borderId="0" xfId="2" applyFont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6" fillId="0" borderId="0" xfId="5" applyNumberFormat="1" applyFont="1" applyFill="1" applyBorder="1" applyAlignment="1">
      <alignment horizontal="right"/>
    </xf>
    <xf numFmtId="10" fontId="6" fillId="0" borderId="0" xfId="2" applyNumberFormat="1" applyFont="1" applyBorder="1" applyAlignment="1">
      <alignment horizontal="right"/>
    </xf>
    <xf numFmtId="168" fontId="7" fillId="0" borderId="0" xfId="7" applyNumberFormat="1" applyFont="1" applyBorder="1"/>
    <xf numFmtId="164" fontId="6" fillId="0" borderId="0" xfId="1" applyNumberFormat="1" applyFont="1" applyBorder="1" applyAlignment="1">
      <alignment horizontal="right"/>
    </xf>
    <xf numFmtId="164" fontId="3" fillId="0" borderId="0" xfId="1" applyNumberFormat="1" applyFont="1" applyBorder="1"/>
    <xf numFmtId="42" fontId="6" fillId="0" borderId="0" xfId="8" applyNumberFormat="1" applyFont="1" applyFill="1" applyBorder="1"/>
    <xf numFmtId="0" fontId="7" fillId="0" borderId="0" xfId="5" applyNumberFormat="1" applyFont="1" applyFill="1" applyAlignment="1">
      <alignment horizontal="center"/>
    </xf>
    <xf numFmtId="0" fontId="3" fillId="0" borderId="0" xfId="3" applyNumberFormat="1" applyFont="1" applyFill="1"/>
    <xf numFmtId="169" fontId="7" fillId="0" borderId="0" xfId="8" quotePrefix="1" applyNumberFormat="1" applyFont="1" applyFill="1" applyBorder="1" applyAlignment="1">
      <alignment horizontal="center"/>
    </xf>
  </cellXfs>
  <cellStyles count="9">
    <cellStyle name="Comma" xfId="1" builtinId="3"/>
    <cellStyle name="Comma 2 2" xfId="4"/>
    <cellStyle name="Currency 28" xfId="6"/>
    <cellStyle name="Normal" xfId="0" builtinId="0"/>
    <cellStyle name="Normal 15 8" xfId="5"/>
    <cellStyle name="Normal 159" xfId="8"/>
    <cellStyle name="Normal 3 2" xfId="3"/>
    <cellStyle name="Percent" xfId="2" builtinId="5"/>
    <cellStyle name="Percent 2 2" xfId="7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0"/>
  <sheetViews>
    <sheetView view="pageBreakPreview" zoomScale="60" zoomScaleNormal="70" workbookViewId="0">
      <pane xSplit="3" ySplit="8" topLeftCell="D9" activePane="bottomRight" state="frozen"/>
      <selection activeCell="CC43" sqref="CC43"/>
      <selection pane="topRight" activeCell="CC43" sqref="CC43"/>
      <selection pane="bottomLeft" activeCell="CC43" sqref="CC43"/>
      <selection pane="bottomRight"/>
    </sheetView>
  </sheetViews>
  <sheetFormatPr defaultColWidth="9.140625" defaultRowHeight="15.75" outlineLevelRow="1"/>
  <cols>
    <col min="1" max="1" width="15.28515625" style="4" customWidth="1"/>
    <col min="2" max="2" width="15.28515625" style="2" customWidth="1"/>
    <col min="3" max="3" width="41.7109375" style="3" customWidth="1"/>
    <col min="4" max="15" width="15.28515625" style="3" hidden="1" customWidth="1"/>
    <col min="16" max="19" width="15.28515625" style="113" hidden="1" customWidth="1"/>
    <col min="20" max="27" width="15.28515625" style="3" hidden="1" customWidth="1"/>
    <col min="28" max="38" width="15.28515625" style="4" hidden="1" customWidth="1"/>
    <col min="39" max="39" width="4.7109375" style="4" hidden="1" customWidth="1"/>
    <col min="40" max="42" width="15.28515625" style="4" customWidth="1"/>
    <col min="43" max="54" width="15.28515625" style="4" hidden="1" customWidth="1"/>
    <col min="55" max="55" width="15.28515625" style="4" customWidth="1"/>
    <col min="56" max="16384" width="9.140625" style="4"/>
  </cols>
  <sheetData>
    <row r="1" spans="1:54" ht="15.75" customHeight="1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4"/>
      <c r="Q1" s="74"/>
      <c r="R1" s="74"/>
      <c r="S1" s="74"/>
      <c r="T1" s="4"/>
      <c r="U1" s="4"/>
      <c r="V1" s="4"/>
      <c r="W1" s="4"/>
      <c r="X1" s="4"/>
      <c r="Y1" s="4"/>
      <c r="Z1" s="4"/>
      <c r="AA1" s="4"/>
    </row>
    <row r="2" spans="1:54" ht="15.75" customHeight="1">
      <c r="A2" s="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4"/>
      <c r="Q2" s="74"/>
      <c r="R2" s="74"/>
      <c r="S2" s="74"/>
      <c r="T2" s="4"/>
      <c r="U2" s="4"/>
      <c r="V2" s="4"/>
      <c r="W2" s="4"/>
      <c r="X2" s="4"/>
      <c r="Y2" s="4"/>
      <c r="Z2" s="4"/>
      <c r="AA2" s="4"/>
    </row>
    <row r="3" spans="1:54" ht="15.75" customHeight="1">
      <c r="A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75"/>
      <c r="N3" s="9"/>
      <c r="O3" s="9"/>
      <c r="P3" s="76"/>
      <c r="Q3" s="76"/>
      <c r="R3" s="76"/>
      <c r="S3" s="76"/>
      <c r="T3" s="9"/>
      <c r="U3" s="9"/>
      <c r="V3" s="9"/>
      <c r="W3" s="9"/>
      <c r="X3" s="9"/>
      <c r="Y3" s="9"/>
      <c r="Z3" s="9"/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54" ht="15.75" customHeight="1">
      <c r="A4" s="11" t="s">
        <v>54</v>
      </c>
      <c r="C4" s="12"/>
      <c r="D4" s="12" t="s">
        <v>55</v>
      </c>
      <c r="E4" s="12" t="s">
        <v>55</v>
      </c>
      <c r="F4" s="77">
        <v>201611</v>
      </c>
      <c r="G4" s="77">
        <v>201612</v>
      </c>
      <c r="H4" s="77">
        <v>201701</v>
      </c>
      <c r="I4" s="77">
        <v>201702</v>
      </c>
      <c r="J4" s="77">
        <v>201703</v>
      </c>
      <c r="K4" s="77">
        <v>201704</v>
      </c>
      <c r="L4" s="77">
        <v>201705</v>
      </c>
      <c r="M4" s="77">
        <v>201706</v>
      </c>
      <c r="N4" s="77">
        <v>201707</v>
      </c>
      <c r="O4" s="77">
        <v>201708</v>
      </c>
      <c r="P4" s="78" t="s">
        <v>55</v>
      </c>
      <c r="Q4" s="78" t="s">
        <v>55</v>
      </c>
      <c r="R4" s="78" t="s">
        <v>55</v>
      </c>
      <c r="S4" s="78" t="s">
        <v>55</v>
      </c>
      <c r="T4" s="77">
        <v>201711</v>
      </c>
      <c r="U4" s="77">
        <v>201712</v>
      </c>
      <c r="V4" s="77">
        <v>201801</v>
      </c>
      <c r="W4" s="77">
        <v>201802</v>
      </c>
      <c r="X4" s="77">
        <v>201803</v>
      </c>
      <c r="Y4" s="77">
        <v>201804</v>
      </c>
      <c r="Z4" s="77">
        <v>201805</v>
      </c>
      <c r="AA4" s="77">
        <v>201806</v>
      </c>
      <c r="AB4" s="77">
        <v>201807</v>
      </c>
      <c r="AC4" s="77">
        <v>201808</v>
      </c>
      <c r="AD4" s="77">
        <v>201809</v>
      </c>
      <c r="AE4" s="77">
        <v>201810</v>
      </c>
      <c r="AF4" s="77">
        <v>201811</v>
      </c>
      <c r="AG4" s="77">
        <v>201812</v>
      </c>
      <c r="AH4" s="77">
        <v>201901</v>
      </c>
      <c r="AI4" s="77">
        <v>201902</v>
      </c>
      <c r="AJ4" s="77">
        <v>201903</v>
      </c>
      <c r="AK4" s="77">
        <v>201904</v>
      </c>
      <c r="AL4" s="77">
        <v>201905</v>
      </c>
      <c r="AM4" s="77">
        <v>201906</v>
      </c>
      <c r="AN4" s="77">
        <v>202004</v>
      </c>
      <c r="AO4" s="77">
        <v>202005</v>
      </c>
      <c r="AP4" s="77">
        <v>202006</v>
      </c>
      <c r="AQ4" s="77">
        <v>202007</v>
      </c>
      <c r="AR4" s="77">
        <v>202008</v>
      </c>
      <c r="AS4" s="77">
        <v>202009</v>
      </c>
      <c r="AT4" s="77">
        <v>202010</v>
      </c>
      <c r="AU4" s="77">
        <v>202011</v>
      </c>
      <c r="AV4" s="77">
        <v>202012</v>
      </c>
      <c r="AW4" s="77">
        <v>202101</v>
      </c>
      <c r="AX4" s="77">
        <v>202102</v>
      </c>
      <c r="AY4" s="77">
        <v>202103</v>
      </c>
      <c r="AZ4" s="77">
        <v>202104</v>
      </c>
      <c r="BA4" s="77">
        <v>202105</v>
      </c>
      <c r="BB4" s="77">
        <v>202106</v>
      </c>
    </row>
    <row r="5" spans="1:54" ht="15.75" customHeight="1" thickBot="1">
      <c r="C5" s="13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13"/>
      <c r="W5" s="13"/>
      <c r="X5" s="13"/>
      <c r="Y5" s="13"/>
      <c r="Z5" s="13"/>
      <c r="AA5" s="13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54" s="16" customFormat="1" ht="15.75" customHeight="1">
      <c r="B6" s="17"/>
      <c r="C6" s="18"/>
      <c r="D6" s="80">
        <v>2016</v>
      </c>
      <c r="E6" s="80">
        <v>2016</v>
      </c>
      <c r="F6" s="80">
        <v>2016</v>
      </c>
      <c r="G6" s="80">
        <v>2016</v>
      </c>
      <c r="H6" s="81">
        <v>2017</v>
      </c>
      <c r="I6" s="82">
        <v>2017</v>
      </c>
      <c r="J6" s="82">
        <v>2017</v>
      </c>
      <c r="K6" s="82">
        <v>2017</v>
      </c>
      <c r="L6" s="82">
        <v>2017</v>
      </c>
      <c r="M6" s="82">
        <v>2017</v>
      </c>
      <c r="N6" s="82">
        <v>2017</v>
      </c>
      <c r="O6" s="82">
        <v>2017</v>
      </c>
      <c r="P6" s="82">
        <v>2017</v>
      </c>
      <c r="Q6" s="82">
        <v>2017</v>
      </c>
      <c r="R6" s="82">
        <v>2017</v>
      </c>
      <c r="S6" s="82">
        <v>2017</v>
      </c>
      <c r="T6" s="82">
        <v>2017</v>
      </c>
      <c r="U6" s="83">
        <v>2017</v>
      </c>
      <c r="V6" s="24">
        <v>2018</v>
      </c>
      <c r="W6" s="22">
        <v>2018</v>
      </c>
      <c r="X6" s="22">
        <v>2018</v>
      </c>
      <c r="Y6" s="22">
        <v>2018</v>
      </c>
      <c r="Z6" s="22">
        <v>2018</v>
      </c>
      <c r="AA6" s="22">
        <v>2018</v>
      </c>
      <c r="AB6" s="22">
        <v>2018</v>
      </c>
      <c r="AC6" s="22">
        <v>2018</v>
      </c>
      <c r="AD6" s="22">
        <v>2018</v>
      </c>
      <c r="AE6" s="22">
        <v>2018</v>
      </c>
      <c r="AF6" s="22">
        <v>2018</v>
      </c>
      <c r="AG6" s="25">
        <v>2018</v>
      </c>
      <c r="AH6" s="26">
        <v>2019</v>
      </c>
      <c r="AI6" s="26">
        <v>2019</v>
      </c>
      <c r="AJ6" s="26">
        <v>2019</v>
      </c>
      <c r="AK6" s="26">
        <v>2019</v>
      </c>
      <c r="AL6" s="26">
        <v>2019</v>
      </c>
      <c r="AM6" s="26">
        <v>2019</v>
      </c>
      <c r="AN6" s="26">
        <v>2020</v>
      </c>
      <c r="AO6" s="26">
        <v>2020</v>
      </c>
      <c r="AP6" s="26">
        <v>2020</v>
      </c>
      <c r="AQ6" s="26">
        <v>2020</v>
      </c>
      <c r="AR6" s="26">
        <v>2020</v>
      </c>
      <c r="AS6" s="26">
        <v>2020</v>
      </c>
      <c r="AT6" s="26">
        <v>2020</v>
      </c>
      <c r="AU6" s="26">
        <v>2020</v>
      </c>
      <c r="AV6" s="25">
        <v>2020</v>
      </c>
      <c r="AW6" s="27">
        <v>2021</v>
      </c>
      <c r="AX6" s="26">
        <v>2021</v>
      </c>
      <c r="AY6" s="26">
        <v>2021</v>
      </c>
      <c r="AZ6" s="26">
        <v>2021</v>
      </c>
      <c r="BA6" s="26">
        <v>2021</v>
      </c>
      <c r="BB6" s="28">
        <v>2021</v>
      </c>
    </row>
    <row r="7" spans="1:54" s="6" customFormat="1" ht="15.75" customHeight="1" thickBot="1">
      <c r="A7" s="29" t="s">
        <v>4</v>
      </c>
      <c r="B7" s="29" t="s">
        <v>5</v>
      </c>
      <c r="C7" s="31" t="s">
        <v>6</v>
      </c>
      <c r="D7" s="84" t="s">
        <v>56</v>
      </c>
      <c r="E7" s="85" t="s">
        <v>57</v>
      </c>
      <c r="F7" s="85" t="s">
        <v>9</v>
      </c>
      <c r="G7" s="86" t="s">
        <v>10</v>
      </c>
      <c r="H7" s="85" t="s">
        <v>11</v>
      </c>
      <c r="I7" s="85" t="s">
        <v>12</v>
      </c>
      <c r="J7" s="85" t="s">
        <v>13</v>
      </c>
      <c r="K7" s="85" t="s">
        <v>14</v>
      </c>
      <c r="L7" s="85" t="s">
        <v>15</v>
      </c>
      <c r="M7" s="85" t="s">
        <v>16</v>
      </c>
      <c r="N7" s="33" t="s">
        <v>17</v>
      </c>
      <c r="O7" s="33" t="s">
        <v>18</v>
      </c>
      <c r="P7" s="87" t="s">
        <v>58</v>
      </c>
      <c r="Q7" s="87" t="s">
        <v>56</v>
      </c>
      <c r="R7" s="88" t="s">
        <v>59</v>
      </c>
      <c r="S7" s="88" t="s">
        <v>57</v>
      </c>
      <c r="T7" s="33" t="s">
        <v>9</v>
      </c>
      <c r="U7" s="34" t="s">
        <v>10</v>
      </c>
      <c r="V7" s="36" t="s">
        <v>11</v>
      </c>
      <c r="W7" s="33" t="s">
        <v>12</v>
      </c>
      <c r="X7" s="33" t="s">
        <v>13</v>
      </c>
      <c r="Y7" s="33" t="s">
        <v>14</v>
      </c>
      <c r="Z7" s="33" t="s">
        <v>15</v>
      </c>
      <c r="AA7" s="33" t="s">
        <v>16</v>
      </c>
      <c r="AB7" s="33" t="s">
        <v>17</v>
      </c>
      <c r="AC7" s="33" t="s">
        <v>18</v>
      </c>
      <c r="AD7" s="35" t="s">
        <v>7</v>
      </c>
      <c r="AE7" s="33" t="s">
        <v>8</v>
      </c>
      <c r="AF7" s="33" t="s">
        <v>9</v>
      </c>
      <c r="AG7" s="34" t="s">
        <v>10</v>
      </c>
      <c r="AH7" s="33" t="s">
        <v>11</v>
      </c>
      <c r="AI7" s="33" t="s">
        <v>12</v>
      </c>
      <c r="AJ7" s="33" t="s">
        <v>13</v>
      </c>
      <c r="AK7" s="33" t="s">
        <v>14</v>
      </c>
      <c r="AL7" s="33" t="s">
        <v>15</v>
      </c>
      <c r="AM7" s="33" t="s">
        <v>16</v>
      </c>
      <c r="AN7" s="33" t="s">
        <v>14</v>
      </c>
      <c r="AO7" s="33" t="s">
        <v>15</v>
      </c>
      <c r="AP7" s="33" t="s">
        <v>16</v>
      </c>
      <c r="AQ7" s="33" t="s">
        <v>17</v>
      </c>
      <c r="AR7" s="33" t="s">
        <v>18</v>
      </c>
      <c r="AS7" s="35" t="s">
        <v>7</v>
      </c>
      <c r="AT7" s="33" t="s">
        <v>8</v>
      </c>
      <c r="AU7" s="33" t="s">
        <v>9</v>
      </c>
      <c r="AV7" s="34" t="s">
        <v>10</v>
      </c>
      <c r="AW7" s="36" t="s">
        <v>11</v>
      </c>
      <c r="AX7" s="33" t="s">
        <v>12</v>
      </c>
      <c r="AY7" s="33" t="s">
        <v>13</v>
      </c>
      <c r="AZ7" s="33" t="s">
        <v>14</v>
      </c>
      <c r="BA7" s="33" t="s">
        <v>15</v>
      </c>
      <c r="BB7" s="37" t="s">
        <v>16</v>
      </c>
    </row>
    <row r="8" spans="1:54" s="6" customFormat="1" ht="15.75" customHeight="1" thickBot="1">
      <c r="A8" s="29" t="s">
        <v>19</v>
      </c>
      <c r="B8" s="29" t="s">
        <v>19</v>
      </c>
      <c r="C8" s="39" t="s">
        <v>21</v>
      </c>
      <c r="D8" s="89" t="s">
        <v>22</v>
      </c>
      <c r="E8" s="89"/>
      <c r="F8" s="89"/>
      <c r="G8" s="89"/>
      <c r="H8" s="89"/>
      <c r="I8" s="89"/>
      <c r="J8" s="89"/>
      <c r="K8" s="89"/>
      <c r="L8" s="89"/>
      <c r="M8" s="90"/>
      <c r="N8" s="42" t="s">
        <v>23</v>
      </c>
      <c r="O8" s="43"/>
      <c r="P8" s="43"/>
      <c r="Q8" s="43"/>
      <c r="R8" s="43"/>
      <c r="S8" s="43"/>
      <c r="T8" s="43"/>
      <c r="U8" s="43"/>
      <c r="V8" s="43"/>
      <c r="W8" s="43"/>
      <c r="X8" s="44"/>
      <c r="Y8" s="43"/>
      <c r="Z8" s="43"/>
      <c r="AA8" s="45"/>
      <c r="AB8" s="46" t="s">
        <v>24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46"/>
      <c r="AO8" s="46"/>
      <c r="AP8" s="47"/>
      <c r="AQ8" s="46" t="s">
        <v>26</v>
      </c>
      <c r="AR8" s="46"/>
      <c r="AS8" s="46"/>
      <c r="AT8" s="46"/>
      <c r="AU8" s="46"/>
      <c r="AV8" s="46"/>
      <c r="AW8" s="46"/>
      <c r="AX8" s="46"/>
      <c r="AY8" s="46"/>
      <c r="AZ8" s="46"/>
      <c r="BA8" s="48"/>
      <c r="BB8" s="49"/>
    </row>
    <row r="9" spans="1:54" s="6" customFormat="1" ht="15.75" customHeight="1">
      <c r="B9" s="29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91"/>
      <c r="Q9" s="91"/>
      <c r="R9" s="91"/>
      <c r="S9" s="91"/>
      <c r="T9" s="54"/>
      <c r="U9" s="54"/>
      <c r="V9" s="54"/>
      <c r="W9" s="54"/>
      <c r="X9" s="54"/>
      <c r="Y9" s="54"/>
      <c r="Z9" s="54"/>
      <c r="AA9" s="54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</row>
    <row r="10" spans="1:54" s="6" customFormat="1" ht="15.75" customHeight="1">
      <c r="A10" s="29" t="s">
        <v>27</v>
      </c>
      <c r="B10" s="38" t="s">
        <v>28</v>
      </c>
      <c r="C10" s="91" t="s">
        <v>60</v>
      </c>
      <c r="D10" s="7">
        <v>14079.474248407665</v>
      </c>
      <c r="E10" s="7">
        <v>92894.116525541584</v>
      </c>
      <c r="F10" s="7" t="e">
        <v>#VALUE!</v>
      </c>
      <c r="G10" s="7" t="e">
        <v>#VALUE!</v>
      </c>
      <c r="H10" s="7" t="e">
        <v>#VALUE!</v>
      </c>
      <c r="I10" s="7" t="e">
        <v>#VALUE!</v>
      </c>
      <c r="J10" s="7" t="e">
        <v>#VALUE!</v>
      </c>
      <c r="K10" s="7" t="e">
        <v>#VALUE!</v>
      </c>
      <c r="L10" s="7" t="e">
        <v>#VALUE!</v>
      </c>
      <c r="M10" s="7" t="e">
        <v>#VALUE!</v>
      </c>
      <c r="N10" s="7" t="e">
        <v>#VALUE!</v>
      </c>
      <c r="O10" s="7" t="e">
        <v>#VALUE!</v>
      </c>
      <c r="P10" s="7">
        <v>92185.200000000012</v>
      </c>
      <c r="Q10" s="7">
        <v>14787.8</v>
      </c>
      <c r="R10" s="7">
        <v>12986.266666666666</v>
      </c>
      <c r="S10" s="7">
        <v>94093.733333333337</v>
      </c>
      <c r="T10" s="7" t="e">
        <v>#VALUE!</v>
      </c>
      <c r="U10" s="7" t="e">
        <v>#VALUE!</v>
      </c>
      <c r="V10" s="7" t="e">
        <v>#VALUE!</v>
      </c>
      <c r="W10" s="7" t="e">
        <v>#VALUE!</v>
      </c>
      <c r="X10" s="7" t="e">
        <v>#VALUE!</v>
      </c>
      <c r="Y10" s="7" t="e">
        <v>#VALUE!</v>
      </c>
      <c r="Z10" s="7" t="e">
        <v>#VALUE!</v>
      </c>
      <c r="AA10" s="7" t="e">
        <v>#VALUE!</v>
      </c>
      <c r="AB10" s="7" t="e">
        <v>#VALUE!</v>
      </c>
      <c r="AC10" s="7" t="e">
        <v>#VALUE!</v>
      </c>
      <c r="AD10" s="7" t="e">
        <v>#VALUE!</v>
      </c>
      <c r="AE10" s="7" t="e">
        <v>#VALUE!</v>
      </c>
      <c r="AF10" s="7" t="e">
        <v>#VALUE!</v>
      </c>
      <c r="AG10" s="7" t="e">
        <v>#VALUE!</v>
      </c>
      <c r="AH10" s="7" t="e">
        <v>#VALUE!</v>
      </c>
      <c r="AI10" s="7" t="e">
        <v>#VALUE!</v>
      </c>
      <c r="AJ10" s="7" t="e">
        <v>#VALUE!</v>
      </c>
      <c r="AK10" s="7" t="e">
        <v>#VALUE!</v>
      </c>
      <c r="AL10" s="7" t="e">
        <v>#VALUE!</v>
      </c>
      <c r="AM10" s="7" t="e">
        <v>#VALUE!</v>
      </c>
      <c r="AN10" s="7">
        <v>109174</v>
      </c>
      <c r="AO10" s="7">
        <v>109326</v>
      </c>
      <c r="AP10" s="7">
        <v>109446</v>
      </c>
      <c r="AQ10" s="7" t="e">
        <v>#VALUE!</v>
      </c>
      <c r="AR10" s="7" t="e">
        <v>#VALUE!</v>
      </c>
      <c r="AS10" s="7" t="e">
        <v>#VALUE!</v>
      </c>
      <c r="AT10" s="7" t="e">
        <v>#VALUE!</v>
      </c>
      <c r="AU10" s="7" t="e">
        <v>#VALUE!</v>
      </c>
      <c r="AV10" s="7" t="e">
        <v>#VALUE!</v>
      </c>
      <c r="AW10" s="7" t="e">
        <v>#VALUE!</v>
      </c>
      <c r="AX10" s="7" t="e">
        <v>#VALUE!</v>
      </c>
      <c r="AY10" s="7" t="e">
        <v>#VALUE!</v>
      </c>
      <c r="AZ10" s="7" t="e">
        <v>#VALUE!</v>
      </c>
      <c r="BA10" s="7" t="e">
        <v>#VALUE!</v>
      </c>
      <c r="BB10" s="7" t="e">
        <v>#VALUE!</v>
      </c>
    </row>
    <row r="11" spans="1:54" s="6" customFormat="1" ht="15.75" customHeight="1">
      <c r="A11" s="29" t="s">
        <v>27</v>
      </c>
      <c r="B11" s="38" t="s">
        <v>28</v>
      </c>
      <c r="C11" s="54" t="s">
        <v>61</v>
      </c>
      <c r="D11" s="93">
        <v>54.481662303549477</v>
      </c>
      <c r="E11" s="93">
        <v>51.844532235719285</v>
      </c>
      <c r="F11" s="93">
        <v>56.176241232657986</v>
      </c>
      <c r="G11" s="93">
        <v>103.71374473579486</v>
      </c>
      <c r="H11" s="93">
        <v>100.20639832306884</v>
      </c>
      <c r="I11" s="93">
        <v>87.46131215513131</v>
      </c>
      <c r="J11" s="93">
        <v>70.530488208613519</v>
      </c>
      <c r="K11" s="93">
        <v>52.662917166168903</v>
      </c>
      <c r="L11" s="93">
        <v>42.594919314348893</v>
      </c>
      <c r="M11" s="93">
        <v>34.927472210888808</v>
      </c>
      <c r="N11" s="93">
        <v>44.259812522639457</v>
      </c>
      <c r="O11" s="93">
        <v>59.188046696735015</v>
      </c>
      <c r="P11" s="94">
        <v>54.481662303549477</v>
      </c>
      <c r="Q11" s="94">
        <v>56.811872571839537</v>
      </c>
      <c r="R11" s="94">
        <v>51.844532235719285</v>
      </c>
      <c r="S11" s="94">
        <v>54.061951019626278</v>
      </c>
      <c r="T11" s="93">
        <v>58.578929561529897</v>
      </c>
      <c r="U11" s="93">
        <v>108.14963789191133</v>
      </c>
      <c r="V11" s="93">
        <v>104.49228036939483</v>
      </c>
      <c r="W11" s="93">
        <v>91.202079948274289</v>
      </c>
      <c r="X11" s="93">
        <v>73.547115471848016</v>
      </c>
      <c r="Y11" s="93">
        <v>54.915338717754352</v>
      </c>
      <c r="Z11" s="93">
        <v>44.416727133102171</v>
      </c>
      <c r="AA11" s="93">
        <v>36.42133915528867</v>
      </c>
      <c r="AB11" s="93">
        <v>46.152828727582389</v>
      </c>
      <c r="AC11" s="93">
        <v>61.719551580053853</v>
      </c>
      <c r="AD11" s="93">
        <v>56.811872571839537</v>
      </c>
      <c r="AE11" s="93">
        <v>54.061951019626278</v>
      </c>
      <c r="AF11" s="93">
        <v>58.578929561529897</v>
      </c>
      <c r="AG11" s="93">
        <v>108.14963789191133</v>
      </c>
      <c r="AH11" s="93">
        <v>104.49228036939483</v>
      </c>
      <c r="AI11" s="93">
        <v>91.202079948274289</v>
      </c>
      <c r="AJ11" s="93">
        <v>73.547115471848016</v>
      </c>
      <c r="AK11" s="93">
        <v>54.915338717754352</v>
      </c>
      <c r="AL11" s="93">
        <v>44.416727133102171</v>
      </c>
      <c r="AM11" s="93">
        <v>36.42133915528867</v>
      </c>
      <c r="AN11" s="93">
        <v>54.915338717754352</v>
      </c>
      <c r="AO11" s="93">
        <v>44.416727133102171</v>
      </c>
      <c r="AP11" s="93">
        <v>36.42133915528867</v>
      </c>
      <c r="AQ11" s="93">
        <v>46.152828727582389</v>
      </c>
      <c r="AR11" s="93">
        <v>61.719551580053853</v>
      </c>
      <c r="AS11" s="93">
        <v>56.811872571839537</v>
      </c>
      <c r="AT11" s="93">
        <v>54.061951019626278</v>
      </c>
      <c r="AU11" s="93">
        <v>58.578929561529897</v>
      </c>
      <c r="AV11" s="93">
        <v>108.14963789191133</v>
      </c>
      <c r="AW11" s="93">
        <v>104.49228036939483</v>
      </c>
      <c r="AX11" s="93">
        <v>91.202079948274289</v>
      </c>
      <c r="AY11" s="93">
        <v>73.547115471848016</v>
      </c>
      <c r="AZ11" s="93">
        <v>54.915338717754352</v>
      </c>
      <c r="BA11" s="93">
        <v>44.416727133102171</v>
      </c>
      <c r="BB11" s="93">
        <v>36.42133915528867</v>
      </c>
    </row>
    <row r="12" spans="1:54" s="6" customFormat="1" ht="15.75" customHeight="1">
      <c r="A12" s="29" t="s">
        <v>27</v>
      </c>
      <c r="B12" s="38" t="s">
        <v>28</v>
      </c>
      <c r="C12" s="54" t="s">
        <v>62</v>
      </c>
      <c r="D12" s="5">
        <f t="shared" ref="D12:BB12" si="0">D11*D10</f>
        <v>767073.16141326749</v>
      </c>
      <c r="E12" s="5">
        <f t="shared" si="0"/>
        <v>4816052.0187171046</v>
      </c>
      <c r="F12" s="5" t="e">
        <f t="shared" si="0"/>
        <v>#VALUE!</v>
      </c>
      <c r="G12" s="5" t="e">
        <f t="shared" si="0"/>
        <v>#VALUE!</v>
      </c>
      <c r="H12" s="5" t="e">
        <f t="shared" si="0"/>
        <v>#VALUE!</v>
      </c>
      <c r="I12" s="5" t="e">
        <f t="shared" si="0"/>
        <v>#VALUE!</v>
      </c>
      <c r="J12" s="5" t="e">
        <f t="shared" si="0"/>
        <v>#VALUE!</v>
      </c>
      <c r="K12" s="5" t="e">
        <f t="shared" si="0"/>
        <v>#VALUE!</v>
      </c>
      <c r="L12" s="5" t="e">
        <f t="shared" si="0"/>
        <v>#VALUE!</v>
      </c>
      <c r="M12" s="5" t="e">
        <f t="shared" si="0"/>
        <v>#VALUE!</v>
      </c>
      <c r="N12" s="5" t="e">
        <f t="shared" si="0"/>
        <v>#VALUE!</v>
      </c>
      <c r="O12" s="5" t="e">
        <f t="shared" si="0"/>
        <v>#VALUE!</v>
      </c>
      <c r="P12" s="5">
        <f t="shared" si="0"/>
        <v>5022402.9357851697</v>
      </c>
      <c r="Q12" s="5">
        <f t="shared" si="0"/>
        <v>840122.60921784863</v>
      </c>
      <c r="R12" s="5">
        <f t="shared" si="0"/>
        <v>673266.92082164681</v>
      </c>
      <c r="S12" s="5">
        <f t="shared" si="0"/>
        <v>5086890.8027204433</v>
      </c>
      <c r="T12" s="5" t="e">
        <f t="shared" si="0"/>
        <v>#VALUE!</v>
      </c>
      <c r="U12" s="5" t="e">
        <f t="shared" si="0"/>
        <v>#VALUE!</v>
      </c>
      <c r="V12" s="5" t="e">
        <f t="shared" si="0"/>
        <v>#VALUE!</v>
      </c>
      <c r="W12" s="5" t="e">
        <f t="shared" si="0"/>
        <v>#VALUE!</v>
      </c>
      <c r="X12" s="5" t="e">
        <f t="shared" si="0"/>
        <v>#VALUE!</v>
      </c>
      <c r="Y12" s="5" t="e">
        <f t="shared" si="0"/>
        <v>#VALUE!</v>
      </c>
      <c r="Z12" s="5" t="e">
        <f t="shared" si="0"/>
        <v>#VALUE!</v>
      </c>
      <c r="AA12" s="5" t="e">
        <f t="shared" si="0"/>
        <v>#VALUE!</v>
      </c>
      <c r="AB12" s="5" t="e">
        <f t="shared" si="0"/>
        <v>#VALUE!</v>
      </c>
      <c r="AC12" s="5" t="e">
        <f t="shared" si="0"/>
        <v>#VALUE!</v>
      </c>
      <c r="AD12" s="5" t="e">
        <f t="shared" si="0"/>
        <v>#VALUE!</v>
      </c>
      <c r="AE12" s="5" t="e">
        <f t="shared" si="0"/>
        <v>#VALUE!</v>
      </c>
      <c r="AF12" s="5" t="e">
        <f t="shared" si="0"/>
        <v>#VALUE!</v>
      </c>
      <c r="AG12" s="5" t="e">
        <f t="shared" si="0"/>
        <v>#VALUE!</v>
      </c>
      <c r="AH12" s="5" t="e">
        <f t="shared" si="0"/>
        <v>#VALUE!</v>
      </c>
      <c r="AI12" s="5" t="e">
        <f t="shared" si="0"/>
        <v>#VALUE!</v>
      </c>
      <c r="AJ12" s="5" t="e">
        <f t="shared" si="0"/>
        <v>#VALUE!</v>
      </c>
      <c r="AK12" s="5" t="e">
        <f t="shared" si="0"/>
        <v>#VALUE!</v>
      </c>
      <c r="AL12" s="5" t="e">
        <f t="shared" si="0"/>
        <v>#VALUE!</v>
      </c>
      <c r="AM12" s="5" t="e">
        <f t="shared" si="0"/>
        <v>#VALUE!</v>
      </c>
      <c r="AN12" s="5">
        <v>5995327.1891721133</v>
      </c>
      <c r="AO12" s="5">
        <v>4855903.1105535282</v>
      </c>
      <c r="AP12" s="5">
        <v>3986169.8851897237</v>
      </c>
      <c r="AQ12" s="5" t="e">
        <f t="shared" si="0"/>
        <v>#VALUE!</v>
      </c>
      <c r="AR12" s="5" t="e">
        <f t="shared" si="0"/>
        <v>#VALUE!</v>
      </c>
      <c r="AS12" s="5" t="e">
        <f t="shared" si="0"/>
        <v>#VALUE!</v>
      </c>
      <c r="AT12" s="5" t="e">
        <f t="shared" si="0"/>
        <v>#VALUE!</v>
      </c>
      <c r="AU12" s="5" t="e">
        <f t="shared" si="0"/>
        <v>#VALUE!</v>
      </c>
      <c r="AV12" s="5" t="e">
        <f t="shared" si="0"/>
        <v>#VALUE!</v>
      </c>
      <c r="AW12" s="5" t="e">
        <f t="shared" si="0"/>
        <v>#VALUE!</v>
      </c>
      <c r="AX12" s="5" t="e">
        <f t="shared" si="0"/>
        <v>#VALUE!</v>
      </c>
      <c r="AY12" s="5" t="e">
        <f t="shared" si="0"/>
        <v>#VALUE!</v>
      </c>
      <c r="AZ12" s="5" t="e">
        <f t="shared" si="0"/>
        <v>#VALUE!</v>
      </c>
      <c r="BA12" s="5" t="e">
        <f t="shared" si="0"/>
        <v>#VALUE!</v>
      </c>
      <c r="BB12" s="5" t="e">
        <f t="shared" si="0"/>
        <v>#VALUE!</v>
      </c>
    </row>
    <row r="13" spans="1:54" s="6" customFormat="1" ht="15.75" customHeight="1">
      <c r="A13" s="29" t="s">
        <v>27</v>
      </c>
      <c r="B13" s="38" t="s">
        <v>28</v>
      </c>
      <c r="C13" s="91" t="s">
        <v>63</v>
      </c>
      <c r="D13" s="7">
        <v>12651805.999999998</v>
      </c>
      <c r="E13" s="7">
        <v>77489899.999999985</v>
      </c>
      <c r="F13" s="7" t="e">
        <v>#VALUE!</v>
      </c>
      <c r="G13" s="7" t="e">
        <v>#VALUE!</v>
      </c>
      <c r="H13" s="7" t="e">
        <v>#VALUE!</v>
      </c>
      <c r="I13" s="7" t="e">
        <v>#VALUE!</v>
      </c>
      <c r="J13" s="7" t="e">
        <v>#VALUE!</v>
      </c>
      <c r="K13" s="7" t="e">
        <v>#VALUE!</v>
      </c>
      <c r="L13" s="7" t="e">
        <v>#VALUE!</v>
      </c>
      <c r="M13" s="7" t="e">
        <v>#VALUE!</v>
      </c>
      <c r="N13" s="7" t="e">
        <v>#VALUE!</v>
      </c>
      <c r="O13" s="7" t="e">
        <v>#VALUE!</v>
      </c>
      <c r="P13" s="7">
        <v>98832762.100795835</v>
      </c>
      <c r="Q13" s="7">
        <v>14815033.955317538</v>
      </c>
      <c r="R13" s="7">
        <v>10955737.473568499</v>
      </c>
      <c r="S13" s="7">
        <v>82118315.010169148</v>
      </c>
      <c r="T13" s="7" t="e">
        <v>#VALUE!</v>
      </c>
      <c r="U13" s="7" t="e">
        <v>#VALUE!</v>
      </c>
      <c r="V13" s="7" t="e">
        <v>#VALUE!</v>
      </c>
      <c r="W13" s="7" t="e">
        <v>#VALUE!</v>
      </c>
      <c r="X13" s="7" t="e">
        <v>#VALUE!</v>
      </c>
      <c r="Y13" s="7" t="e">
        <v>#VALUE!</v>
      </c>
      <c r="Z13" s="7" t="e">
        <v>#VALUE!</v>
      </c>
      <c r="AA13" s="7" t="e">
        <v>#VALUE!</v>
      </c>
      <c r="AB13" s="7" t="e">
        <v>#VALUE!</v>
      </c>
      <c r="AC13" s="7" t="e">
        <v>#VALUE!</v>
      </c>
      <c r="AD13" s="7" t="e">
        <v>#VALUE!</v>
      </c>
      <c r="AE13" s="7" t="e">
        <v>#VALUE!</v>
      </c>
      <c r="AF13" s="7" t="e">
        <v>#VALUE!</v>
      </c>
      <c r="AG13" s="7" t="e">
        <v>#VALUE!</v>
      </c>
      <c r="AH13" s="7" t="e">
        <v>#VALUE!</v>
      </c>
      <c r="AI13" s="7" t="e">
        <v>#VALUE!</v>
      </c>
      <c r="AJ13" s="7" t="e">
        <v>#VALUE!</v>
      </c>
      <c r="AK13" s="7" t="e">
        <v>#VALUE!</v>
      </c>
      <c r="AL13" s="7" t="e">
        <v>#VALUE!</v>
      </c>
      <c r="AM13" s="7" t="e">
        <v>#VALUE!</v>
      </c>
      <c r="AN13" s="7">
        <v>117116197</v>
      </c>
      <c r="AO13" s="7">
        <v>89924240</v>
      </c>
      <c r="AP13" s="7">
        <v>94015672</v>
      </c>
      <c r="AQ13" s="7" t="e">
        <v>#VALUE!</v>
      </c>
      <c r="AR13" s="7" t="e">
        <v>#VALUE!</v>
      </c>
      <c r="AS13" s="7" t="e">
        <v>#VALUE!</v>
      </c>
      <c r="AT13" s="7" t="e">
        <v>#VALUE!</v>
      </c>
      <c r="AU13" s="7" t="e">
        <v>#VALUE!</v>
      </c>
      <c r="AV13" s="7" t="e">
        <v>#VALUE!</v>
      </c>
      <c r="AW13" s="7" t="e">
        <v>#VALUE!</v>
      </c>
      <c r="AX13" s="7" t="e">
        <v>#VALUE!</v>
      </c>
      <c r="AY13" s="7" t="e">
        <v>#VALUE!</v>
      </c>
      <c r="AZ13" s="7" t="e">
        <v>#VALUE!</v>
      </c>
      <c r="BA13" s="7" t="e">
        <v>#VALUE!</v>
      </c>
      <c r="BB13" s="7" t="e">
        <v>#VALUE!</v>
      </c>
    </row>
    <row r="14" spans="1:54" s="6" customFormat="1" ht="15.75" customHeight="1">
      <c r="A14" s="29" t="s">
        <v>27</v>
      </c>
      <c r="B14" s="38" t="s">
        <v>28</v>
      </c>
      <c r="C14" s="54" t="s">
        <v>64</v>
      </c>
      <c r="D14" s="95">
        <v>5.0829239704010987E-2</v>
      </c>
      <c r="E14" s="95">
        <v>5.0829239704010987E-2</v>
      </c>
      <c r="F14" s="95">
        <v>5.0829239704010987E-2</v>
      </c>
      <c r="G14" s="95">
        <v>5.0829239704010987E-2</v>
      </c>
      <c r="H14" s="95">
        <v>5.0829239704010987E-2</v>
      </c>
      <c r="I14" s="95">
        <v>5.0829239704010987E-2</v>
      </c>
      <c r="J14" s="95">
        <v>5.0829239704010987E-2</v>
      </c>
      <c r="K14" s="95">
        <v>5.0829239704010987E-2</v>
      </c>
      <c r="L14" s="95">
        <v>5.0829239704010987E-2</v>
      </c>
      <c r="M14" s="95">
        <v>5.0829239704010987E-2</v>
      </c>
      <c r="N14" s="95">
        <v>5.0829239704010987E-2</v>
      </c>
      <c r="O14" s="95">
        <v>5.0829239704010987E-2</v>
      </c>
      <c r="P14" s="96">
        <v>5.0829239704010987E-2</v>
      </c>
      <c r="Q14" s="96">
        <v>5.3003233875256142E-2</v>
      </c>
      <c r="R14" s="96">
        <v>5.0829239704010987E-2</v>
      </c>
      <c r="S14" s="96">
        <v>5.3003233875256142E-2</v>
      </c>
      <c r="T14" s="95">
        <v>5.3003233875256142E-2</v>
      </c>
      <c r="U14" s="95">
        <v>5.3003233875256142E-2</v>
      </c>
      <c r="V14" s="95">
        <v>5.3003233875256142E-2</v>
      </c>
      <c r="W14" s="95">
        <v>5.3003233875256142E-2</v>
      </c>
      <c r="X14" s="95">
        <v>5.3003233875256142E-2</v>
      </c>
      <c r="Y14" s="95">
        <v>5.3003233875256142E-2</v>
      </c>
      <c r="Z14" s="95">
        <v>5.3003233875256142E-2</v>
      </c>
      <c r="AA14" s="95">
        <v>5.3003233875256142E-2</v>
      </c>
      <c r="AB14" s="95">
        <v>5.3003233875256142E-2</v>
      </c>
      <c r="AC14" s="95">
        <v>5.3003233875256142E-2</v>
      </c>
      <c r="AD14" s="95">
        <v>5.3003233875256142E-2</v>
      </c>
      <c r="AE14" s="95">
        <v>5.3003233875256142E-2</v>
      </c>
      <c r="AF14" s="95">
        <v>5.3003233875256142E-2</v>
      </c>
      <c r="AG14" s="95">
        <v>5.3003233875256142E-2</v>
      </c>
      <c r="AH14" s="95">
        <v>5.3003233875256142E-2</v>
      </c>
      <c r="AI14" s="95">
        <v>5.3003233875256142E-2</v>
      </c>
      <c r="AJ14" s="95">
        <v>5.3003233875256142E-2</v>
      </c>
      <c r="AK14" s="95">
        <v>5.3003233875256142E-2</v>
      </c>
      <c r="AL14" s="95">
        <v>5.3003233875256142E-2</v>
      </c>
      <c r="AM14" s="95">
        <v>5.3003233875256142E-2</v>
      </c>
      <c r="AN14" s="95">
        <v>5.3003233875256142E-2</v>
      </c>
      <c r="AO14" s="95">
        <v>5.3003233875256142E-2</v>
      </c>
      <c r="AP14" s="95">
        <v>5.3003233875256142E-2</v>
      </c>
      <c r="AQ14" s="95">
        <v>5.3003233875256142E-2</v>
      </c>
      <c r="AR14" s="95">
        <v>5.3003233875256142E-2</v>
      </c>
      <c r="AS14" s="95">
        <v>5.3003233875256142E-2</v>
      </c>
      <c r="AT14" s="95">
        <v>5.3003233875256142E-2</v>
      </c>
      <c r="AU14" s="95">
        <v>5.3003233875256142E-2</v>
      </c>
      <c r="AV14" s="95">
        <v>5.3003233875256142E-2</v>
      </c>
      <c r="AW14" s="95">
        <v>5.3003233875256142E-2</v>
      </c>
      <c r="AX14" s="95">
        <v>5.3003233875256142E-2</v>
      </c>
      <c r="AY14" s="95">
        <v>5.3003233875256142E-2</v>
      </c>
      <c r="AZ14" s="95">
        <v>5.3003233875256142E-2</v>
      </c>
      <c r="BA14" s="95">
        <v>5.3003233875256142E-2</v>
      </c>
      <c r="BB14" s="95">
        <v>5.3003233875256142E-2</v>
      </c>
    </row>
    <row r="15" spans="1:54" s="6" customFormat="1" ht="15.75" customHeight="1">
      <c r="A15" s="29" t="s">
        <v>27</v>
      </c>
      <c r="B15" s="38" t="s">
        <v>28</v>
      </c>
      <c r="C15" s="54" t="s">
        <v>65</v>
      </c>
      <c r="D15" s="5">
        <f t="shared" ref="D15:BB15" si="1">D13*D14</f>
        <v>643081.67986264429</v>
      </c>
      <c r="E15" s="5">
        <f t="shared" si="1"/>
        <v>3938752.7017398402</v>
      </c>
      <c r="F15" s="5" t="e">
        <f t="shared" si="1"/>
        <v>#VALUE!</v>
      </c>
      <c r="G15" s="5" t="e">
        <f t="shared" si="1"/>
        <v>#VALUE!</v>
      </c>
      <c r="H15" s="5" t="e">
        <f t="shared" si="1"/>
        <v>#VALUE!</v>
      </c>
      <c r="I15" s="5" t="e">
        <f t="shared" si="1"/>
        <v>#VALUE!</v>
      </c>
      <c r="J15" s="5" t="e">
        <f t="shared" si="1"/>
        <v>#VALUE!</v>
      </c>
      <c r="K15" s="5" t="e">
        <f t="shared" si="1"/>
        <v>#VALUE!</v>
      </c>
      <c r="L15" s="5" t="e">
        <f t="shared" si="1"/>
        <v>#VALUE!</v>
      </c>
      <c r="M15" s="5" t="e">
        <f t="shared" si="1"/>
        <v>#VALUE!</v>
      </c>
      <c r="N15" s="5" t="e">
        <f t="shared" si="1"/>
        <v>#VALUE!</v>
      </c>
      <c r="O15" s="5" t="e">
        <f t="shared" si="1"/>
        <v>#VALUE!</v>
      </c>
      <c r="P15" s="5">
        <f t="shared" si="1"/>
        <v>5023594.1554308441</v>
      </c>
      <c r="Q15" s="5">
        <f t="shared" si="1"/>
        <v>785244.70960355655</v>
      </c>
      <c r="R15" s="5">
        <f t="shared" si="1"/>
        <v>556871.80617822893</v>
      </c>
      <c r="S15" s="5">
        <f t="shared" si="1"/>
        <v>4352536.2559259525</v>
      </c>
      <c r="T15" s="5" t="e">
        <f t="shared" si="1"/>
        <v>#VALUE!</v>
      </c>
      <c r="U15" s="5" t="e">
        <f t="shared" si="1"/>
        <v>#VALUE!</v>
      </c>
      <c r="V15" s="5" t="e">
        <f t="shared" si="1"/>
        <v>#VALUE!</v>
      </c>
      <c r="W15" s="5" t="e">
        <f t="shared" si="1"/>
        <v>#VALUE!</v>
      </c>
      <c r="X15" s="5" t="e">
        <f t="shared" si="1"/>
        <v>#VALUE!</v>
      </c>
      <c r="Y15" s="5" t="e">
        <f t="shared" si="1"/>
        <v>#VALUE!</v>
      </c>
      <c r="Z15" s="5" t="e">
        <f t="shared" si="1"/>
        <v>#VALUE!</v>
      </c>
      <c r="AA15" s="5" t="e">
        <f t="shared" si="1"/>
        <v>#VALUE!</v>
      </c>
      <c r="AB15" s="5" t="e">
        <f t="shared" si="1"/>
        <v>#VALUE!</v>
      </c>
      <c r="AC15" s="5" t="e">
        <f t="shared" si="1"/>
        <v>#VALUE!</v>
      </c>
      <c r="AD15" s="5" t="e">
        <f t="shared" si="1"/>
        <v>#VALUE!</v>
      </c>
      <c r="AE15" s="5" t="e">
        <f t="shared" si="1"/>
        <v>#VALUE!</v>
      </c>
      <c r="AF15" s="5" t="e">
        <f t="shared" si="1"/>
        <v>#VALUE!</v>
      </c>
      <c r="AG15" s="5" t="e">
        <f t="shared" si="1"/>
        <v>#VALUE!</v>
      </c>
      <c r="AH15" s="5" t="e">
        <f t="shared" si="1"/>
        <v>#VALUE!</v>
      </c>
      <c r="AI15" s="5" t="e">
        <f t="shared" si="1"/>
        <v>#VALUE!</v>
      </c>
      <c r="AJ15" s="5" t="e">
        <f t="shared" si="1"/>
        <v>#VALUE!</v>
      </c>
      <c r="AK15" s="5" t="e">
        <f t="shared" si="1"/>
        <v>#VALUE!</v>
      </c>
      <c r="AL15" s="5" t="e">
        <f t="shared" si="1"/>
        <v>#VALUE!</v>
      </c>
      <c r="AM15" s="5" t="e">
        <f t="shared" si="1"/>
        <v>#VALUE!</v>
      </c>
      <c r="AN15" s="5">
        <v>6207537.1801715717</v>
      </c>
      <c r="AO15" s="5">
        <v>4766275.523774663</v>
      </c>
      <c r="AP15" s="5">
        <v>4983134.6509553706</v>
      </c>
      <c r="AQ15" s="5" t="e">
        <f t="shared" si="1"/>
        <v>#VALUE!</v>
      </c>
      <c r="AR15" s="5" t="e">
        <f t="shared" si="1"/>
        <v>#VALUE!</v>
      </c>
      <c r="AS15" s="5" t="e">
        <f t="shared" si="1"/>
        <v>#VALUE!</v>
      </c>
      <c r="AT15" s="5" t="e">
        <f t="shared" si="1"/>
        <v>#VALUE!</v>
      </c>
      <c r="AU15" s="5" t="e">
        <f t="shared" si="1"/>
        <v>#VALUE!</v>
      </c>
      <c r="AV15" s="5" t="e">
        <f t="shared" si="1"/>
        <v>#VALUE!</v>
      </c>
      <c r="AW15" s="5" t="e">
        <f t="shared" si="1"/>
        <v>#VALUE!</v>
      </c>
      <c r="AX15" s="5" t="e">
        <f t="shared" si="1"/>
        <v>#VALUE!</v>
      </c>
      <c r="AY15" s="5" t="e">
        <f t="shared" si="1"/>
        <v>#VALUE!</v>
      </c>
      <c r="AZ15" s="5" t="e">
        <f t="shared" si="1"/>
        <v>#VALUE!</v>
      </c>
      <c r="BA15" s="5" t="e">
        <f t="shared" si="1"/>
        <v>#VALUE!</v>
      </c>
      <c r="BB15" s="5" t="e">
        <f t="shared" si="1"/>
        <v>#VALUE!</v>
      </c>
    </row>
    <row r="16" spans="1:54" s="6" customFormat="1" ht="15.75" customHeight="1">
      <c r="A16" s="57" t="s">
        <v>27</v>
      </c>
      <c r="B16" s="58" t="s">
        <v>28</v>
      </c>
      <c r="C16" s="97" t="s">
        <v>29</v>
      </c>
      <c r="D16" s="98">
        <f t="shared" ref="D16:BB16" si="2">D15-D12</f>
        <v>-123991.4815506232</v>
      </c>
      <c r="E16" s="98">
        <f t="shared" si="2"/>
        <v>-877299.31697726436</v>
      </c>
      <c r="F16" s="98" t="e">
        <f t="shared" si="2"/>
        <v>#VALUE!</v>
      </c>
      <c r="G16" s="98" t="e">
        <f t="shared" si="2"/>
        <v>#VALUE!</v>
      </c>
      <c r="H16" s="98" t="e">
        <f t="shared" si="2"/>
        <v>#VALUE!</v>
      </c>
      <c r="I16" s="98" t="e">
        <f t="shared" si="2"/>
        <v>#VALUE!</v>
      </c>
      <c r="J16" s="98" t="e">
        <f t="shared" si="2"/>
        <v>#VALUE!</v>
      </c>
      <c r="K16" s="98" t="e">
        <f t="shared" si="2"/>
        <v>#VALUE!</v>
      </c>
      <c r="L16" s="98" t="e">
        <f t="shared" si="2"/>
        <v>#VALUE!</v>
      </c>
      <c r="M16" s="98" t="e">
        <f t="shared" si="2"/>
        <v>#VALUE!</v>
      </c>
      <c r="N16" s="98" t="e">
        <f t="shared" si="2"/>
        <v>#VALUE!</v>
      </c>
      <c r="O16" s="98" t="e">
        <f t="shared" si="2"/>
        <v>#VALUE!</v>
      </c>
      <c r="P16" s="98">
        <f t="shared" si="2"/>
        <v>1191.2196456743404</v>
      </c>
      <c r="Q16" s="98">
        <f t="shared" si="2"/>
        <v>-54877.899614292081</v>
      </c>
      <c r="R16" s="98">
        <f t="shared" si="2"/>
        <v>-116395.11464341788</v>
      </c>
      <c r="S16" s="98">
        <f t="shared" si="2"/>
        <v>-734354.54679449089</v>
      </c>
      <c r="T16" s="98" t="e">
        <f t="shared" si="2"/>
        <v>#VALUE!</v>
      </c>
      <c r="U16" s="98" t="e">
        <f t="shared" si="2"/>
        <v>#VALUE!</v>
      </c>
      <c r="V16" s="98" t="e">
        <f t="shared" si="2"/>
        <v>#VALUE!</v>
      </c>
      <c r="W16" s="98" t="e">
        <f t="shared" si="2"/>
        <v>#VALUE!</v>
      </c>
      <c r="X16" s="98" t="e">
        <f t="shared" si="2"/>
        <v>#VALUE!</v>
      </c>
      <c r="Y16" s="98" t="e">
        <f t="shared" si="2"/>
        <v>#VALUE!</v>
      </c>
      <c r="Z16" s="98" t="e">
        <f t="shared" si="2"/>
        <v>#VALUE!</v>
      </c>
      <c r="AA16" s="98" t="e">
        <f t="shared" si="2"/>
        <v>#VALUE!</v>
      </c>
      <c r="AB16" s="98" t="e">
        <f t="shared" si="2"/>
        <v>#VALUE!</v>
      </c>
      <c r="AC16" s="98" t="e">
        <f t="shared" si="2"/>
        <v>#VALUE!</v>
      </c>
      <c r="AD16" s="98" t="e">
        <f t="shared" si="2"/>
        <v>#VALUE!</v>
      </c>
      <c r="AE16" s="98" t="e">
        <f t="shared" si="2"/>
        <v>#VALUE!</v>
      </c>
      <c r="AF16" s="98" t="e">
        <f t="shared" si="2"/>
        <v>#VALUE!</v>
      </c>
      <c r="AG16" s="98" t="e">
        <f t="shared" si="2"/>
        <v>#VALUE!</v>
      </c>
      <c r="AH16" s="98" t="e">
        <f t="shared" si="2"/>
        <v>#VALUE!</v>
      </c>
      <c r="AI16" s="98" t="e">
        <f t="shared" si="2"/>
        <v>#VALUE!</v>
      </c>
      <c r="AJ16" s="98" t="e">
        <f t="shared" si="2"/>
        <v>#VALUE!</v>
      </c>
      <c r="AK16" s="98" t="e">
        <f t="shared" si="2"/>
        <v>#VALUE!</v>
      </c>
      <c r="AL16" s="98" t="e">
        <f t="shared" si="2"/>
        <v>#VALUE!</v>
      </c>
      <c r="AM16" s="98" t="e">
        <f t="shared" si="2"/>
        <v>#VALUE!</v>
      </c>
      <c r="AN16" s="98">
        <v>212209.99099945836</v>
      </c>
      <c r="AO16" s="98">
        <v>-89627.586778865196</v>
      </c>
      <c r="AP16" s="98">
        <v>996964.76576564694</v>
      </c>
      <c r="AQ16" s="98" t="e">
        <f t="shared" si="2"/>
        <v>#VALUE!</v>
      </c>
      <c r="AR16" s="98" t="e">
        <f t="shared" si="2"/>
        <v>#VALUE!</v>
      </c>
      <c r="AS16" s="98" t="e">
        <f t="shared" si="2"/>
        <v>#VALUE!</v>
      </c>
      <c r="AT16" s="98" t="e">
        <f t="shared" si="2"/>
        <v>#VALUE!</v>
      </c>
      <c r="AU16" s="98" t="e">
        <f t="shared" si="2"/>
        <v>#VALUE!</v>
      </c>
      <c r="AV16" s="98" t="e">
        <f t="shared" si="2"/>
        <v>#VALUE!</v>
      </c>
      <c r="AW16" s="98" t="e">
        <f t="shared" si="2"/>
        <v>#VALUE!</v>
      </c>
      <c r="AX16" s="98" t="e">
        <f t="shared" si="2"/>
        <v>#VALUE!</v>
      </c>
      <c r="AY16" s="98" t="e">
        <f t="shared" si="2"/>
        <v>#VALUE!</v>
      </c>
      <c r="AZ16" s="98" t="e">
        <f t="shared" si="2"/>
        <v>#VALUE!</v>
      </c>
      <c r="BA16" s="98" t="e">
        <f t="shared" si="2"/>
        <v>#VALUE!</v>
      </c>
      <c r="BB16" s="98" t="e">
        <f t="shared" si="2"/>
        <v>#VALUE!</v>
      </c>
    </row>
    <row r="17" spans="1:55" s="6" customFormat="1" ht="15.75" customHeight="1">
      <c r="B17" s="29"/>
      <c r="C17" s="54"/>
      <c r="D17" s="99"/>
      <c r="E17" s="99"/>
      <c r="F17" s="99"/>
      <c r="G17" s="54"/>
      <c r="H17" s="54"/>
      <c r="I17" s="54"/>
      <c r="J17" s="54"/>
      <c r="K17" s="54"/>
      <c r="L17" s="54"/>
      <c r="M17" s="54"/>
      <c r="N17" s="54"/>
      <c r="O17" s="54"/>
      <c r="P17" s="91"/>
      <c r="Q17" s="91"/>
      <c r="R17" s="91"/>
      <c r="S17" s="91"/>
      <c r="T17" s="54"/>
      <c r="U17" s="54"/>
      <c r="V17" s="54"/>
      <c r="W17" s="54"/>
      <c r="X17" s="54"/>
      <c r="Y17" s="54"/>
      <c r="Z17" s="54"/>
      <c r="AA17" s="54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55" s="6" customFormat="1" ht="15.75" customHeight="1">
      <c r="A18" s="29" t="s">
        <v>41</v>
      </c>
      <c r="B18" s="38" t="s">
        <v>42</v>
      </c>
      <c r="C18" s="91" t="s">
        <v>60</v>
      </c>
      <c r="D18" s="100" t="e">
        <f>D34*F18/F34</f>
        <v>#VALUE!</v>
      </c>
      <c r="E18" s="100" t="e">
        <f>E34*F18/F34</f>
        <v>#VALUE!</v>
      </c>
      <c r="F18" s="7" t="e">
        <v>#VALUE!</v>
      </c>
      <c r="G18" s="7" t="e">
        <v>#VALUE!</v>
      </c>
      <c r="H18" s="7" t="e">
        <v>#VALUE!</v>
      </c>
      <c r="I18" s="7" t="e">
        <v>#VALUE!</v>
      </c>
      <c r="J18" s="7" t="e">
        <v>#VALUE!</v>
      </c>
      <c r="K18" s="7" t="e">
        <v>#VALUE!</v>
      </c>
      <c r="L18" s="7" t="e">
        <v>#VALUE!</v>
      </c>
      <c r="M18" s="7" t="e">
        <v>#VALUE!</v>
      </c>
      <c r="N18" s="7" t="e">
        <v>#VALUE!</v>
      </c>
      <c r="O18" s="7" t="e">
        <v>#VALUE!</v>
      </c>
      <c r="P18" s="7">
        <v>16504.047892033916</v>
      </c>
      <c r="Q18" s="7">
        <v>2660.8360205422182</v>
      </c>
      <c r="R18" s="7">
        <v>2365.8835706629911</v>
      </c>
      <c r="S18" s="7">
        <v>16848.154912468744</v>
      </c>
      <c r="T18" s="7" t="e">
        <v>#VALUE!</v>
      </c>
      <c r="U18" s="7" t="e">
        <v>#VALUE!</v>
      </c>
      <c r="V18" s="7" t="e">
        <v>#VALUE!</v>
      </c>
      <c r="W18" s="7" t="e">
        <v>#VALUE!</v>
      </c>
      <c r="X18" s="7" t="e">
        <v>#VALUE!</v>
      </c>
      <c r="Y18" s="7" t="e">
        <v>#VALUE!</v>
      </c>
      <c r="Z18" s="7" t="e">
        <v>#VALUE!</v>
      </c>
      <c r="AA18" s="7" t="e">
        <v>#VALUE!</v>
      </c>
      <c r="AB18" s="101" t="e">
        <v>#VALUE!</v>
      </c>
      <c r="AC18" s="101" t="e">
        <v>#VALUE!</v>
      </c>
      <c r="AD18" s="101" t="e">
        <v>#VALUE!</v>
      </c>
      <c r="AE18" s="101" t="e">
        <v>#VALUE!</v>
      </c>
      <c r="AF18" s="101" t="e">
        <v>#VALUE!</v>
      </c>
      <c r="AG18" s="101" t="e">
        <v>#VALUE!</v>
      </c>
      <c r="AH18" s="101" t="e">
        <v>#VALUE!</v>
      </c>
      <c r="AI18" s="101" t="e">
        <v>#VALUE!</v>
      </c>
      <c r="AJ18" s="101" t="e">
        <v>#VALUE!</v>
      </c>
      <c r="AK18" s="101" t="e">
        <v>#VALUE!</v>
      </c>
      <c r="AL18" s="101" t="e">
        <v>#VALUE!</v>
      </c>
      <c r="AM18" s="101" t="e">
        <v>#VALUE!</v>
      </c>
      <c r="AN18" s="101">
        <v>19872</v>
      </c>
      <c r="AO18" s="101">
        <v>19884</v>
      </c>
      <c r="AP18" s="101">
        <v>19861</v>
      </c>
      <c r="AQ18" s="101" t="e">
        <v>#VALUE!</v>
      </c>
      <c r="AR18" s="101" t="e">
        <v>#VALUE!</v>
      </c>
      <c r="AS18" s="101" t="e">
        <v>#VALUE!</v>
      </c>
      <c r="AT18" s="101" t="e">
        <v>#VALUE!</v>
      </c>
      <c r="AU18" s="101" t="e">
        <v>#VALUE!</v>
      </c>
      <c r="AV18" s="101" t="e">
        <v>#VALUE!</v>
      </c>
      <c r="AW18" s="101" t="e">
        <v>#VALUE!</v>
      </c>
      <c r="AX18" s="101" t="e">
        <v>#VALUE!</v>
      </c>
      <c r="AY18" s="101" t="e">
        <v>#VALUE!</v>
      </c>
      <c r="AZ18" s="101" t="e">
        <v>#VALUE!</v>
      </c>
      <c r="BA18" s="101" t="e">
        <v>#VALUE!</v>
      </c>
      <c r="BB18" s="101" t="e">
        <v>#VALUE!</v>
      </c>
    </row>
    <row r="19" spans="1:55" s="6" customFormat="1" ht="15.75" customHeight="1">
      <c r="A19" s="29" t="s">
        <v>41</v>
      </c>
      <c r="B19" s="38" t="s">
        <v>42</v>
      </c>
      <c r="C19" s="54" t="s">
        <v>61</v>
      </c>
      <c r="D19" s="93">
        <v>135.59107531434915</v>
      </c>
      <c r="E19" s="93">
        <v>122.68835754335855</v>
      </c>
      <c r="F19" s="93">
        <v>119.20995264344855</v>
      </c>
      <c r="G19" s="93">
        <v>153.68805798169771</v>
      </c>
      <c r="H19" s="93">
        <v>148.50554156871721</v>
      </c>
      <c r="I19" s="93">
        <v>133.6748978472381</v>
      </c>
      <c r="J19" s="93">
        <v>120.24635752648467</v>
      </c>
      <c r="K19" s="93">
        <v>112.27787325830866</v>
      </c>
      <c r="L19" s="93">
        <v>108.027479495817</v>
      </c>
      <c r="M19" s="93">
        <v>118.21806956879941</v>
      </c>
      <c r="N19" s="93">
        <v>126.62388883750609</v>
      </c>
      <c r="O19" s="93">
        <v>146.02733362468854</v>
      </c>
      <c r="P19" s="94">
        <v>135.59107531434915</v>
      </c>
      <c r="Q19" s="94">
        <v>140.65558248415761</v>
      </c>
      <c r="R19" s="94">
        <v>122.68835754335855</v>
      </c>
      <c r="S19" s="94">
        <v>127.27093102756341</v>
      </c>
      <c r="T19" s="93">
        <v>123.6626030739845</v>
      </c>
      <c r="U19" s="93">
        <v>159.42851154589974</v>
      </c>
      <c r="V19" s="93">
        <v>154.05242124562363</v>
      </c>
      <c r="W19" s="93">
        <v>138.66783323772174</v>
      </c>
      <c r="X19" s="93">
        <v>124.73771905912518</v>
      </c>
      <c r="Y19" s="93">
        <v>116.47160129541768</v>
      </c>
      <c r="Z19" s="93">
        <v>112.0624496675227</v>
      </c>
      <c r="AA19" s="93">
        <v>122.63367184604409</v>
      </c>
      <c r="AB19" s="93">
        <v>131.35345965475818</v>
      </c>
      <c r="AC19" s="93">
        <v>151.48164893574926</v>
      </c>
      <c r="AD19" s="93">
        <v>140.65558248415761</v>
      </c>
      <c r="AE19" s="93">
        <v>127.27093102756341</v>
      </c>
      <c r="AF19" s="93">
        <v>123.6626030739845</v>
      </c>
      <c r="AG19" s="93">
        <v>159.42851154589974</v>
      </c>
      <c r="AH19" s="93">
        <v>154.05242124562363</v>
      </c>
      <c r="AI19" s="93">
        <v>138.66783323772174</v>
      </c>
      <c r="AJ19" s="93">
        <v>124.73771905912518</v>
      </c>
      <c r="AK19" s="93">
        <v>116.47160129541768</v>
      </c>
      <c r="AL19" s="93">
        <v>112.0624496675227</v>
      </c>
      <c r="AM19" s="93">
        <v>122.63367184604409</v>
      </c>
      <c r="AN19" s="93">
        <v>116.47160129541768</v>
      </c>
      <c r="AO19" s="93">
        <v>112.0624496675227</v>
      </c>
      <c r="AP19" s="93">
        <v>122.63367184604409</v>
      </c>
      <c r="AQ19" s="93">
        <v>131.35345965475818</v>
      </c>
      <c r="AR19" s="93">
        <v>151.48164893574926</v>
      </c>
      <c r="AS19" s="93">
        <v>140.65558248415761</v>
      </c>
      <c r="AT19" s="93">
        <v>127.27093102756341</v>
      </c>
      <c r="AU19" s="93">
        <v>123.6626030739845</v>
      </c>
      <c r="AV19" s="93">
        <v>159.42851154589974</v>
      </c>
      <c r="AW19" s="93">
        <v>154.05242124562363</v>
      </c>
      <c r="AX19" s="93">
        <v>138.66783323772174</v>
      </c>
      <c r="AY19" s="93">
        <v>124.73771905912518</v>
      </c>
      <c r="AZ19" s="93">
        <v>116.47160129541768</v>
      </c>
      <c r="BA19" s="93">
        <v>112.0624496675227</v>
      </c>
      <c r="BB19" s="93">
        <v>122.63367184604409</v>
      </c>
    </row>
    <row r="20" spans="1:55" s="6" customFormat="1" ht="15.75" customHeight="1">
      <c r="A20" s="29" t="s">
        <v>41</v>
      </c>
      <c r="B20" s="38" t="s">
        <v>42</v>
      </c>
      <c r="C20" s="54" t="s">
        <v>62</v>
      </c>
      <c r="D20" s="5" t="e">
        <f t="shared" ref="D20:BB20" si="3">D19*D18</f>
        <v>#VALUE!</v>
      </c>
      <c r="E20" s="5" t="e">
        <f t="shared" si="3"/>
        <v>#VALUE!</v>
      </c>
      <c r="F20" s="5" t="e">
        <f t="shared" si="3"/>
        <v>#VALUE!</v>
      </c>
      <c r="G20" s="5" t="e">
        <f t="shared" si="3"/>
        <v>#VALUE!</v>
      </c>
      <c r="H20" s="5" t="e">
        <f t="shared" si="3"/>
        <v>#VALUE!</v>
      </c>
      <c r="I20" s="5" t="e">
        <f t="shared" si="3"/>
        <v>#VALUE!</v>
      </c>
      <c r="J20" s="5" t="e">
        <f t="shared" si="3"/>
        <v>#VALUE!</v>
      </c>
      <c r="K20" s="5" t="e">
        <f t="shared" si="3"/>
        <v>#VALUE!</v>
      </c>
      <c r="L20" s="5" t="e">
        <f t="shared" si="3"/>
        <v>#VALUE!</v>
      </c>
      <c r="M20" s="5" t="e">
        <f t="shared" si="3"/>
        <v>#VALUE!</v>
      </c>
      <c r="N20" s="5" t="e">
        <f t="shared" si="3"/>
        <v>#VALUE!</v>
      </c>
      <c r="O20" s="5" t="e">
        <f t="shared" si="3"/>
        <v>#VALUE!</v>
      </c>
      <c r="P20" s="5">
        <f t="shared" si="3"/>
        <v>2237801.6007203963</v>
      </c>
      <c r="Q20" s="5">
        <f t="shared" si="3"/>
        <v>374261.44036419364</v>
      </c>
      <c r="R20" s="5">
        <f t="shared" si="3"/>
        <v>290266.36942345882</v>
      </c>
      <c r="S20" s="5">
        <f t="shared" si="3"/>
        <v>2144280.3618065133</v>
      </c>
      <c r="T20" s="5" t="e">
        <f t="shared" si="3"/>
        <v>#VALUE!</v>
      </c>
      <c r="U20" s="5" t="e">
        <f t="shared" si="3"/>
        <v>#VALUE!</v>
      </c>
      <c r="V20" s="5" t="e">
        <f t="shared" si="3"/>
        <v>#VALUE!</v>
      </c>
      <c r="W20" s="5" t="e">
        <f t="shared" si="3"/>
        <v>#VALUE!</v>
      </c>
      <c r="X20" s="5" t="e">
        <f t="shared" si="3"/>
        <v>#VALUE!</v>
      </c>
      <c r="Y20" s="5" t="e">
        <f t="shared" si="3"/>
        <v>#VALUE!</v>
      </c>
      <c r="Z20" s="5" t="e">
        <f t="shared" si="3"/>
        <v>#VALUE!</v>
      </c>
      <c r="AA20" s="5" t="e">
        <f t="shared" si="3"/>
        <v>#VALUE!</v>
      </c>
      <c r="AB20" s="5" t="e">
        <f t="shared" si="3"/>
        <v>#VALUE!</v>
      </c>
      <c r="AC20" s="5" t="e">
        <f t="shared" si="3"/>
        <v>#VALUE!</v>
      </c>
      <c r="AD20" s="5" t="e">
        <f t="shared" si="3"/>
        <v>#VALUE!</v>
      </c>
      <c r="AE20" s="5" t="e">
        <f t="shared" si="3"/>
        <v>#VALUE!</v>
      </c>
      <c r="AF20" s="5" t="e">
        <f t="shared" si="3"/>
        <v>#VALUE!</v>
      </c>
      <c r="AG20" s="5" t="e">
        <f t="shared" si="3"/>
        <v>#VALUE!</v>
      </c>
      <c r="AH20" s="5" t="e">
        <f t="shared" si="3"/>
        <v>#VALUE!</v>
      </c>
      <c r="AI20" s="5" t="e">
        <f t="shared" si="3"/>
        <v>#VALUE!</v>
      </c>
      <c r="AJ20" s="5" t="e">
        <f t="shared" si="3"/>
        <v>#VALUE!</v>
      </c>
      <c r="AK20" s="5" t="e">
        <f t="shared" si="3"/>
        <v>#VALUE!</v>
      </c>
      <c r="AL20" s="5" t="e">
        <f t="shared" si="3"/>
        <v>#VALUE!</v>
      </c>
      <c r="AM20" s="5" t="e">
        <f t="shared" si="3"/>
        <v>#VALUE!</v>
      </c>
      <c r="AN20" s="5">
        <v>2314523.66094254</v>
      </c>
      <c r="AO20" s="5">
        <v>2228249.7491890215</v>
      </c>
      <c r="AP20" s="5">
        <v>2435627.3565342817</v>
      </c>
      <c r="AQ20" s="5" t="e">
        <f t="shared" si="3"/>
        <v>#VALUE!</v>
      </c>
      <c r="AR20" s="5" t="e">
        <f t="shared" si="3"/>
        <v>#VALUE!</v>
      </c>
      <c r="AS20" s="5" t="e">
        <f t="shared" si="3"/>
        <v>#VALUE!</v>
      </c>
      <c r="AT20" s="5" t="e">
        <f t="shared" si="3"/>
        <v>#VALUE!</v>
      </c>
      <c r="AU20" s="5" t="e">
        <f t="shared" si="3"/>
        <v>#VALUE!</v>
      </c>
      <c r="AV20" s="5" t="e">
        <f t="shared" si="3"/>
        <v>#VALUE!</v>
      </c>
      <c r="AW20" s="5" t="e">
        <f t="shared" si="3"/>
        <v>#VALUE!</v>
      </c>
      <c r="AX20" s="5" t="e">
        <f t="shared" si="3"/>
        <v>#VALUE!</v>
      </c>
      <c r="AY20" s="5" t="e">
        <f t="shared" si="3"/>
        <v>#VALUE!</v>
      </c>
      <c r="AZ20" s="5" t="e">
        <f t="shared" si="3"/>
        <v>#VALUE!</v>
      </c>
      <c r="BA20" s="5" t="e">
        <f t="shared" si="3"/>
        <v>#VALUE!</v>
      </c>
      <c r="BB20" s="5" t="e">
        <f t="shared" si="3"/>
        <v>#VALUE!</v>
      </c>
    </row>
    <row r="21" spans="1:55" s="6" customFormat="1" ht="15.75" customHeight="1">
      <c r="A21" s="29" t="s">
        <v>41</v>
      </c>
      <c r="B21" s="38" t="s">
        <v>42</v>
      </c>
      <c r="C21" s="91" t="s">
        <v>63</v>
      </c>
      <c r="D21" s="100" t="e">
        <f>D37*F21/F37</f>
        <v>#VALUE!</v>
      </c>
      <c r="E21" s="100" t="e">
        <f>E37*F21/F37</f>
        <v>#VALUE!</v>
      </c>
      <c r="F21" s="7" t="e">
        <v>#VALUE!</v>
      </c>
      <c r="G21" s="7" t="e">
        <v>#VALUE!</v>
      </c>
      <c r="H21" s="7" t="e">
        <v>#VALUE!</v>
      </c>
      <c r="I21" s="7" t="e">
        <v>#VALUE!</v>
      </c>
      <c r="J21" s="7" t="e">
        <v>#VALUE!</v>
      </c>
      <c r="K21" s="7" t="e">
        <v>#VALUE!</v>
      </c>
      <c r="L21" s="7" t="e">
        <v>#VALUE!</v>
      </c>
      <c r="M21" s="7" t="e">
        <v>#VALUE!</v>
      </c>
      <c r="N21" s="7" t="e">
        <v>#VALUE!</v>
      </c>
      <c r="O21" s="7" t="e">
        <v>#VALUE!</v>
      </c>
      <c r="P21" s="7">
        <v>42084005.222879358</v>
      </c>
      <c r="Q21" s="7">
        <v>6077228.2810814725</v>
      </c>
      <c r="R21" s="7">
        <v>6006631.4062768789</v>
      </c>
      <c r="S21" s="7">
        <v>34484570.63429898</v>
      </c>
      <c r="T21" s="7" t="e">
        <v>#VALUE!</v>
      </c>
      <c r="U21" s="7" t="e">
        <v>#VALUE!</v>
      </c>
      <c r="V21" s="7" t="e">
        <v>#VALUE!</v>
      </c>
      <c r="W21" s="7" t="e">
        <v>#VALUE!</v>
      </c>
      <c r="X21" s="7" t="e">
        <v>#VALUE!</v>
      </c>
      <c r="Y21" s="7" t="e">
        <v>#VALUE!</v>
      </c>
      <c r="Z21" s="7" t="e">
        <v>#VALUE!</v>
      </c>
      <c r="AA21" s="7" t="e">
        <v>#VALUE!</v>
      </c>
      <c r="AB21" s="101" t="e">
        <v>#VALUE!</v>
      </c>
      <c r="AC21" s="101" t="e">
        <v>#VALUE!</v>
      </c>
      <c r="AD21" s="101" t="e">
        <v>#VALUE!</v>
      </c>
      <c r="AE21" s="101" t="e">
        <v>#VALUE!</v>
      </c>
      <c r="AF21" s="101" t="e">
        <v>#VALUE!</v>
      </c>
      <c r="AG21" s="101" t="e">
        <v>#VALUE!</v>
      </c>
      <c r="AH21" s="101" t="e">
        <v>#VALUE!</v>
      </c>
      <c r="AI21" s="101" t="e">
        <v>#VALUE!</v>
      </c>
      <c r="AJ21" s="101" t="e">
        <v>#VALUE!</v>
      </c>
      <c r="AK21" s="101" t="e">
        <v>#VALUE!</v>
      </c>
      <c r="AL21" s="101" t="e">
        <v>#VALUE!</v>
      </c>
      <c r="AM21" s="101" t="e">
        <v>#VALUE!</v>
      </c>
      <c r="AN21" s="101">
        <v>36185590</v>
      </c>
      <c r="AO21" s="101">
        <v>34053553</v>
      </c>
      <c r="AP21" s="101">
        <v>36931174</v>
      </c>
      <c r="AQ21" s="101" t="e">
        <v>#VALUE!</v>
      </c>
      <c r="AR21" s="101" t="e">
        <v>#VALUE!</v>
      </c>
      <c r="AS21" s="101" t="e">
        <v>#VALUE!</v>
      </c>
      <c r="AT21" s="101" t="e">
        <v>#VALUE!</v>
      </c>
      <c r="AU21" s="101" t="e">
        <v>#VALUE!</v>
      </c>
      <c r="AV21" s="101" t="e">
        <v>#VALUE!</v>
      </c>
      <c r="AW21" s="101" t="e">
        <v>#VALUE!</v>
      </c>
      <c r="AX21" s="101" t="e">
        <v>#VALUE!</v>
      </c>
      <c r="AY21" s="101" t="e">
        <v>#VALUE!</v>
      </c>
      <c r="AZ21" s="101" t="e">
        <v>#VALUE!</v>
      </c>
      <c r="BA21" s="101" t="e">
        <v>#VALUE!</v>
      </c>
      <c r="BB21" s="101" t="e">
        <v>#VALUE!</v>
      </c>
    </row>
    <row r="22" spans="1:55" s="6" customFormat="1" ht="15.75" customHeight="1">
      <c r="A22" s="29" t="s">
        <v>41</v>
      </c>
      <c r="B22" s="38" t="s">
        <v>42</v>
      </c>
      <c r="C22" s="54" t="s">
        <v>64</v>
      </c>
      <c r="D22" s="95">
        <v>5.486435886236006E-2</v>
      </c>
      <c r="E22" s="95">
        <v>5.486435886236006E-2</v>
      </c>
      <c r="F22" s="95">
        <v>5.486435886236006E-2</v>
      </c>
      <c r="G22" s="95">
        <v>5.486435886236006E-2</v>
      </c>
      <c r="H22" s="95">
        <v>5.486435886236006E-2</v>
      </c>
      <c r="I22" s="95">
        <v>5.486435886236006E-2</v>
      </c>
      <c r="J22" s="95">
        <v>5.486435886236006E-2</v>
      </c>
      <c r="K22" s="95">
        <v>5.486435886236006E-2</v>
      </c>
      <c r="L22" s="95">
        <v>5.486435886236006E-2</v>
      </c>
      <c r="M22" s="95">
        <v>5.486435886236006E-2</v>
      </c>
      <c r="N22" s="95">
        <v>5.486435886236006E-2</v>
      </c>
      <c r="O22" s="95">
        <v>5.486435886236006E-2</v>
      </c>
      <c r="P22" s="96">
        <v>5.486435886236006E-2</v>
      </c>
      <c r="Q22" s="96">
        <v>5.6913615704531885E-2</v>
      </c>
      <c r="R22" s="96">
        <v>5.486435886236006E-2</v>
      </c>
      <c r="S22" s="96">
        <v>5.6913615704531885E-2</v>
      </c>
      <c r="T22" s="95">
        <v>5.6913615704531885E-2</v>
      </c>
      <c r="U22" s="95">
        <v>5.6913615704531885E-2</v>
      </c>
      <c r="V22" s="95">
        <v>5.6913615704531885E-2</v>
      </c>
      <c r="W22" s="95">
        <v>5.6913615704531885E-2</v>
      </c>
      <c r="X22" s="95">
        <v>5.6913615704531885E-2</v>
      </c>
      <c r="Y22" s="95">
        <v>5.6913615704531885E-2</v>
      </c>
      <c r="Z22" s="95">
        <v>5.6913615704531885E-2</v>
      </c>
      <c r="AA22" s="95">
        <v>5.6913615704531885E-2</v>
      </c>
      <c r="AB22" s="95">
        <v>5.6913615704531885E-2</v>
      </c>
      <c r="AC22" s="95">
        <v>5.6913615704531885E-2</v>
      </c>
      <c r="AD22" s="95">
        <v>5.6913615704531885E-2</v>
      </c>
      <c r="AE22" s="95">
        <v>5.6913615704531885E-2</v>
      </c>
      <c r="AF22" s="95">
        <v>5.6913615704531885E-2</v>
      </c>
      <c r="AG22" s="95">
        <v>5.6913615704531885E-2</v>
      </c>
      <c r="AH22" s="95">
        <v>5.6913615704531885E-2</v>
      </c>
      <c r="AI22" s="95">
        <v>5.6913615704531885E-2</v>
      </c>
      <c r="AJ22" s="95">
        <v>5.6913615704531885E-2</v>
      </c>
      <c r="AK22" s="95">
        <v>5.6913615704531885E-2</v>
      </c>
      <c r="AL22" s="95">
        <v>5.6913615704531885E-2</v>
      </c>
      <c r="AM22" s="95">
        <v>5.6913615704531885E-2</v>
      </c>
      <c r="AN22" s="95">
        <v>5.6913615704531885E-2</v>
      </c>
      <c r="AO22" s="95">
        <v>5.6913615704531885E-2</v>
      </c>
      <c r="AP22" s="95">
        <v>5.6913615704531885E-2</v>
      </c>
      <c r="AQ22" s="95">
        <v>5.6913615704531885E-2</v>
      </c>
      <c r="AR22" s="95">
        <v>5.6913615704531885E-2</v>
      </c>
      <c r="AS22" s="95">
        <v>5.6913615704531885E-2</v>
      </c>
      <c r="AT22" s="95">
        <v>5.6913615704531885E-2</v>
      </c>
      <c r="AU22" s="95">
        <v>5.6913615704531885E-2</v>
      </c>
      <c r="AV22" s="95">
        <v>5.6913615704531885E-2</v>
      </c>
      <c r="AW22" s="95">
        <v>5.6913615704531885E-2</v>
      </c>
      <c r="AX22" s="95">
        <v>5.6913615704531885E-2</v>
      </c>
      <c r="AY22" s="95">
        <v>5.6913615704531885E-2</v>
      </c>
      <c r="AZ22" s="95">
        <v>5.6913615704531885E-2</v>
      </c>
      <c r="BA22" s="95">
        <v>5.6913615704531885E-2</v>
      </c>
      <c r="BB22" s="95">
        <v>5.6913615704531885E-2</v>
      </c>
    </row>
    <row r="23" spans="1:55" s="6" customFormat="1" ht="15.75" customHeight="1">
      <c r="A23" s="29" t="s">
        <v>41</v>
      </c>
      <c r="B23" s="38" t="s">
        <v>42</v>
      </c>
      <c r="C23" s="54" t="s">
        <v>65</v>
      </c>
      <c r="D23" s="5" t="e">
        <f t="shared" ref="D23:BB23" si="4">D21*D22</f>
        <v>#VALUE!</v>
      </c>
      <c r="E23" s="5" t="e">
        <f t="shared" si="4"/>
        <v>#VALUE!</v>
      </c>
      <c r="F23" s="5" t="e">
        <f t="shared" si="4"/>
        <v>#VALUE!</v>
      </c>
      <c r="G23" s="5" t="e">
        <f t="shared" si="4"/>
        <v>#VALUE!</v>
      </c>
      <c r="H23" s="5" t="e">
        <f t="shared" si="4"/>
        <v>#VALUE!</v>
      </c>
      <c r="I23" s="5" t="e">
        <f t="shared" si="4"/>
        <v>#VALUE!</v>
      </c>
      <c r="J23" s="5" t="e">
        <f t="shared" si="4"/>
        <v>#VALUE!</v>
      </c>
      <c r="K23" s="5" t="e">
        <f t="shared" si="4"/>
        <v>#VALUE!</v>
      </c>
      <c r="L23" s="5" t="e">
        <f t="shared" si="4"/>
        <v>#VALUE!</v>
      </c>
      <c r="M23" s="5" t="e">
        <f t="shared" si="4"/>
        <v>#VALUE!</v>
      </c>
      <c r="N23" s="5" t="e">
        <f t="shared" si="4"/>
        <v>#VALUE!</v>
      </c>
      <c r="O23" s="5" t="e">
        <f t="shared" si="4"/>
        <v>#VALUE!</v>
      </c>
      <c r="P23" s="5">
        <f t="shared" si="4"/>
        <v>2308911.9649134884</v>
      </c>
      <c r="Q23" s="5">
        <f t="shared" si="4"/>
        <v>345877.03493818379</v>
      </c>
      <c r="R23" s="5">
        <f t="shared" si="4"/>
        <v>329549.98102789716</v>
      </c>
      <c r="S23" s="5">
        <f t="shared" si="4"/>
        <v>1962641.6008162776</v>
      </c>
      <c r="T23" s="5" t="e">
        <f t="shared" si="4"/>
        <v>#VALUE!</v>
      </c>
      <c r="U23" s="5" t="e">
        <f t="shared" si="4"/>
        <v>#VALUE!</v>
      </c>
      <c r="V23" s="5" t="e">
        <f t="shared" si="4"/>
        <v>#VALUE!</v>
      </c>
      <c r="W23" s="5" t="e">
        <f t="shared" si="4"/>
        <v>#VALUE!</v>
      </c>
      <c r="X23" s="5" t="e">
        <f t="shared" si="4"/>
        <v>#VALUE!</v>
      </c>
      <c r="Y23" s="5" t="e">
        <f t="shared" si="4"/>
        <v>#VALUE!</v>
      </c>
      <c r="Z23" s="5" t="e">
        <f t="shared" si="4"/>
        <v>#VALUE!</v>
      </c>
      <c r="AA23" s="5" t="e">
        <f t="shared" si="4"/>
        <v>#VALUE!</v>
      </c>
      <c r="AB23" s="5" t="e">
        <f t="shared" si="4"/>
        <v>#VALUE!</v>
      </c>
      <c r="AC23" s="5" t="e">
        <f t="shared" si="4"/>
        <v>#VALUE!</v>
      </c>
      <c r="AD23" s="5" t="e">
        <f t="shared" si="4"/>
        <v>#VALUE!</v>
      </c>
      <c r="AE23" s="5" t="e">
        <f t="shared" si="4"/>
        <v>#VALUE!</v>
      </c>
      <c r="AF23" s="5" t="e">
        <f t="shared" si="4"/>
        <v>#VALUE!</v>
      </c>
      <c r="AG23" s="5" t="e">
        <f t="shared" si="4"/>
        <v>#VALUE!</v>
      </c>
      <c r="AH23" s="5" t="e">
        <f t="shared" si="4"/>
        <v>#VALUE!</v>
      </c>
      <c r="AI23" s="5" t="e">
        <f t="shared" si="4"/>
        <v>#VALUE!</v>
      </c>
      <c r="AJ23" s="5" t="e">
        <f t="shared" si="4"/>
        <v>#VALUE!</v>
      </c>
      <c r="AK23" s="5" t="e">
        <f t="shared" si="4"/>
        <v>#VALUE!</v>
      </c>
      <c r="AL23" s="5" t="e">
        <f t="shared" si="4"/>
        <v>#VALUE!</v>
      </c>
      <c r="AM23" s="5" t="e">
        <f t="shared" si="4"/>
        <v>#VALUE!</v>
      </c>
      <c r="AN23" s="5">
        <v>2059452.763301752</v>
      </c>
      <c r="AO23" s="5">
        <v>1938110.8288159089</v>
      </c>
      <c r="AP23" s="5">
        <v>2101886.6445531994</v>
      </c>
      <c r="AQ23" s="5" t="e">
        <f t="shared" si="4"/>
        <v>#VALUE!</v>
      </c>
      <c r="AR23" s="5" t="e">
        <f t="shared" si="4"/>
        <v>#VALUE!</v>
      </c>
      <c r="AS23" s="5" t="e">
        <f t="shared" si="4"/>
        <v>#VALUE!</v>
      </c>
      <c r="AT23" s="5" t="e">
        <f t="shared" si="4"/>
        <v>#VALUE!</v>
      </c>
      <c r="AU23" s="5" t="e">
        <f t="shared" si="4"/>
        <v>#VALUE!</v>
      </c>
      <c r="AV23" s="5" t="e">
        <f t="shared" si="4"/>
        <v>#VALUE!</v>
      </c>
      <c r="AW23" s="5" t="e">
        <f t="shared" si="4"/>
        <v>#VALUE!</v>
      </c>
      <c r="AX23" s="5" t="e">
        <f t="shared" si="4"/>
        <v>#VALUE!</v>
      </c>
      <c r="AY23" s="5" t="e">
        <f t="shared" si="4"/>
        <v>#VALUE!</v>
      </c>
      <c r="AZ23" s="5" t="e">
        <f t="shared" si="4"/>
        <v>#VALUE!</v>
      </c>
      <c r="BA23" s="5" t="e">
        <f t="shared" si="4"/>
        <v>#VALUE!</v>
      </c>
      <c r="BB23" s="5" t="e">
        <f t="shared" si="4"/>
        <v>#VALUE!</v>
      </c>
      <c r="BC23" s="5"/>
    </row>
    <row r="24" spans="1:55" s="6" customFormat="1" ht="15.75" customHeight="1">
      <c r="A24" s="57" t="s">
        <v>41</v>
      </c>
      <c r="B24" s="58" t="s">
        <v>42</v>
      </c>
      <c r="C24" s="97" t="s">
        <v>29</v>
      </c>
      <c r="D24" s="98" t="e">
        <f t="shared" ref="D24:BB24" si="5">D23-D20</f>
        <v>#VALUE!</v>
      </c>
      <c r="E24" s="98" t="e">
        <f t="shared" si="5"/>
        <v>#VALUE!</v>
      </c>
      <c r="F24" s="98" t="e">
        <f t="shared" si="5"/>
        <v>#VALUE!</v>
      </c>
      <c r="G24" s="98" t="e">
        <f t="shared" si="5"/>
        <v>#VALUE!</v>
      </c>
      <c r="H24" s="98" t="e">
        <f t="shared" si="5"/>
        <v>#VALUE!</v>
      </c>
      <c r="I24" s="98" t="e">
        <f t="shared" si="5"/>
        <v>#VALUE!</v>
      </c>
      <c r="J24" s="98" t="e">
        <f t="shared" si="5"/>
        <v>#VALUE!</v>
      </c>
      <c r="K24" s="98" t="e">
        <f t="shared" si="5"/>
        <v>#VALUE!</v>
      </c>
      <c r="L24" s="98" t="e">
        <f t="shared" si="5"/>
        <v>#VALUE!</v>
      </c>
      <c r="M24" s="98" t="e">
        <f t="shared" si="5"/>
        <v>#VALUE!</v>
      </c>
      <c r="N24" s="98" t="e">
        <f t="shared" si="5"/>
        <v>#VALUE!</v>
      </c>
      <c r="O24" s="98" t="e">
        <f t="shared" si="5"/>
        <v>#VALUE!</v>
      </c>
      <c r="P24" s="98">
        <f t="shared" si="5"/>
        <v>71110.3641930921</v>
      </c>
      <c r="Q24" s="98">
        <f t="shared" si="5"/>
        <v>-28384.405426009849</v>
      </c>
      <c r="R24" s="98">
        <f t="shared" si="5"/>
        <v>39283.611604438338</v>
      </c>
      <c r="S24" s="98">
        <f t="shared" si="5"/>
        <v>-181638.76099023572</v>
      </c>
      <c r="T24" s="98" t="e">
        <f t="shared" si="5"/>
        <v>#VALUE!</v>
      </c>
      <c r="U24" s="98" t="e">
        <f t="shared" si="5"/>
        <v>#VALUE!</v>
      </c>
      <c r="V24" s="98" t="e">
        <f t="shared" si="5"/>
        <v>#VALUE!</v>
      </c>
      <c r="W24" s="98" t="e">
        <f t="shared" si="5"/>
        <v>#VALUE!</v>
      </c>
      <c r="X24" s="98" t="e">
        <f t="shared" si="5"/>
        <v>#VALUE!</v>
      </c>
      <c r="Y24" s="98" t="e">
        <f t="shared" si="5"/>
        <v>#VALUE!</v>
      </c>
      <c r="Z24" s="98" t="e">
        <f t="shared" si="5"/>
        <v>#VALUE!</v>
      </c>
      <c r="AA24" s="98" t="e">
        <f t="shared" si="5"/>
        <v>#VALUE!</v>
      </c>
      <c r="AB24" s="98" t="e">
        <f t="shared" si="5"/>
        <v>#VALUE!</v>
      </c>
      <c r="AC24" s="98" t="e">
        <f t="shared" si="5"/>
        <v>#VALUE!</v>
      </c>
      <c r="AD24" s="98" t="e">
        <f t="shared" si="5"/>
        <v>#VALUE!</v>
      </c>
      <c r="AE24" s="98" t="e">
        <f t="shared" si="5"/>
        <v>#VALUE!</v>
      </c>
      <c r="AF24" s="98" t="e">
        <f t="shared" si="5"/>
        <v>#VALUE!</v>
      </c>
      <c r="AG24" s="98" t="e">
        <f t="shared" si="5"/>
        <v>#VALUE!</v>
      </c>
      <c r="AH24" s="98" t="e">
        <f t="shared" si="5"/>
        <v>#VALUE!</v>
      </c>
      <c r="AI24" s="98" t="e">
        <f t="shared" si="5"/>
        <v>#VALUE!</v>
      </c>
      <c r="AJ24" s="98" t="e">
        <f t="shared" si="5"/>
        <v>#VALUE!</v>
      </c>
      <c r="AK24" s="98" t="e">
        <f t="shared" si="5"/>
        <v>#VALUE!</v>
      </c>
      <c r="AL24" s="98" t="e">
        <f t="shared" si="5"/>
        <v>#VALUE!</v>
      </c>
      <c r="AM24" s="98" t="e">
        <f t="shared" si="5"/>
        <v>#VALUE!</v>
      </c>
      <c r="AN24" s="98">
        <v>-255070.897640788</v>
      </c>
      <c r="AO24" s="98">
        <v>-290138.92037311266</v>
      </c>
      <c r="AP24" s="98">
        <v>-333740.71198108234</v>
      </c>
      <c r="AQ24" s="98" t="e">
        <f t="shared" si="5"/>
        <v>#VALUE!</v>
      </c>
      <c r="AR24" s="98" t="e">
        <f t="shared" si="5"/>
        <v>#VALUE!</v>
      </c>
      <c r="AS24" s="98" t="e">
        <f t="shared" si="5"/>
        <v>#VALUE!</v>
      </c>
      <c r="AT24" s="98" t="e">
        <f t="shared" si="5"/>
        <v>#VALUE!</v>
      </c>
      <c r="AU24" s="98" t="e">
        <f t="shared" si="5"/>
        <v>#VALUE!</v>
      </c>
      <c r="AV24" s="98" t="e">
        <f t="shared" si="5"/>
        <v>#VALUE!</v>
      </c>
      <c r="AW24" s="98" t="e">
        <f t="shared" si="5"/>
        <v>#VALUE!</v>
      </c>
      <c r="AX24" s="98" t="e">
        <f t="shared" si="5"/>
        <v>#VALUE!</v>
      </c>
      <c r="AY24" s="98" t="e">
        <f t="shared" si="5"/>
        <v>#VALUE!</v>
      </c>
      <c r="AZ24" s="98" t="e">
        <f t="shared" si="5"/>
        <v>#VALUE!</v>
      </c>
      <c r="BA24" s="98" t="e">
        <f t="shared" si="5"/>
        <v>#VALUE!</v>
      </c>
      <c r="BB24" s="98" t="e">
        <f t="shared" si="5"/>
        <v>#VALUE!</v>
      </c>
      <c r="BC24" s="5"/>
    </row>
    <row r="25" spans="1:55" s="6" customFormat="1" ht="15.75" customHeight="1">
      <c r="B25" s="38"/>
      <c r="C25" s="52"/>
      <c r="D25" s="102"/>
      <c r="E25" s="102"/>
      <c r="F25" s="102"/>
      <c r="G25" s="52"/>
      <c r="H25" s="52"/>
      <c r="I25" s="52"/>
      <c r="J25" s="52"/>
      <c r="K25" s="52"/>
      <c r="L25" s="52"/>
      <c r="M25" s="52"/>
      <c r="N25" s="52"/>
      <c r="O25" s="52"/>
      <c r="P25" s="103"/>
      <c r="Q25" s="103"/>
      <c r="R25" s="103"/>
      <c r="S25" s="103"/>
      <c r="T25" s="52"/>
      <c r="U25" s="52"/>
      <c r="V25" s="52"/>
      <c r="W25" s="52"/>
      <c r="X25" s="52"/>
      <c r="Y25" s="52"/>
      <c r="Z25" s="52"/>
      <c r="AA25" s="5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55" s="6" customFormat="1" ht="15.75" customHeight="1">
      <c r="A26" s="29" t="s">
        <v>43</v>
      </c>
      <c r="B26" s="38" t="s">
        <v>42</v>
      </c>
      <c r="C26" s="91" t="s">
        <v>60</v>
      </c>
      <c r="D26" s="104" t="e">
        <f>D34*F26/F34</f>
        <v>#VALUE!</v>
      </c>
      <c r="E26" s="104" t="e">
        <f>E34*F26/F34</f>
        <v>#VALUE!</v>
      </c>
      <c r="F26" s="104" t="e">
        <v>#VALUE!</v>
      </c>
      <c r="G26" s="104" t="e">
        <v>#VALUE!</v>
      </c>
      <c r="H26" s="104" t="e">
        <v>#VALUE!</v>
      </c>
      <c r="I26" s="104" t="e">
        <v>#VALUE!</v>
      </c>
      <c r="J26" s="104" t="e">
        <v>#VALUE!</v>
      </c>
      <c r="K26" s="104" t="e">
        <v>#VALUE!</v>
      </c>
      <c r="L26" s="104" t="e">
        <v>#VALUE!</v>
      </c>
      <c r="M26" s="104" t="e">
        <v>#VALUE!</v>
      </c>
      <c r="N26" s="104" t="e">
        <v>#VALUE!</v>
      </c>
      <c r="O26" s="104" t="e">
        <v>#VALUE!</v>
      </c>
      <c r="P26" s="105">
        <v>325.61877463274806</v>
      </c>
      <c r="Q26" s="105">
        <v>52.497312791114283</v>
      </c>
      <c r="R26" s="105">
        <v>46.416429337008104</v>
      </c>
      <c r="S26" s="105">
        <v>330.54508753126123</v>
      </c>
      <c r="T26" s="104" t="e">
        <v>#VALUE!</v>
      </c>
      <c r="U26" s="104" t="e">
        <v>#VALUE!</v>
      </c>
      <c r="V26" s="104" t="e">
        <v>#VALUE!</v>
      </c>
      <c r="W26" s="104" t="e">
        <v>#VALUE!</v>
      </c>
      <c r="X26" s="104" t="e">
        <v>#VALUE!</v>
      </c>
      <c r="Y26" s="104" t="e">
        <v>#VALUE!</v>
      </c>
      <c r="Z26" s="104" t="e">
        <v>#VALUE!</v>
      </c>
      <c r="AA26" s="104" t="e">
        <v>#VALUE!</v>
      </c>
      <c r="AB26" s="104" t="e">
        <v>#VALUE!</v>
      </c>
      <c r="AC26" s="104" t="e">
        <v>#VALUE!</v>
      </c>
      <c r="AD26" s="104" t="e">
        <v>#VALUE!</v>
      </c>
      <c r="AE26" s="104" t="e">
        <v>#VALUE!</v>
      </c>
      <c r="AF26" s="104" t="e">
        <v>#VALUE!</v>
      </c>
      <c r="AG26" s="104" t="e">
        <v>#VALUE!</v>
      </c>
      <c r="AH26" s="104" t="e">
        <v>#VALUE!</v>
      </c>
      <c r="AI26" s="104" t="e">
        <v>#VALUE!</v>
      </c>
      <c r="AJ26" s="104" t="e">
        <v>#VALUE!</v>
      </c>
      <c r="AK26" s="104" t="e">
        <v>#VALUE!</v>
      </c>
      <c r="AL26" s="104" t="e">
        <v>#VALUE!</v>
      </c>
      <c r="AM26" s="104" t="e">
        <v>#VALUE!</v>
      </c>
      <c r="AN26" s="104">
        <v>372</v>
      </c>
      <c r="AO26" s="104">
        <v>373</v>
      </c>
      <c r="AP26" s="104">
        <v>374</v>
      </c>
      <c r="AQ26" s="104" t="e">
        <v>#VALUE!</v>
      </c>
      <c r="AR26" s="104" t="e">
        <v>#VALUE!</v>
      </c>
      <c r="AS26" s="104" t="e">
        <v>#VALUE!</v>
      </c>
      <c r="AT26" s="104" t="e">
        <v>#VALUE!</v>
      </c>
      <c r="AU26" s="104" t="e">
        <v>#VALUE!</v>
      </c>
      <c r="AV26" s="104" t="e">
        <v>#VALUE!</v>
      </c>
      <c r="AW26" s="104" t="e">
        <v>#VALUE!</v>
      </c>
      <c r="AX26" s="104" t="e">
        <v>#VALUE!</v>
      </c>
      <c r="AY26" s="104" t="e">
        <v>#VALUE!</v>
      </c>
      <c r="AZ26" s="104" t="e">
        <v>#VALUE!</v>
      </c>
      <c r="BA26" s="104" t="e">
        <v>#VALUE!</v>
      </c>
      <c r="BB26" s="104" t="e">
        <v>#VALUE!</v>
      </c>
    </row>
    <row r="27" spans="1:55" s="6" customFormat="1" ht="15.75" customHeight="1">
      <c r="A27" s="29" t="s">
        <v>43</v>
      </c>
      <c r="B27" s="38" t="s">
        <v>42</v>
      </c>
      <c r="C27" s="54" t="s">
        <v>61</v>
      </c>
      <c r="D27" s="93">
        <v>135.59107531434915</v>
      </c>
      <c r="E27" s="93">
        <v>122.68835754335855</v>
      </c>
      <c r="F27" s="93">
        <v>119.20995264344855</v>
      </c>
      <c r="G27" s="93">
        <v>153.68805798169771</v>
      </c>
      <c r="H27" s="93">
        <v>148.50554156871721</v>
      </c>
      <c r="I27" s="93">
        <v>133.6748978472381</v>
      </c>
      <c r="J27" s="93">
        <v>120.24635752648467</v>
      </c>
      <c r="K27" s="93">
        <v>112.27787325830866</v>
      </c>
      <c r="L27" s="93">
        <v>108.027479495817</v>
      </c>
      <c r="M27" s="93">
        <v>118.21806956879941</v>
      </c>
      <c r="N27" s="93">
        <v>126.62388883750609</v>
      </c>
      <c r="O27" s="93">
        <v>146.02733362468854</v>
      </c>
      <c r="P27" s="94">
        <v>135.59107531434915</v>
      </c>
      <c r="Q27" s="94">
        <v>140.65558248415761</v>
      </c>
      <c r="R27" s="94">
        <v>122.68835754335855</v>
      </c>
      <c r="S27" s="94">
        <v>127.27093102756341</v>
      </c>
      <c r="T27" s="93">
        <v>123.6626030739845</v>
      </c>
      <c r="U27" s="93">
        <v>159.42851154589974</v>
      </c>
      <c r="V27" s="93">
        <v>154.05242124562363</v>
      </c>
      <c r="W27" s="93">
        <v>138.66783323772174</v>
      </c>
      <c r="X27" s="93">
        <v>124.73771905912518</v>
      </c>
      <c r="Y27" s="93">
        <v>116.47160129541768</v>
      </c>
      <c r="Z27" s="93">
        <v>112.0624496675227</v>
      </c>
      <c r="AA27" s="93">
        <v>122.63367184604409</v>
      </c>
      <c r="AB27" s="93">
        <v>131.35345965475818</v>
      </c>
      <c r="AC27" s="93">
        <v>151.48164893574926</v>
      </c>
      <c r="AD27" s="93">
        <v>140.65558248415761</v>
      </c>
      <c r="AE27" s="93">
        <v>127.27093102756341</v>
      </c>
      <c r="AF27" s="93">
        <v>123.6626030739845</v>
      </c>
      <c r="AG27" s="93">
        <v>159.42851154589974</v>
      </c>
      <c r="AH27" s="93">
        <v>154.05242124562363</v>
      </c>
      <c r="AI27" s="93">
        <v>138.66783323772174</v>
      </c>
      <c r="AJ27" s="93">
        <v>124.73771905912518</v>
      </c>
      <c r="AK27" s="93">
        <v>116.47160129541768</v>
      </c>
      <c r="AL27" s="93">
        <v>112.0624496675227</v>
      </c>
      <c r="AM27" s="93">
        <v>122.63367184604409</v>
      </c>
      <c r="AN27" s="93">
        <v>116.47160129541768</v>
      </c>
      <c r="AO27" s="93">
        <v>112.0624496675227</v>
      </c>
      <c r="AP27" s="93">
        <v>122.63367184604409</v>
      </c>
      <c r="AQ27" s="93">
        <v>131.35345965475818</v>
      </c>
      <c r="AR27" s="93">
        <v>151.48164893574926</v>
      </c>
      <c r="AS27" s="93">
        <v>140.65558248415761</v>
      </c>
      <c r="AT27" s="93">
        <v>127.27093102756341</v>
      </c>
      <c r="AU27" s="93">
        <v>123.6626030739845</v>
      </c>
      <c r="AV27" s="93">
        <v>159.42851154589974</v>
      </c>
      <c r="AW27" s="93">
        <v>154.05242124562363</v>
      </c>
      <c r="AX27" s="93">
        <v>138.66783323772174</v>
      </c>
      <c r="AY27" s="93">
        <v>124.73771905912518</v>
      </c>
      <c r="AZ27" s="93">
        <v>116.47160129541768</v>
      </c>
      <c r="BA27" s="93">
        <v>112.0624496675227</v>
      </c>
      <c r="BB27" s="93">
        <v>122.63367184604409</v>
      </c>
    </row>
    <row r="28" spans="1:55" s="6" customFormat="1" ht="15.75" customHeight="1">
      <c r="A28" s="29" t="s">
        <v>43</v>
      </c>
      <c r="B28" s="38" t="s">
        <v>42</v>
      </c>
      <c r="C28" s="54" t="s">
        <v>62</v>
      </c>
      <c r="D28" s="5" t="e">
        <f t="shared" ref="D28:BB28" si="6">D27*D26</f>
        <v>#VALUE!</v>
      </c>
      <c r="E28" s="5" t="e">
        <f t="shared" si="6"/>
        <v>#VALUE!</v>
      </c>
      <c r="F28" s="5" t="e">
        <f t="shared" si="6"/>
        <v>#VALUE!</v>
      </c>
      <c r="G28" s="5" t="e">
        <f t="shared" si="6"/>
        <v>#VALUE!</v>
      </c>
      <c r="H28" s="5" t="e">
        <f t="shared" si="6"/>
        <v>#VALUE!</v>
      </c>
      <c r="I28" s="5" t="e">
        <f t="shared" si="6"/>
        <v>#VALUE!</v>
      </c>
      <c r="J28" s="5" t="e">
        <f t="shared" si="6"/>
        <v>#VALUE!</v>
      </c>
      <c r="K28" s="5" t="e">
        <f t="shared" si="6"/>
        <v>#VALUE!</v>
      </c>
      <c r="L28" s="5" t="e">
        <f t="shared" si="6"/>
        <v>#VALUE!</v>
      </c>
      <c r="M28" s="5" t="e">
        <f t="shared" si="6"/>
        <v>#VALUE!</v>
      </c>
      <c r="N28" s="5" t="e">
        <f t="shared" si="6"/>
        <v>#VALUE!</v>
      </c>
      <c r="O28" s="5" t="e">
        <f t="shared" si="6"/>
        <v>#VALUE!</v>
      </c>
      <c r="P28" s="5">
        <f t="shared" si="6"/>
        <v>44150.999794995027</v>
      </c>
      <c r="Q28" s="5">
        <f t="shared" si="6"/>
        <v>7384.0401094871968</v>
      </c>
      <c r="R28" s="5">
        <f t="shared" si="6"/>
        <v>5694.7554783848873</v>
      </c>
      <c r="S28" s="5">
        <f t="shared" si="6"/>
        <v>42068.781036691056</v>
      </c>
      <c r="T28" s="5" t="e">
        <f t="shared" si="6"/>
        <v>#VALUE!</v>
      </c>
      <c r="U28" s="5" t="e">
        <f t="shared" si="6"/>
        <v>#VALUE!</v>
      </c>
      <c r="V28" s="5" t="e">
        <f t="shared" si="6"/>
        <v>#VALUE!</v>
      </c>
      <c r="W28" s="5" t="e">
        <f t="shared" si="6"/>
        <v>#VALUE!</v>
      </c>
      <c r="X28" s="5" t="e">
        <f t="shared" si="6"/>
        <v>#VALUE!</v>
      </c>
      <c r="Y28" s="5" t="e">
        <f t="shared" si="6"/>
        <v>#VALUE!</v>
      </c>
      <c r="Z28" s="5" t="e">
        <f t="shared" si="6"/>
        <v>#VALUE!</v>
      </c>
      <c r="AA28" s="5" t="e">
        <f t="shared" si="6"/>
        <v>#VALUE!</v>
      </c>
      <c r="AB28" s="5" t="e">
        <f t="shared" si="6"/>
        <v>#VALUE!</v>
      </c>
      <c r="AC28" s="5" t="e">
        <f t="shared" si="6"/>
        <v>#VALUE!</v>
      </c>
      <c r="AD28" s="5" t="e">
        <f t="shared" si="6"/>
        <v>#VALUE!</v>
      </c>
      <c r="AE28" s="5" t="e">
        <f t="shared" si="6"/>
        <v>#VALUE!</v>
      </c>
      <c r="AF28" s="5" t="e">
        <f t="shared" si="6"/>
        <v>#VALUE!</v>
      </c>
      <c r="AG28" s="5" t="e">
        <f t="shared" si="6"/>
        <v>#VALUE!</v>
      </c>
      <c r="AH28" s="5" t="e">
        <f t="shared" si="6"/>
        <v>#VALUE!</v>
      </c>
      <c r="AI28" s="5" t="e">
        <f t="shared" si="6"/>
        <v>#VALUE!</v>
      </c>
      <c r="AJ28" s="5" t="e">
        <f t="shared" si="6"/>
        <v>#VALUE!</v>
      </c>
      <c r="AK28" s="5" t="e">
        <f t="shared" si="6"/>
        <v>#VALUE!</v>
      </c>
      <c r="AL28" s="5" t="e">
        <f t="shared" si="6"/>
        <v>#VALUE!</v>
      </c>
      <c r="AM28" s="5" t="e">
        <f t="shared" si="6"/>
        <v>#VALUE!</v>
      </c>
      <c r="AN28" s="5">
        <v>43327.435681895382</v>
      </c>
      <c r="AO28" s="5">
        <v>41799.293725985968</v>
      </c>
      <c r="AP28" s="5">
        <v>45864.993270420491</v>
      </c>
      <c r="AQ28" s="5" t="e">
        <f t="shared" si="6"/>
        <v>#VALUE!</v>
      </c>
      <c r="AR28" s="5" t="e">
        <f t="shared" si="6"/>
        <v>#VALUE!</v>
      </c>
      <c r="AS28" s="5" t="e">
        <f t="shared" si="6"/>
        <v>#VALUE!</v>
      </c>
      <c r="AT28" s="5" t="e">
        <f t="shared" si="6"/>
        <v>#VALUE!</v>
      </c>
      <c r="AU28" s="5" t="e">
        <f t="shared" si="6"/>
        <v>#VALUE!</v>
      </c>
      <c r="AV28" s="5" t="e">
        <f t="shared" si="6"/>
        <v>#VALUE!</v>
      </c>
      <c r="AW28" s="5" t="e">
        <f t="shared" si="6"/>
        <v>#VALUE!</v>
      </c>
      <c r="AX28" s="5" t="e">
        <f t="shared" si="6"/>
        <v>#VALUE!</v>
      </c>
      <c r="AY28" s="5" t="e">
        <f t="shared" si="6"/>
        <v>#VALUE!</v>
      </c>
      <c r="AZ28" s="5" t="e">
        <f t="shared" si="6"/>
        <v>#VALUE!</v>
      </c>
      <c r="BA28" s="5" t="e">
        <f t="shared" si="6"/>
        <v>#VALUE!</v>
      </c>
      <c r="BB28" s="5" t="e">
        <f t="shared" si="6"/>
        <v>#VALUE!</v>
      </c>
    </row>
    <row r="29" spans="1:55" s="6" customFormat="1" ht="15.75" customHeight="1">
      <c r="A29" s="29" t="s">
        <v>43</v>
      </c>
      <c r="B29" s="38" t="s">
        <v>42</v>
      </c>
      <c r="C29" s="91" t="s">
        <v>63</v>
      </c>
      <c r="D29" s="104" t="e">
        <f>D37*F29/F37</f>
        <v>#VALUE!</v>
      </c>
      <c r="E29" s="104" t="e">
        <f>E37*F29/F37</f>
        <v>#VALUE!</v>
      </c>
      <c r="F29" s="104" t="e">
        <v>#VALUE!</v>
      </c>
      <c r="G29" s="104" t="e">
        <v>#VALUE!</v>
      </c>
      <c r="H29" s="104" t="e">
        <v>#VALUE!</v>
      </c>
      <c r="I29" s="104" t="e">
        <v>#VALUE!</v>
      </c>
      <c r="J29" s="104" t="e">
        <v>#VALUE!</v>
      </c>
      <c r="K29" s="104" t="e">
        <v>#VALUE!</v>
      </c>
      <c r="L29" s="104" t="e">
        <v>#VALUE!</v>
      </c>
      <c r="M29" s="104" t="e">
        <v>#VALUE!</v>
      </c>
      <c r="N29" s="104" t="e">
        <v>#VALUE!</v>
      </c>
      <c r="O29" s="104" t="e">
        <v>#VALUE!</v>
      </c>
      <c r="P29" s="105">
        <v>1267278.9353082844</v>
      </c>
      <c r="Q29" s="105">
        <v>183004.04975444943</v>
      </c>
      <c r="R29" s="105">
        <v>204986.19093891018</v>
      </c>
      <c r="S29" s="105">
        <v>1176842.7763191606</v>
      </c>
      <c r="T29" s="104" t="e">
        <v>#VALUE!</v>
      </c>
      <c r="U29" s="104" t="e">
        <v>#VALUE!</v>
      </c>
      <c r="V29" s="104" t="e">
        <v>#VALUE!</v>
      </c>
      <c r="W29" s="104" t="e">
        <v>#VALUE!</v>
      </c>
      <c r="X29" s="104" t="e">
        <v>#VALUE!</v>
      </c>
      <c r="Y29" s="104" t="e">
        <v>#VALUE!</v>
      </c>
      <c r="Z29" s="104" t="e">
        <v>#VALUE!</v>
      </c>
      <c r="AA29" s="104" t="e">
        <v>#VALUE!</v>
      </c>
      <c r="AB29" s="104" t="e">
        <v>#VALUE!</v>
      </c>
      <c r="AC29" s="104" t="e">
        <v>#VALUE!</v>
      </c>
      <c r="AD29" s="104" t="e">
        <v>#VALUE!</v>
      </c>
      <c r="AE29" s="104" t="e">
        <v>#VALUE!</v>
      </c>
      <c r="AF29" s="104" t="e">
        <v>#VALUE!</v>
      </c>
      <c r="AG29" s="104" t="e">
        <v>#VALUE!</v>
      </c>
      <c r="AH29" s="104" t="e">
        <v>#VALUE!</v>
      </c>
      <c r="AI29" s="104" t="e">
        <v>#VALUE!</v>
      </c>
      <c r="AJ29" s="104" t="e">
        <v>#VALUE!</v>
      </c>
      <c r="AK29" s="104" t="e">
        <v>#VALUE!</v>
      </c>
      <c r="AL29" s="104" t="e">
        <v>#VALUE!</v>
      </c>
      <c r="AM29" s="104" t="e">
        <v>#VALUE!</v>
      </c>
      <c r="AN29" s="104">
        <v>1074837</v>
      </c>
      <c r="AO29" s="104">
        <v>1034281</v>
      </c>
      <c r="AP29" s="104">
        <v>1106589</v>
      </c>
      <c r="AQ29" s="104" t="e">
        <v>#VALUE!</v>
      </c>
      <c r="AR29" s="104" t="e">
        <v>#VALUE!</v>
      </c>
      <c r="AS29" s="104" t="e">
        <v>#VALUE!</v>
      </c>
      <c r="AT29" s="104" t="e">
        <v>#VALUE!</v>
      </c>
      <c r="AU29" s="104" t="e">
        <v>#VALUE!</v>
      </c>
      <c r="AV29" s="104" t="e">
        <v>#VALUE!</v>
      </c>
      <c r="AW29" s="104" t="e">
        <v>#VALUE!</v>
      </c>
      <c r="AX29" s="104" t="e">
        <v>#VALUE!</v>
      </c>
      <c r="AY29" s="104" t="e">
        <v>#VALUE!</v>
      </c>
      <c r="AZ29" s="104" t="e">
        <v>#VALUE!</v>
      </c>
      <c r="BA29" s="104" t="e">
        <v>#VALUE!</v>
      </c>
      <c r="BB29" s="104" t="e">
        <v>#VALUE!</v>
      </c>
    </row>
    <row r="30" spans="1:55" s="6" customFormat="1" ht="15.75" customHeight="1">
      <c r="A30" s="29" t="s">
        <v>43</v>
      </c>
      <c r="B30" s="38" t="s">
        <v>42</v>
      </c>
      <c r="C30" s="54" t="s">
        <v>64</v>
      </c>
      <c r="D30" s="95">
        <v>5.486435886236006E-2</v>
      </c>
      <c r="E30" s="95">
        <v>5.486435886236006E-2</v>
      </c>
      <c r="F30" s="95">
        <v>5.486435886236006E-2</v>
      </c>
      <c r="G30" s="95">
        <v>5.486435886236006E-2</v>
      </c>
      <c r="H30" s="95">
        <v>5.486435886236006E-2</v>
      </c>
      <c r="I30" s="95">
        <v>5.486435886236006E-2</v>
      </c>
      <c r="J30" s="95">
        <v>5.486435886236006E-2</v>
      </c>
      <c r="K30" s="95">
        <v>5.486435886236006E-2</v>
      </c>
      <c r="L30" s="95">
        <v>5.486435886236006E-2</v>
      </c>
      <c r="M30" s="95">
        <v>5.486435886236006E-2</v>
      </c>
      <c r="N30" s="95">
        <v>5.486435886236006E-2</v>
      </c>
      <c r="O30" s="95">
        <v>5.486435886236006E-2</v>
      </c>
      <c r="P30" s="96">
        <v>5.486435886236006E-2</v>
      </c>
      <c r="Q30" s="96">
        <v>5.6913615704531885E-2</v>
      </c>
      <c r="R30" s="96">
        <v>5.486435886236006E-2</v>
      </c>
      <c r="S30" s="96">
        <v>5.6913615704531885E-2</v>
      </c>
      <c r="T30" s="95">
        <v>5.6913615704531885E-2</v>
      </c>
      <c r="U30" s="95">
        <v>5.6913615704531885E-2</v>
      </c>
      <c r="V30" s="95">
        <v>5.6913615704531885E-2</v>
      </c>
      <c r="W30" s="95">
        <v>5.6913615704531885E-2</v>
      </c>
      <c r="X30" s="95">
        <v>5.6913615704531885E-2</v>
      </c>
      <c r="Y30" s="95">
        <v>5.6913615704531885E-2</v>
      </c>
      <c r="Z30" s="95">
        <v>5.6913615704531885E-2</v>
      </c>
      <c r="AA30" s="95">
        <v>5.6913615704531885E-2</v>
      </c>
      <c r="AB30" s="95">
        <v>5.6913615704531885E-2</v>
      </c>
      <c r="AC30" s="95">
        <v>5.6913615704531885E-2</v>
      </c>
      <c r="AD30" s="95">
        <v>5.6913615704531885E-2</v>
      </c>
      <c r="AE30" s="95">
        <v>5.6913615704531885E-2</v>
      </c>
      <c r="AF30" s="95">
        <v>5.6913615704531885E-2</v>
      </c>
      <c r="AG30" s="95">
        <v>5.6913615704531885E-2</v>
      </c>
      <c r="AH30" s="95">
        <v>5.6913615704531885E-2</v>
      </c>
      <c r="AI30" s="95">
        <v>5.6913615704531885E-2</v>
      </c>
      <c r="AJ30" s="95">
        <v>5.6913615704531885E-2</v>
      </c>
      <c r="AK30" s="95">
        <v>5.6913615704531885E-2</v>
      </c>
      <c r="AL30" s="95">
        <v>5.6913615704531885E-2</v>
      </c>
      <c r="AM30" s="95">
        <v>5.6913615704531885E-2</v>
      </c>
      <c r="AN30" s="95">
        <v>5.6913615704531885E-2</v>
      </c>
      <c r="AO30" s="95">
        <v>5.6913615704531885E-2</v>
      </c>
      <c r="AP30" s="95">
        <v>5.6913615704531885E-2</v>
      </c>
      <c r="AQ30" s="95">
        <v>5.6913615704531885E-2</v>
      </c>
      <c r="AR30" s="95">
        <v>5.6913615704531885E-2</v>
      </c>
      <c r="AS30" s="95">
        <v>5.6913615704531885E-2</v>
      </c>
      <c r="AT30" s="95">
        <v>5.6913615704531885E-2</v>
      </c>
      <c r="AU30" s="95">
        <v>5.6913615704531885E-2</v>
      </c>
      <c r="AV30" s="95">
        <v>5.6913615704531885E-2</v>
      </c>
      <c r="AW30" s="95">
        <v>5.6913615704531885E-2</v>
      </c>
      <c r="AX30" s="95">
        <v>5.6913615704531885E-2</v>
      </c>
      <c r="AY30" s="95">
        <v>5.6913615704531885E-2</v>
      </c>
      <c r="AZ30" s="95">
        <v>5.6913615704531885E-2</v>
      </c>
      <c r="BA30" s="95">
        <v>5.6913615704531885E-2</v>
      </c>
      <c r="BB30" s="95">
        <v>5.6913615704531885E-2</v>
      </c>
    </row>
    <row r="31" spans="1:55" s="6" customFormat="1" ht="15.75" customHeight="1">
      <c r="A31" s="29" t="s">
        <v>43</v>
      </c>
      <c r="B31" s="38" t="s">
        <v>42</v>
      </c>
      <c r="C31" s="54" t="s">
        <v>65</v>
      </c>
      <c r="D31" s="5" t="e">
        <f t="shared" ref="D31:BB31" si="7">D29*D30</f>
        <v>#VALUE!</v>
      </c>
      <c r="E31" s="5" t="e">
        <f t="shared" si="7"/>
        <v>#VALUE!</v>
      </c>
      <c r="F31" s="5" t="e">
        <f t="shared" si="7"/>
        <v>#VALUE!</v>
      </c>
      <c r="G31" s="5" t="e">
        <f t="shared" si="7"/>
        <v>#VALUE!</v>
      </c>
      <c r="H31" s="5" t="e">
        <f t="shared" si="7"/>
        <v>#VALUE!</v>
      </c>
      <c r="I31" s="5" t="e">
        <f t="shared" si="7"/>
        <v>#VALUE!</v>
      </c>
      <c r="J31" s="5" t="e">
        <f t="shared" si="7"/>
        <v>#VALUE!</v>
      </c>
      <c r="K31" s="5" t="e">
        <f t="shared" si="7"/>
        <v>#VALUE!</v>
      </c>
      <c r="L31" s="5" t="e">
        <f t="shared" si="7"/>
        <v>#VALUE!</v>
      </c>
      <c r="M31" s="5" t="e">
        <f t="shared" si="7"/>
        <v>#VALUE!</v>
      </c>
      <c r="N31" s="5" t="e">
        <f t="shared" si="7"/>
        <v>#VALUE!</v>
      </c>
      <c r="O31" s="5" t="e">
        <f t="shared" si="7"/>
        <v>#VALUE!</v>
      </c>
      <c r="P31" s="5">
        <f t="shared" si="7"/>
        <v>69528.446285463287</v>
      </c>
      <c r="Q31" s="5">
        <f t="shared" si="7"/>
        <v>10415.422160097767</v>
      </c>
      <c r="R31" s="5">
        <f t="shared" si="7"/>
        <v>11246.435941500627</v>
      </c>
      <c r="S31" s="5">
        <f t="shared" si="7"/>
        <v>66978.377516083085</v>
      </c>
      <c r="T31" s="5" t="e">
        <f t="shared" si="7"/>
        <v>#VALUE!</v>
      </c>
      <c r="U31" s="5" t="e">
        <f t="shared" si="7"/>
        <v>#VALUE!</v>
      </c>
      <c r="V31" s="5" t="e">
        <f t="shared" si="7"/>
        <v>#VALUE!</v>
      </c>
      <c r="W31" s="5" t="e">
        <f t="shared" si="7"/>
        <v>#VALUE!</v>
      </c>
      <c r="X31" s="5" t="e">
        <f t="shared" si="7"/>
        <v>#VALUE!</v>
      </c>
      <c r="Y31" s="5" t="e">
        <f t="shared" si="7"/>
        <v>#VALUE!</v>
      </c>
      <c r="Z31" s="5" t="e">
        <f t="shared" si="7"/>
        <v>#VALUE!</v>
      </c>
      <c r="AA31" s="5" t="e">
        <f t="shared" si="7"/>
        <v>#VALUE!</v>
      </c>
      <c r="AB31" s="5" t="e">
        <f t="shared" si="7"/>
        <v>#VALUE!</v>
      </c>
      <c r="AC31" s="5" t="e">
        <f t="shared" si="7"/>
        <v>#VALUE!</v>
      </c>
      <c r="AD31" s="5" t="e">
        <f t="shared" si="7"/>
        <v>#VALUE!</v>
      </c>
      <c r="AE31" s="5" t="e">
        <f t="shared" si="7"/>
        <v>#VALUE!</v>
      </c>
      <c r="AF31" s="5" t="e">
        <f t="shared" si="7"/>
        <v>#VALUE!</v>
      </c>
      <c r="AG31" s="5" t="e">
        <f t="shared" si="7"/>
        <v>#VALUE!</v>
      </c>
      <c r="AH31" s="5" t="e">
        <f t="shared" si="7"/>
        <v>#VALUE!</v>
      </c>
      <c r="AI31" s="5" t="e">
        <f t="shared" si="7"/>
        <v>#VALUE!</v>
      </c>
      <c r="AJ31" s="5" t="e">
        <f t="shared" si="7"/>
        <v>#VALUE!</v>
      </c>
      <c r="AK31" s="5" t="e">
        <f t="shared" si="7"/>
        <v>#VALUE!</v>
      </c>
      <c r="AL31" s="5" t="e">
        <f t="shared" si="7"/>
        <v>#VALUE!</v>
      </c>
      <c r="AM31" s="5" t="e">
        <f t="shared" si="7"/>
        <v>#VALUE!</v>
      </c>
      <c r="AN31" s="5">
        <v>61172.859963011935</v>
      </c>
      <c r="AO31" s="5">
        <v>58864.671364498943</v>
      </c>
      <c r="AP31" s="5">
        <v>62979.981088862231</v>
      </c>
      <c r="AQ31" s="5" t="e">
        <f t="shared" si="7"/>
        <v>#VALUE!</v>
      </c>
      <c r="AR31" s="5" t="e">
        <f t="shared" si="7"/>
        <v>#VALUE!</v>
      </c>
      <c r="AS31" s="5" t="e">
        <f t="shared" si="7"/>
        <v>#VALUE!</v>
      </c>
      <c r="AT31" s="5" t="e">
        <f t="shared" si="7"/>
        <v>#VALUE!</v>
      </c>
      <c r="AU31" s="5" t="e">
        <f t="shared" si="7"/>
        <v>#VALUE!</v>
      </c>
      <c r="AV31" s="5" t="e">
        <f t="shared" si="7"/>
        <v>#VALUE!</v>
      </c>
      <c r="AW31" s="5" t="e">
        <f t="shared" si="7"/>
        <v>#VALUE!</v>
      </c>
      <c r="AX31" s="5" t="e">
        <f t="shared" si="7"/>
        <v>#VALUE!</v>
      </c>
      <c r="AY31" s="5" t="e">
        <f t="shared" si="7"/>
        <v>#VALUE!</v>
      </c>
      <c r="AZ31" s="5" t="e">
        <f t="shared" si="7"/>
        <v>#VALUE!</v>
      </c>
      <c r="BA31" s="5" t="e">
        <f t="shared" si="7"/>
        <v>#VALUE!</v>
      </c>
      <c r="BB31" s="5" t="e">
        <f t="shared" si="7"/>
        <v>#VALUE!</v>
      </c>
    </row>
    <row r="32" spans="1:55" s="6" customFormat="1" ht="15.75" customHeight="1">
      <c r="A32" s="57" t="s">
        <v>43</v>
      </c>
      <c r="B32" s="58" t="s">
        <v>42</v>
      </c>
      <c r="C32" s="97" t="s">
        <v>29</v>
      </c>
      <c r="D32" s="98" t="e">
        <f t="shared" ref="D32:BB32" si="8">D31-D28</f>
        <v>#VALUE!</v>
      </c>
      <c r="E32" s="98" t="e">
        <f t="shared" si="8"/>
        <v>#VALUE!</v>
      </c>
      <c r="F32" s="98" t="e">
        <f t="shared" si="8"/>
        <v>#VALUE!</v>
      </c>
      <c r="G32" s="98" t="e">
        <f t="shared" si="8"/>
        <v>#VALUE!</v>
      </c>
      <c r="H32" s="98" t="e">
        <f t="shared" si="8"/>
        <v>#VALUE!</v>
      </c>
      <c r="I32" s="98" t="e">
        <f t="shared" si="8"/>
        <v>#VALUE!</v>
      </c>
      <c r="J32" s="98" t="e">
        <f t="shared" si="8"/>
        <v>#VALUE!</v>
      </c>
      <c r="K32" s="98" t="e">
        <f t="shared" si="8"/>
        <v>#VALUE!</v>
      </c>
      <c r="L32" s="98" t="e">
        <f t="shared" si="8"/>
        <v>#VALUE!</v>
      </c>
      <c r="M32" s="98" t="e">
        <f t="shared" si="8"/>
        <v>#VALUE!</v>
      </c>
      <c r="N32" s="98" t="e">
        <f t="shared" si="8"/>
        <v>#VALUE!</v>
      </c>
      <c r="O32" s="98" t="e">
        <f t="shared" si="8"/>
        <v>#VALUE!</v>
      </c>
      <c r="P32" s="98">
        <f t="shared" si="8"/>
        <v>25377.446490468261</v>
      </c>
      <c r="Q32" s="98">
        <f t="shared" si="8"/>
        <v>3031.3820506105703</v>
      </c>
      <c r="R32" s="98">
        <f t="shared" si="8"/>
        <v>5551.6804631157402</v>
      </c>
      <c r="S32" s="98">
        <f t="shared" si="8"/>
        <v>24909.596479392028</v>
      </c>
      <c r="T32" s="98" t="e">
        <f t="shared" si="8"/>
        <v>#VALUE!</v>
      </c>
      <c r="U32" s="98" t="e">
        <f t="shared" si="8"/>
        <v>#VALUE!</v>
      </c>
      <c r="V32" s="98" t="e">
        <f t="shared" si="8"/>
        <v>#VALUE!</v>
      </c>
      <c r="W32" s="98" t="e">
        <f t="shared" si="8"/>
        <v>#VALUE!</v>
      </c>
      <c r="X32" s="98" t="e">
        <f t="shared" si="8"/>
        <v>#VALUE!</v>
      </c>
      <c r="Y32" s="98" t="e">
        <f t="shared" si="8"/>
        <v>#VALUE!</v>
      </c>
      <c r="Z32" s="98" t="e">
        <f t="shared" si="8"/>
        <v>#VALUE!</v>
      </c>
      <c r="AA32" s="98" t="e">
        <f t="shared" si="8"/>
        <v>#VALUE!</v>
      </c>
      <c r="AB32" s="98" t="e">
        <f t="shared" si="8"/>
        <v>#VALUE!</v>
      </c>
      <c r="AC32" s="98" t="e">
        <f t="shared" si="8"/>
        <v>#VALUE!</v>
      </c>
      <c r="AD32" s="98" t="e">
        <f t="shared" si="8"/>
        <v>#VALUE!</v>
      </c>
      <c r="AE32" s="98" t="e">
        <f t="shared" si="8"/>
        <v>#VALUE!</v>
      </c>
      <c r="AF32" s="98" t="e">
        <f t="shared" si="8"/>
        <v>#VALUE!</v>
      </c>
      <c r="AG32" s="98" t="e">
        <f t="shared" si="8"/>
        <v>#VALUE!</v>
      </c>
      <c r="AH32" s="98" t="e">
        <f t="shared" si="8"/>
        <v>#VALUE!</v>
      </c>
      <c r="AI32" s="98" t="e">
        <f t="shared" si="8"/>
        <v>#VALUE!</v>
      </c>
      <c r="AJ32" s="98" t="e">
        <f t="shared" si="8"/>
        <v>#VALUE!</v>
      </c>
      <c r="AK32" s="98" t="e">
        <f t="shared" si="8"/>
        <v>#VALUE!</v>
      </c>
      <c r="AL32" s="98" t="e">
        <f t="shared" si="8"/>
        <v>#VALUE!</v>
      </c>
      <c r="AM32" s="98" t="e">
        <f t="shared" si="8"/>
        <v>#VALUE!</v>
      </c>
      <c r="AN32" s="98">
        <v>17845.424281116553</v>
      </c>
      <c r="AO32" s="98">
        <v>17065.377638512975</v>
      </c>
      <c r="AP32" s="98">
        <v>17114.987818441739</v>
      </c>
      <c r="AQ32" s="98" t="e">
        <f t="shared" si="8"/>
        <v>#VALUE!</v>
      </c>
      <c r="AR32" s="98" t="e">
        <f t="shared" si="8"/>
        <v>#VALUE!</v>
      </c>
      <c r="AS32" s="98" t="e">
        <f t="shared" si="8"/>
        <v>#VALUE!</v>
      </c>
      <c r="AT32" s="98" t="e">
        <f t="shared" si="8"/>
        <v>#VALUE!</v>
      </c>
      <c r="AU32" s="98" t="e">
        <f t="shared" si="8"/>
        <v>#VALUE!</v>
      </c>
      <c r="AV32" s="98" t="e">
        <f t="shared" si="8"/>
        <v>#VALUE!</v>
      </c>
      <c r="AW32" s="98" t="e">
        <f t="shared" si="8"/>
        <v>#VALUE!</v>
      </c>
      <c r="AX32" s="98" t="e">
        <f t="shared" si="8"/>
        <v>#VALUE!</v>
      </c>
      <c r="AY32" s="98" t="e">
        <f t="shared" si="8"/>
        <v>#VALUE!</v>
      </c>
      <c r="AZ32" s="98" t="e">
        <f t="shared" si="8"/>
        <v>#VALUE!</v>
      </c>
      <c r="BA32" s="98" t="e">
        <f t="shared" si="8"/>
        <v>#VALUE!</v>
      </c>
      <c r="BB32" s="98" t="e">
        <f t="shared" si="8"/>
        <v>#VALUE!</v>
      </c>
    </row>
    <row r="33" spans="1:54" s="6" customFormat="1" ht="15.75" hidden="1" customHeight="1" outlineLevel="1">
      <c r="A33" s="2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06"/>
      <c r="Q33" s="106"/>
      <c r="R33" s="106"/>
      <c r="S33" s="106"/>
      <c r="T33" s="51"/>
      <c r="U33" s="51"/>
      <c r="V33" s="51"/>
      <c r="W33" s="51"/>
      <c r="X33" s="51"/>
      <c r="Y33" s="51"/>
      <c r="Z33" s="51"/>
      <c r="AA33" s="51"/>
    </row>
    <row r="34" spans="1:54" s="6" customFormat="1" ht="15.75" hidden="1" customHeight="1" outlineLevel="1">
      <c r="A34" s="29" t="s">
        <v>44</v>
      </c>
      <c r="B34" s="38" t="s">
        <v>42</v>
      </c>
      <c r="C34" s="91" t="s">
        <v>60</v>
      </c>
      <c r="D34" s="7">
        <v>2551.0763479554439</v>
      </c>
      <c r="E34" s="7">
        <v>16919.164272868478</v>
      </c>
      <c r="F34" s="101" t="e">
        <v>#VALUE!</v>
      </c>
      <c r="G34" s="101" t="e">
        <v>#VALUE!</v>
      </c>
      <c r="H34" s="101" t="e">
        <v>#VALUE!</v>
      </c>
      <c r="I34" s="101" t="e">
        <v>#VALUE!</v>
      </c>
      <c r="J34" s="101" t="e">
        <v>#VALUE!</v>
      </c>
      <c r="K34" s="101" t="e">
        <v>#VALUE!</v>
      </c>
      <c r="L34" s="101" t="e">
        <v>#VALUE!</v>
      </c>
      <c r="M34" s="101" t="e">
        <v>#VALUE!</v>
      </c>
      <c r="N34" s="101" t="e">
        <v>#VALUE!</v>
      </c>
      <c r="O34" s="101" t="e">
        <v>#VALUE!</v>
      </c>
      <c r="P34" s="101">
        <v>16829.666666666664</v>
      </c>
      <c r="Q34" s="101">
        <v>2713.3333333333326</v>
      </c>
      <c r="R34" s="101">
        <v>2412.2999999999993</v>
      </c>
      <c r="S34" s="101">
        <v>17178.700000000004</v>
      </c>
      <c r="T34" s="101" t="e">
        <v>#VALUE!</v>
      </c>
      <c r="U34" s="101" t="e">
        <v>#VALUE!</v>
      </c>
      <c r="V34" s="101" t="e">
        <v>#VALUE!</v>
      </c>
      <c r="W34" s="101" t="e">
        <v>#VALUE!</v>
      </c>
      <c r="X34" s="101" t="e">
        <v>#VALUE!</v>
      </c>
      <c r="Y34" s="101" t="e">
        <v>#VALUE!</v>
      </c>
      <c r="Z34" s="101" t="e">
        <v>#VALUE!</v>
      </c>
      <c r="AA34" s="101" t="e">
        <v>#VALUE!</v>
      </c>
      <c r="AB34" s="101" t="e">
        <v>#VALUE!</v>
      </c>
      <c r="AC34" s="101" t="e">
        <v>#VALUE!</v>
      </c>
      <c r="AD34" s="101" t="e">
        <v>#VALUE!</v>
      </c>
      <c r="AE34" s="101" t="e">
        <v>#VALUE!</v>
      </c>
      <c r="AF34" s="101" t="e">
        <v>#VALUE!</v>
      </c>
      <c r="AG34" s="101" t="e">
        <v>#VALUE!</v>
      </c>
      <c r="AH34" s="101" t="e">
        <v>#VALUE!</v>
      </c>
      <c r="AI34" s="101" t="e">
        <v>#VALUE!</v>
      </c>
      <c r="AJ34" s="101" t="e">
        <v>#VALUE!</v>
      </c>
      <c r="AK34" s="101" t="e">
        <v>#VALUE!</v>
      </c>
      <c r="AL34" s="101" t="e">
        <v>#VALUE!</v>
      </c>
      <c r="AM34" s="101" t="e">
        <v>#VALUE!</v>
      </c>
      <c r="AN34" s="101">
        <v>20244</v>
      </c>
      <c r="AO34" s="101">
        <v>20257</v>
      </c>
      <c r="AP34" s="101">
        <v>20235</v>
      </c>
      <c r="AQ34" s="101" t="e">
        <v>#VALUE!</v>
      </c>
      <c r="AR34" s="101" t="e">
        <v>#VALUE!</v>
      </c>
      <c r="AS34" s="101" t="e">
        <v>#VALUE!</v>
      </c>
      <c r="AT34" s="101" t="e">
        <v>#VALUE!</v>
      </c>
      <c r="AU34" s="101" t="e">
        <v>#VALUE!</v>
      </c>
      <c r="AV34" s="101" t="e">
        <v>#VALUE!</v>
      </c>
      <c r="AW34" s="101" t="e">
        <v>#VALUE!</v>
      </c>
      <c r="AX34" s="101" t="e">
        <v>#VALUE!</v>
      </c>
      <c r="AY34" s="101" t="e">
        <v>#VALUE!</v>
      </c>
      <c r="AZ34" s="101" t="e">
        <v>#VALUE!</v>
      </c>
      <c r="BA34" s="101" t="e">
        <v>#VALUE!</v>
      </c>
      <c r="BB34" s="101" t="e">
        <v>#VALUE!</v>
      </c>
    </row>
    <row r="35" spans="1:54" s="6" customFormat="1" ht="15.75" hidden="1" customHeight="1" outlineLevel="1">
      <c r="A35" s="29" t="s">
        <v>44</v>
      </c>
      <c r="B35" s="38" t="s">
        <v>42</v>
      </c>
      <c r="C35" s="54" t="s">
        <v>61</v>
      </c>
      <c r="D35" s="93">
        <v>135.59107531434915</v>
      </c>
      <c r="E35" s="93">
        <v>122.68835754335855</v>
      </c>
      <c r="F35" s="93">
        <v>119.20995264344855</v>
      </c>
      <c r="G35" s="93">
        <v>153.68805798169771</v>
      </c>
      <c r="H35" s="93">
        <v>148.50554156871721</v>
      </c>
      <c r="I35" s="93">
        <v>133.6748978472381</v>
      </c>
      <c r="J35" s="93">
        <v>120.24635752648467</v>
      </c>
      <c r="K35" s="93">
        <v>112.27787325830866</v>
      </c>
      <c r="L35" s="93">
        <v>108.027479495817</v>
      </c>
      <c r="M35" s="93">
        <v>118.21806956879941</v>
      </c>
      <c r="N35" s="93">
        <v>126.62388883750609</v>
      </c>
      <c r="O35" s="93">
        <v>146.02733362468854</v>
      </c>
      <c r="P35" s="94">
        <v>135.59107531434915</v>
      </c>
      <c r="Q35" s="94">
        <v>140.65558248415761</v>
      </c>
      <c r="R35" s="94">
        <v>122.68835754335855</v>
      </c>
      <c r="S35" s="94">
        <v>127.27093102756341</v>
      </c>
      <c r="T35" s="93">
        <v>123.6626030739845</v>
      </c>
      <c r="U35" s="93">
        <v>159.42851154589974</v>
      </c>
      <c r="V35" s="93">
        <v>154.05242124562363</v>
      </c>
      <c r="W35" s="93">
        <v>138.66783323772174</v>
      </c>
      <c r="X35" s="93">
        <v>124.73771905912518</v>
      </c>
      <c r="Y35" s="93">
        <v>116.47160129541768</v>
      </c>
      <c r="Z35" s="93">
        <v>112.0624496675227</v>
      </c>
      <c r="AA35" s="93">
        <v>122.63367184604409</v>
      </c>
      <c r="AB35" s="93">
        <v>131.35345965475818</v>
      </c>
      <c r="AC35" s="93">
        <v>151.48164893574926</v>
      </c>
      <c r="AD35" s="93">
        <v>140.65558248415761</v>
      </c>
      <c r="AE35" s="93">
        <v>127.27093102756341</v>
      </c>
      <c r="AF35" s="93">
        <v>123.6626030739845</v>
      </c>
      <c r="AG35" s="93">
        <v>159.42851154589974</v>
      </c>
      <c r="AH35" s="93">
        <v>154.05242124562363</v>
      </c>
      <c r="AI35" s="93">
        <v>138.66783323772174</v>
      </c>
      <c r="AJ35" s="93">
        <v>124.73771905912518</v>
      </c>
      <c r="AK35" s="93">
        <v>116.47160129541768</v>
      </c>
      <c r="AL35" s="93">
        <v>112.0624496675227</v>
      </c>
      <c r="AM35" s="93">
        <v>122.63367184604409</v>
      </c>
      <c r="AN35" s="93">
        <v>116.47160129541768</v>
      </c>
      <c r="AO35" s="93">
        <v>112.0624496675227</v>
      </c>
      <c r="AP35" s="93">
        <v>122.63367184604409</v>
      </c>
      <c r="AQ35" s="93">
        <v>131.35345965475818</v>
      </c>
      <c r="AR35" s="93">
        <v>151.48164893574926</v>
      </c>
      <c r="AS35" s="93">
        <v>140.65558248415761</v>
      </c>
      <c r="AT35" s="93">
        <v>127.27093102756341</v>
      </c>
      <c r="AU35" s="93">
        <v>123.6626030739845</v>
      </c>
      <c r="AV35" s="93">
        <v>159.42851154589974</v>
      </c>
      <c r="AW35" s="93">
        <v>154.05242124562363</v>
      </c>
      <c r="AX35" s="93">
        <v>138.66783323772174</v>
      </c>
      <c r="AY35" s="93">
        <v>124.73771905912518</v>
      </c>
      <c r="AZ35" s="93">
        <v>116.47160129541768</v>
      </c>
      <c r="BA35" s="93">
        <v>112.0624496675227</v>
      </c>
      <c r="BB35" s="93">
        <v>122.63367184604409</v>
      </c>
    </row>
    <row r="36" spans="1:54" s="6" customFormat="1" ht="15.75" hidden="1" customHeight="1" outlineLevel="1">
      <c r="A36" s="29" t="s">
        <v>44</v>
      </c>
      <c r="B36" s="38" t="s">
        <v>42</v>
      </c>
      <c r="C36" s="54" t="s">
        <v>62</v>
      </c>
      <c r="D36" s="5">
        <f t="shared" ref="D36:BB36" si="9">D35*D34</f>
        <v>345903.18522828136</v>
      </c>
      <c r="E36" s="5">
        <f t="shared" si="9"/>
        <v>2075784.4756445058</v>
      </c>
      <c r="F36" s="5" t="e">
        <f t="shared" si="9"/>
        <v>#VALUE!</v>
      </c>
      <c r="G36" s="5" t="e">
        <f t="shared" si="9"/>
        <v>#VALUE!</v>
      </c>
      <c r="H36" s="5" t="e">
        <f t="shared" si="9"/>
        <v>#VALUE!</v>
      </c>
      <c r="I36" s="5" t="e">
        <f t="shared" si="9"/>
        <v>#VALUE!</v>
      </c>
      <c r="J36" s="5" t="e">
        <f t="shared" si="9"/>
        <v>#VALUE!</v>
      </c>
      <c r="K36" s="5" t="e">
        <f t="shared" si="9"/>
        <v>#VALUE!</v>
      </c>
      <c r="L36" s="5" t="e">
        <f t="shared" si="9"/>
        <v>#VALUE!</v>
      </c>
      <c r="M36" s="5" t="e">
        <f t="shared" si="9"/>
        <v>#VALUE!</v>
      </c>
      <c r="N36" s="5" t="e">
        <f t="shared" si="9"/>
        <v>#VALUE!</v>
      </c>
      <c r="O36" s="5" t="e">
        <f t="shared" si="9"/>
        <v>#VALUE!</v>
      </c>
      <c r="P36" s="5">
        <f t="shared" si="9"/>
        <v>2281952.6005153912</v>
      </c>
      <c r="Q36" s="5">
        <f t="shared" si="9"/>
        <v>381645.48047368089</v>
      </c>
      <c r="R36" s="5">
        <f t="shared" si="9"/>
        <v>295961.12490184372</v>
      </c>
      <c r="S36" s="5">
        <f t="shared" si="9"/>
        <v>2186349.1428432041</v>
      </c>
      <c r="T36" s="5" t="e">
        <f t="shared" si="9"/>
        <v>#VALUE!</v>
      </c>
      <c r="U36" s="5" t="e">
        <f t="shared" si="9"/>
        <v>#VALUE!</v>
      </c>
      <c r="V36" s="5" t="e">
        <f t="shared" si="9"/>
        <v>#VALUE!</v>
      </c>
      <c r="W36" s="5" t="e">
        <f t="shared" si="9"/>
        <v>#VALUE!</v>
      </c>
      <c r="X36" s="5" t="e">
        <f t="shared" si="9"/>
        <v>#VALUE!</v>
      </c>
      <c r="Y36" s="5" t="e">
        <f t="shared" si="9"/>
        <v>#VALUE!</v>
      </c>
      <c r="Z36" s="5" t="e">
        <f t="shared" si="9"/>
        <v>#VALUE!</v>
      </c>
      <c r="AA36" s="5" t="e">
        <f t="shared" si="9"/>
        <v>#VALUE!</v>
      </c>
      <c r="AB36" s="5" t="e">
        <f t="shared" si="9"/>
        <v>#VALUE!</v>
      </c>
      <c r="AC36" s="5" t="e">
        <f t="shared" si="9"/>
        <v>#VALUE!</v>
      </c>
      <c r="AD36" s="5" t="e">
        <f t="shared" si="9"/>
        <v>#VALUE!</v>
      </c>
      <c r="AE36" s="5" t="e">
        <f t="shared" si="9"/>
        <v>#VALUE!</v>
      </c>
      <c r="AF36" s="5" t="e">
        <f t="shared" si="9"/>
        <v>#VALUE!</v>
      </c>
      <c r="AG36" s="5" t="e">
        <f t="shared" si="9"/>
        <v>#VALUE!</v>
      </c>
      <c r="AH36" s="5" t="e">
        <f t="shared" si="9"/>
        <v>#VALUE!</v>
      </c>
      <c r="AI36" s="5" t="e">
        <f t="shared" si="9"/>
        <v>#VALUE!</v>
      </c>
      <c r="AJ36" s="5" t="e">
        <f t="shared" si="9"/>
        <v>#VALUE!</v>
      </c>
      <c r="AK36" s="5" t="e">
        <f t="shared" si="9"/>
        <v>#VALUE!</v>
      </c>
      <c r="AL36" s="5" t="e">
        <f t="shared" si="9"/>
        <v>#VALUE!</v>
      </c>
      <c r="AM36" s="5" t="e">
        <f t="shared" si="9"/>
        <v>#VALUE!</v>
      </c>
      <c r="AN36" s="5">
        <v>2357851.0966244354</v>
      </c>
      <c r="AO36" s="5">
        <v>2270049.0429150071</v>
      </c>
      <c r="AP36" s="5">
        <v>2481492.3498047022</v>
      </c>
      <c r="AQ36" s="5" t="e">
        <f t="shared" si="9"/>
        <v>#VALUE!</v>
      </c>
      <c r="AR36" s="5" t="e">
        <f t="shared" si="9"/>
        <v>#VALUE!</v>
      </c>
      <c r="AS36" s="5" t="e">
        <f t="shared" si="9"/>
        <v>#VALUE!</v>
      </c>
      <c r="AT36" s="5" t="e">
        <f t="shared" si="9"/>
        <v>#VALUE!</v>
      </c>
      <c r="AU36" s="5" t="e">
        <f t="shared" si="9"/>
        <v>#VALUE!</v>
      </c>
      <c r="AV36" s="5" t="e">
        <f t="shared" si="9"/>
        <v>#VALUE!</v>
      </c>
      <c r="AW36" s="5" t="e">
        <f t="shared" si="9"/>
        <v>#VALUE!</v>
      </c>
      <c r="AX36" s="5" t="e">
        <f t="shared" si="9"/>
        <v>#VALUE!</v>
      </c>
      <c r="AY36" s="5" t="e">
        <f t="shared" si="9"/>
        <v>#VALUE!</v>
      </c>
      <c r="AZ36" s="5" t="e">
        <f t="shared" si="9"/>
        <v>#VALUE!</v>
      </c>
      <c r="BA36" s="5" t="e">
        <f t="shared" si="9"/>
        <v>#VALUE!</v>
      </c>
      <c r="BB36" s="5" t="e">
        <f t="shared" si="9"/>
        <v>#VALUE!</v>
      </c>
    </row>
    <row r="37" spans="1:54" s="6" customFormat="1" ht="15.75" hidden="1" customHeight="1" outlineLevel="1">
      <c r="A37" s="29" t="s">
        <v>44</v>
      </c>
      <c r="B37" s="38" t="s">
        <v>42</v>
      </c>
      <c r="C37" s="91" t="s">
        <v>63</v>
      </c>
      <c r="D37" s="7">
        <v>5651577.4666666677</v>
      </c>
      <c r="E37" s="7">
        <v>36234668.799999997</v>
      </c>
      <c r="F37" s="101" t="e">
        <v>#VALUE!</v>
      </c>
      <c r="G37" s="101" t="e">
        <v>#VALUE!</v>
      </c>
      <c r="H37" s="101" t="e">
        <v>#VALUE!</v>
      </c>
      <c r="I37" s="101" t="e">
        <v>#VALUE!</v>
      </c>
      <c r="J37" s="101" t="e">
        <v>#VALUE!</v>
      </c>
      <c r="K37" s="101" t="e">
        <v>#VALUE!</v>
      </c>
      <c r="L37" s="101" t="e">
        <v>#VALUE!</v>
      </c>
      <c r="M37" s="101" t="e">
        <v>#VALUE!</v>
      </c>
      <c r="N37" s="101" t="e">
        <v>#VALUE!</v>
      </c>
      <c r="O37" s="101" t="e">
        <v>#VALUE!</v>
      </c>
      <c r="P37" s="101">
        <v>43351284.158187643</v>
      </c>
      <c r="Q37" s="101">
        <v>6260232.3308359226</v>
      </c>
      <c r="R37" s="101">
        <v>6211617.5972157894</v>
      </c>
      <c r="S37" s="101">
        <v>35661413.410618141</v>
      </c>
      <c r="T37" s="101" t="e">
        <v>#VALUE!</v>
      </c>
      <c r="U37" s="101" t="e">
        <v>#VALUE!</v>
      </c>
      <c r="V37" s="101" t="e">
        <v>#VALUE!</v>
      </c>
      <c r="W37" s="101" t="e">
        <v>#VALUE!</v>
      </c>
      <c r="X37" s="101" t="e">
        <v>#VALUE!</v>
      </c>
      <c r="Y37" s="101" t="e">
        <v>#VALUE!</v>
      </c>
      <c r="Z37" s="101" t="e">
        <v>#VALUE!</v>
      </c>
      <c r="AA37" s="101" t="e">
        <v>#VALUE!</v>
      </c>
      <c r="AB37" s="101" t="e">
        <v>#VALUE!</v>
      </c>
      <c r="AC37" s="101" t="e">
        <v>#VALUE!</v>
      </c>
      <c r="AD37" s="101" t="e">
        <v>#VALUE!</v>
      </c>
      <c r="AE37" s="101" t="e">
        <v>#VALUE!</v>
      </c>
      <c r="AF37" s="101" t="e">
        <v>#VALUE!</v>
      </c>
      <c r="AG37" s="101" t="e">
        <v>#VALUE!</v>
      </c>
      <c r="AH37" s="101" t="e">
        <v>#VALUE!</v>
      </c>
      <c r="AI37" s="101" t="e">
        <v>#VALUE!</v>
      </c>
      <c r="AJ37" s="101" t="e">
        <v>#VALUE!</v>
      </c>
      <c r="AK37" s="101" t="e">
        <v>#VALUE!</v>
      </c>
      <c r="AL37" s="101" t="e">
        <v>#VALUE!</v>
      </c>
      <c r="AM37" s="101" t="e">
        <v>#VALUE!</v>
      </c>
      <c r="AN37" s="101">
        <v>37260427</v>
      </c>
      <c r="AO37" s="101">
        <v>35087834</v>
      </c>
      <c r="AP37" s="101">
        <v>38037763</v>
      </c>
      <c r="AQ37" s="101" t="e">
        <v>#VALUE!</v>
      </c>
      <c r="AR37" s="101" t="e">
        <v>#VALUE!</v>
      </c>
      <c r="AS37" s="101" t="e">
        <v>#VALUE!</v>
      </c>
      <c r="AT37" s="101" t="e">
        <v>#VALUE!</v>
      </c>
      <c r="AU37" s="101" t="e">
        <v>#VALUE!</v>
      </c>
      <c r="AV37" s="101" t="e">
        <v>#VALUE!</v>
      </c>
      <c r="AW37" s="101" t="e">
        <v>#VALUE!</v>
      </c>
      <c r="AX37" s="101" t="e">
        <v>#VALUE!</v>
      </c>
      <c r="AY37" s="101" t="e">
        <v>#VALUE!</v>
      </c>
      <c r="AZ37" s="101" t="e">
        <v>#VALUE!</v>
      </c>
      <c r="BA37" s="101" t="e">
        <v>#VALUE!</v>
      </c>
      <c r="BB37" s="101" t="e">
        <v>#VALUE!</v>
      </c>
    </row>
    <row r="38" spans="1:54" s="6" customFormat="1" ht="15.75" hidden="1" customHeight="1" outlineLevel="1">
      <c r="A38" s="29" t="s">
        <v>44</v>
      </c>
      <c r="B38" s="38" t="s">
        <v>42</v>
      </c>
      <c r="C38" s="54" t="s">
        <v>64</v>
      </c>
      <c r="D38" s="95">
        <v>5.486435886236006E-2</v>
      </c>
      <c r="E38" s="95">
        <v>5.486435886236006E-2</v>
      </c>
      <c r="F38" s="95">
        <v>5.486435886236006E-2</v>
      </c>
      <c r="G38" s="95">
        <v>5.486435886236006E-2</v>
      </c>
      <c r="H38" s="95">
        <v>5.486435886236006E-2</v>
      </c>
      <c r="I38" s="95">
        <v>5.486435886236006E-2</v>
      </c>
      <c r="J38" s="95">
        <v>5.486435886236006E-2</v>
      </c>
      <c r="K38" s="95">
        <v>5.486435886236006E-2</v>
      </c>
      <c r="L38" s="95">
        <v>5.486435886236006E-2</v>
      </c>
      <c r="M38" s="95">
        <v>5.486435886236006E-2</v>
      </c>
      <c r="N38" s="95">
        <v>5.486435886236006E-2</v>
      </c>
      <c r="O38" s="95">
        <v>5.486435886236006E-2</v>
      </c>
      <c r="P38" s="96">
        <v>5.486435886236006E-2</v>
      </c>
      <c r="Q38" s="96">
        <v>5.6913615704531885E-2</v>
      </c>
      <c r="R38" s="96">
        <v>5.486435886236006E-2</v>
      </c>
      <c r="S38" s="96">
        <v>5.6913615704531885E-2</v>
      </c>
      <c r="T38" s="95">
        <v>5.6913615704531885E-2</v>
      </c>
      <c r="U38" s="95">
        <v>5.6913615704531885E-2</v>
      </c>
      <c r="V38" s="95">
        <v>5.6913615704531885E-2</v>
      </c>
      <c r="W38" s="95">
        <v>5.6913615704531885E-2</v>
      </c>
      <c r="X38" s="95">
        <v>5.6913615704531885E-2</v>
      </c>
      <c r="Y38" s="95">
        <v>5.6913615704531885E-2</v>
      </c>
      <c r="Z38" s="95">
        <v>5.6913615704531885E-2</v>
      </c>
      <c r="AA38" s="95">
        <v>5.6913615704531885E-2</v>
      </c>
      <c r="AB38" s="95">
        <v>5.6913615704531885E-2</v>
      </c>
      <c r="AC38" s="95">
        <v>5.6913615704531885E-2</v>
      </c>
      <c r="AD38" s="95">
        <v>5.6913615704531885E-2</v>
      </c>
      <c r="AE38" s="95">
        <v>5.6913615704531885E-2</v>
      </c>
      <c r="AF38" s="95">
        <v>5.6913615704531885E-2</v>
      </c>
      <c r="AG38" s="95">
        <v>5.6913615704531885E-2</v>
      </c>
      <c r="AH38" s="95">
        <v>5.6913615704531885E-2</v>
      </c>
      <c r="AI38" s="95">
        <v>5.6913615704531885E-2</v>
      </c>
      <c r="AJ38" s="95">
        <v>5.6913615704531885E-2</v>
      </c>
      <c r="AK38" s="95">
        <v>5.6913615704531885E-2</v>
      </c>
      <c r="AL38" s="95">
        <v>5.6913615704531885E-2</v>
      </c>
      <c r="AM38" s="95">
        <v>5.6913615704531885E-2</v>
      </c>
      <c r="AN38" s="95">
        <v>5.6913615704531885E-2</v>
      </c>
      <c r="AO38" s="95">
        <v>5.6913615704531885E-2</v>
      </c>
      <c r="AP38" s="95">
        <v>5.6913615704531885E-2</v>
      </c>
      <c r="AQ38" s="95">
        <v>5.6913615704531885E-2</v>
      </c>
      <c r="AR38" s="95">
        <v>5.6913615704531885E-2</v>
      </c>
      <c r="AS38" s="95">
        <v>5.6913615704531885E-2</v>
      </c>
      <c r="AT38" s="95">
        <v>5.6913615704531885E-2</v>
      </c>
      <c r="AU38" s="95">
        <v>5.6913615704531885E-2</v>
      </c>
      <c r="AV38" s="95">
        <v>5.6913615704531885E-2</v>
      </c>
      <c r="AW38" s="95">
        <v>5.6913615704531885E-2</v>
      </c>
      <c r="AX38" s="95">
        <v>5.6913615704531885E-2</v>
      </c>
      <c r="AY38" s="95">
        <v>5.6913615704531885E-2</v>
      </c>
      <c r="AZ38" s="95">
        <v>5.6913615704531885E-2</v>
      </c>
      <c r="BA38" s="95">
        <v>5.6913615704531885E-2</v>
      </c>
      <c r="BB38" s="95">
        <v>5.6913615704531885E-2</v>
      </c>
    </row>
    <row r="39" spans="1:54" s="6" customFormat="1" ht="15.75" hidden="1" customHeight="1" outlineLevel="1">
      <c r="A39" s="29" t="s">
        <v>44</v>
      </c>
      <c r="B39" s="38" t="s">
        <v>42</v>
      </c>
      <c r="C39" s="54" t="s">
        <v>65</v>
      </c>
      <c r="D39" s="5">
        <f t="shared" ref="D39:BB39" si="10">D37*D38</f>
        <v>310070.17426962784</v>
      </c>
      <c r="E39" s="5">
        <f t="shared" si="10"/>
        <v>1987991.8723019613</v>
      </c>
      <c r="F39" s="5" t="e">
        <f t="shared" si="10"/>
        <v>#VALUE!</v>
      </c>
      <c r="G39" s="5" t="e">
        <f t="shared" si="10"/>
        <v>#VALUE!</v>
      </c>
      <c r="H39" s="5" t="e">
        <f t="shared" si="10"/>
        <v>#VALUE!</v>
      </c>
      <c r="I39" s="5" t="e">
        <f t="shared" si="10"/>
        <v>#VALUE!</v>
      </c>
      <c r="J39" s="5" t="e">
        <f t="shared" si="10"/>
        <v>#VALUE!</v>
      </c>
      <c r="K39" s="5" t="e">
        <f t="shared" si="10"/>
        <v>#VALUE!</v>
      </c>
      <c r="L39" s="5" t="e">
        <f t="shared" si="10"/>
        <v>#VALUE!</v>
      </c>
      <c r="M39" s="5" t="e">
        <f t="shared" si="10"/>
        <v>#VALUE!</v>
      </c>
      <c r="N39" s="5" t="e">
        <f t="shared" si="10"/>
        <v>#VALUE!</v>
      </c>
      <c r="O39" s="5" t="e">
        <f t="shared" si="10"/>
        <v>#VALUE!</v>
      </c>
      <c r="P39" s="5">
        <f t="shared" si="10"/>
        <v>2378440.4111989513</v>
      </c>
      <c r="Q39" s="5">
        <f t="shared" si="10"/>
        <v>356292.45709828159</v>
      </c>
      <c r="R39" s="5">
        <f t="shared" si="10"/>
        <v>340796.4169693978</v>
      </c>
      <c r="S39" s="5">
        <f t="shared" si="10"/>
        <v>2029619.9783323605</v>
      </c>
      <c r="T39" s="5" t="e">
        <f t="shared" si="10"/>
        <v>#VALUE!</v>
      </c>
      <c r="U39" s="5" t="e">
        <f t="shared" si="10"/>
        <v>#VALUE!</v>
      </c>
      <c r="V39" s="5" t="e">
        <f t="shared" si="10"/>
        <v>#VALUE!</v>
      </c>
      <c r="W39" s="5" t="e">
        <f t="shared" si="10"/>
        <v>#VALUE!</v>
      </c>
      <c r="X39" s="5" t="e">
        <f t="shared" si="10"/>
        <v>#VALUE!</v>
      </c>
      <c r="Y39" s="5" t="e">
        <f t="shared" si="10"/>
        <v>#VALUE!</v>
      </c>
      <c r="Z39" s="5" t="e">
        <f t="shared" si="10"/>
        <v>#VALUE!</v>
      </c>
      <c r="AA39" s="5" t="e">
        <f t="shared" si="10"/>
        <v>#VALUE!</v>
      </c>
      <c r="AB39" s="5" t="e">
        <f t="shared" si="10"/>
        <v>#VALUE!</v>
      </c>
      <c r="AC39" s="5" t="e">
        <f t="shared" si="10"/>
        <v>#VALUE!</v>
      </c>
      <c r="AD39" s="5" t="e">
        <f t="shared" si="10"/>
        <v>#VALUE!</v>
      </c>
      <c r="AE39" s="5" t="e">
        <f t="shared" si="10"/>
        <v>#VALUE!</v>
      </c>
      <c r="AF39" s="5" t="e">
        <f t="shared" si="10"/>
        <v>#VALUE!</v>
      </c>
      <c r="AG39" s="5" t="e">
        <f t="shared" si="10"/>
        <v>#VALUE!</v>
      </c>
      <c r="AH39" s="5" t="e">
        <f t="shared" si="10"/>
        <v>#VALUE!</v>
      </c>
      <c r="AI39" s="5" t="e">
        <f t="shared" si="10"/>
        <v>#VALUE!</v>
      </c>
      <c r="AJ39" s="5" t="e">
        <f t="shared" si="10"/>
        <v>#VALUE!</v>
      </c>
      <c r="AK39" s="5" t="e">
        <f t="shared" si="10"/>
        <v>#VALUE!</v>
      </c>
      <c r="AL39" s="5" t="e">
        <f t="shared" si="10"/>
        <v>#VALUE!</v>
      </c>
      <c r="AM39" s="5" t="e">
        <f t="shared" si="10"/>
        <v>#VALUE!</v>
      </c>
      <c r="AN39" s="5">
        <v>2120625.623264764</v>
      </c>
      <c r="AO39" s="5">
        <v>1996975.5001804079</v>
      </c>
      <c r="AP39" s="5">
        <v>2164866.6256420617</v>
      </c>
      <c r="AQ39" s="5" t="e">
        <f t="shared" si="10"/>
        <v>#VALUE!</v>
      </c>
      <c r="AR39" s="5" t="e">
        <f t="shared" si="10"/>
        <v>#VALUE!</v>
      </c>
      <c r="AS39" s="5" t="e">
        <f t="shared" si="10"/>
        <v>#VALUE!</v>
      </c>
      <c r="AT39" s="5" t="e">
        <f t="shared" si="10"/>
        <v>#VALUE!</v>
      </c>
      <c r="AU39" s="5" t="e">
        <f t="shared" si="10"/>
        <v>#VALUE!</v>
      </c>
      <c r="AV39" s="5" t="e">
        <f t="shared" si="10"/>
        <v>#VALUE!</v>
      </c>
      <c r="AW39" s="5" t="e">
        <f t="shared" si="10"/>
        <v>#VALUE!</v>
      </c>
      <c r="AX39" s="5" t="e">
        <f t="shared" si="10"/>
        <v>#VALUE!</v>
      </c>
      <c r="AY39" s="5" t="e">
        <f t="shared" si="10"/>
        <v>#VALUE!</v>
      </c>
      <c r="AZ39" s="5" t="e">
        <f t="shared" si="10"/>
        <v>#VALUE!</v>
      </c>
      <c r="BA39" s="5" t="e">
        <f t="shared" si="10"/>
        <v>#VALUE!</v>
      </c>
      <c r="BB39" s="5" t="e">
        <f t="shared" si="10"/>
        <v>#VALUE!</v>
      </c>
    </row>
    <row r="40" spans="1:54" s="6" customFormat="1" ht="15.75" hidden="1" customHeight="1" outlineLevel="1">
      <c r="A40" s="57" t="s">
        <v>44</v>
      </c>
      <c r="B40" s="58" t="s">
        <v>42</v>
      </c>
      <c r="C40" s="97" t="s">
        <v>29</v>
      </c>
      <c r="D40" s="98">
        <f t="shared" ref="D40:BB40" si="11">D39-D36</f>
        <v>-35833.010958653525</v>
      </c>
      <c r="E40" s="98">
        <f t="shared" si="11"/>
        <v>-87792.60334254452</v>
      </c>
      <c r="F40" s="98" t="e">
        <f t="shared" si="11"/>
        <v>#VALUE!</v>
      </c>
      <c r="G40" s="98" t="e">
        <f t="shared" si="11"/>
        <v>#VALUE!</v>
      </c>
      <c r="H40" s="98" t="e">
        <f t="shared" si="11"/>
        <v>#VALUE!</v>
      </c>
      <c r="I40" s="98" t="e">
        <f t="shared" si="11"/>
        <v>#VALUE!</v>
      </c>
      <c r="J40" s="98" t="e">
        <f t="shared" si="11"/>
        <v>#VALUE!</v>
      </c>
      <c r="K40" s="98" t="e">
        <f t="shared" si="11"/>
        <v>#VALUE!</v>
      </c>
      <c r="L40" s="98" t="e">
        <f t="shared" si="11"/>
        <v>#VALUE!</v>
      </c>
      <c r="M40" s="98" t="e">
        <f t="shared" si="11"/>
        <v>#VALUE!</v>
      </c>
      <c r="N40" s="98" t="e">
        <f t="shared" si="11"/>
        <v>#VALUE!</v>
      </c>
      <c r="O40" s="98" t="e">
        <f t="shared" si="11"/>
        <v>#VALUE!</v>
      </c>
      <c r="P40" s="98">
        <f t="shared" si="11"/>
        <v>96487.810683560092</v>
      </c>
      <c r="Q40" s="98">
        <f t="shared" si="11"/>
        <v>-25353.023375399294</v>
      </c>
      <c r="R40" s="98">
        <f t="shared" si="11"/>
        <v>44835.292067554081</v>
      </c>
      <c r="S40" s="98">
        <f t="shared" si="11"/>
        <v>-156729.16451084358</v>
      </c>
      <c r="T40" s="98" t="e">
        <f t="shared" si="11"/>
        <v>#VALUE!</v>
      </c>
      <c r="U40" s="98" t="e">
        <f t="shared" si="11"/>
        <v>#VALUE!</v>
      </c>
      <c r="V40" s="98" t="e">
        <f t="shared" si="11"/>
        <v>#VALUE!</v>
      </c>
      <c r="W40" s="98" t="e">
        <f t="shared" si="11"/>
        <v>#VALUE!</v>
      </c>
      <c r="X40" s="98" t="e">
        <f t="shared" si="11"/>
        <v>#VALUE!</v>
      </c>
      <c r="Y40" s="98" t="e">
        <f t="shared" si="11"/>
        <v>#VALUE!</v>
      </c>
      <c r="Z40" s="98" t="e">
        <f t="shared" si="11"/>
        <v>#VALUE!</v>
      </c>
      <c r="AA40" s="98" t="e">
        <f t="shared" si="11"/>
        <v>#VALUE!</v>
      </c>
      <c r="AB40" s="98" t="e">
        <f t="shared" si="11"/>
        <v>#VALUE!</v>
      </c>
      <c r="AC40" s="98" t="e">
        <f t="shared" si="11"/>
        <v>#VALUE!</v>
      </c>
      <c r="AD40" s="98" t="e">
        <f t="shared" si="11"/>
        <v>#VALUE!</v>
      </c>
      <c r="AE40" s="98" t="e">
        <f t="shared" si="11"/>
        <v>#VALUE!</v>
      </c>
      <c r="AF40" s="98" t="e">
        <f t="shared" si="11"/>
        <v>#VALUE!</v>
      </c>
      <c r="AG40" s="98" t="e">
        <f t="shared" si="11"/>
        <v>#VALUE!</v>
      </c>
      <c r="AH40" s="98" t="e">
        <f t="shared" si="11"/>
        <v>#VALUE!</v>
      </c>
      <c r="AI40" s="98" t="e">
        <f t="shared" si="11"/>
        <v>#VALUE!</v>
      </c>
      <c r="AJ40" s="98" t="e">
        <f t="shared" si="11"/>
        <v>#VALUE!</v>
      </c>
      <c r="AK40" s="98" t="e">
        <f t="shared" si="11"/>
        <v>#VALUE!</v>
      </c>
      <c r="AL40" s="98" t="e">
        <f t="shared" si="11"/>
        <v>#VALUE!</v>
      </c>
      <c r="AM40" s="98" t="e">
        <f t="shared" si="11"/>
        <v>#VALUE!</v>
      </c>
      <c r="AN40" s="98">
        <v>-237225.47335967142</v>
      </c>
      <c r="AO40" s="98">
        <v>-273073.54273459921</v>
      </c>
      <c r="AP40" s="98">
        <v>-316625.72416264052</v>
      </c>
      <c r="AQ40" s="98" t="e">
        <f t="shared" si="11"/>
        <v>#VALUE!</v>
      </c>
      <c r="AR40" s="98" t="e">
        <f t="shared" si="11"/>
        <v>#VALUE!</v>
      </c>
      <c r="AS40" s="98" t="e">
        <f t="shared" si="11"/>
        <v>#VALUE!</v>
      </c>
      <c r="AT40" s="98" t="e">
        <f t="shared" si="11"/>
        <v>#VALUE!</v>
      </c>
      <c r="AU40" s="98" t="e">
        <f t="shared" si="11"/>
        <v>#VALUE!</v>
      </c>
      <c r="AV40" s="98" t="e">
        <f t="shared" si="11"/>
        <v>#VALUE!</v>
      </c>
      <c r="AW40" s="98" t="e">
        <f t="shared" si="11"/>
        <v>#VALUE!</v>
      </c>
      <c r="AX40" s="98" t="e">
        <f t="shared" si="11"/>
        <v>#VALUE!</v>
      </c>
      <c r="AY40" s="98" t="e">
        <f t="shared" si="11"/>
        <v>#VALUE!</v>
      </c>
      <c r="AZ40" s="98" t="e">
        <f t="shared" si="11"/>
        <v>#VALUE!</v>
      </c>
      <c r="BA40" s="98" t="e">
        <f t="shared" si="11"/>
        <v>#VALUE!</v>
      </c>
      <c r="BB40" s="98" t="e">
        <f t="shared" si="11"/>
        <v>#VALUE!</v>
      </c>
    </row>
    <row r="41" spans="1:54" s="6" customFormat="1" ht="15.75" customHeight="1" collapsed="1">
      <c r="A41" s="29"/>
      <c r="C41" s="51"/>
      <c r="D41" s="107"/>
      <c r="E41" s="107"/>
      <c r="F41" s="107"/>
      <c r="G41" s="51"/>
      <c r="H41" s="51"/>
      <c r="I41" s="51"/>
      <c r="J41" s="51"/>
      <c r="K41" s="51"/>
      <c r="L41" s="51"/>
      <c r="M41" s="5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54" s="6" customFormat="1" ht="15.75" customHeight="1">
      <c r="A42" s="29" t="s">
        <v>41</v>
      </c>
      <c r="B42" s="38" t="s">
        <v>45</v>
      </c>
      <c r="C42" s="91" t="s">
        <v>60</v>
      </c>
      <c r="D42" s="101" t="e">
        <f>D58*F42/F58</f>
        <v>#VALUE!</v>
      </c>
      <c r="E42" s="101" t="e">
        <f>E58*F42/F58</f>
        <v>#VALUE!</v>
      </c>
      <c r="F42" s="101" t="e">
        <v>#VALUE!</v>
      </c>
      <c r="G42" s="101" t="e">
        <v>#VALUE!</v>
      </c>
      <c r="H42" s="101" t="e">
        <v>#VALUE!</v>
      </c>
      <c r="I42" s="101" t="e">
        <v>#VALUE!</v>
      </c>
      <c r="J42" s="101" t="e">
        <v>#VALUE!</v>
      </c>
      <c r="K42" s="101" t="e">
        <v>#VALUE!</v>
      </c>
      <c r="L42" s="101" t="e">
        <v>#VALUE!</v>
      </c>
      <c r="M42" s="101" t="e">
        <v>#VALUE!</v>
      </c>
      <c r="N42" s="101" t="e">
        <v>#VALUE!</v>
      </c>
      <c r="O42" s="101" t="e">
        <v>#VALUE!</v>
      </c>
      <c r="P42" s="101">
        <v>836.66301369862992</v>
      </c>
      <c r="Q42" s="101">
        <v>153.33698630136982</v>
      </c>
      <c r="R42" s="101">
        <v>116.91514598540144</v>
      </c>
      <c r="S42" s="101">
        <v>870.37500000000011</v>
      </c>
      <c r="T42" s="101" t="e">
        <v>#VALUE!</v>
      </c>
      <c r="U42" s="101" t="e">
        <v>#VALUE!</v>
      </c>
      <c r="V42" s="101" t="e">
        <v>#VALUE!</v>
      </c>
      <c r="W42" s="101" t="e">
        <v>#VALUE!</v>
      </c>
      <c r="X42" s="101" t="e">
        <v>#VALUE!</v>
      </c>
      <c r="Y42" s="101" t="e">
        <v>#VALUE!</v>
      </c>
      <c r="Z42" s="101" t="e">
        <v>#VALUE!</v>
      </c>
      <c r="AA42" s="101" t="e">
        <v>#VALUE!</v>
      </c>
      <c r="AB42" s="101" t="e">
        <v>#VALUE!</v>
      </c>
      <c r="AC42" s="101" t="e">
        <v>#VALUE!</v>
      </c>
      <c r="AD42" s="101" t="e">
        <v>#VALUE!</v>
      </c>
      <c r="AE42" s="101" t="e">
        <v>#VALUE!</v>
      </c>
      <c r="AF42" s="101" t="e">
        <v>#VALUE!</v>
      </c>
      <c r="AG42" s="101" t="e">
        <v>#VALUE!</v>
      </c>
      <c r="AH42" s="101" t="e">
        <v>#VALUE!</v>
      </c>
      <c r="AI42" s="101" t="e">
        <v>#VALUE!</v>
      </c>
      <c r="AJ42" s="101" t="e">
        <v>#VALUE!</v>
      </c>
      <c r="AK42" s="101" t="e">
        <v>#VALUE!</v>
      </c>
      <c r="AL42" s="101" t="e">
        <v>#VALUE!</v>
      </c>
      <c r="AM42" s="101" t="e">
        <v>#VALUE!</v>
      </c>
      <c r="AN42" s="101">
        <v>956</v>
      </c>
      <c r="AO42" s="101">
        <v>958</v>
      </c>
      <c r="AP42" s="101">
        <v>961</v>
      </c>
      <c r="AQ42" s="101" t="e">
        <v>#VALUE!</v>
      </c>
      <c r="AR42" s="101" t="e">
        <v>#VALUE!</v>
      </c>
      <c r="AS42" s="101" t="e">
        <v>#VALUE!</v>
      </c>
      <c r="AT42" s="101" t="e">
        <v>#VALUE!</v>
      </c>
      <c r="AU42" s="101" t="e">
        <v>#VALUE!</v>
      </c>
      <c r="AV42" s="101" t="e">
        <v>#VALUE!</v>
      </c>
      <c r="AW42" s="101" t="e">
        <v>#VALUE!</v>
      </c>
      <c r="AX42" s="101" t="e">
        <v>#VALUE!</v>
      </c>
      <c r="AY42" s="101" t="e">
        <v>#VALUE!</v>
      </c>
      <c r="AZ42" s="101" t="e">
        <v>#VALUE!</v>
      </c>
      <c r="BA42" s="101" t="e">
        <v>#VALUE!</v>
      </c>
      <c r="BB42" s="101" t="e">
        <v>#VALUE!</v>
      </c>
    </row>
    <row r="43" spans="1:54" s="6" customFormat="1" ht="15.75" customHeight="1">
      <c r="A43" s="29" t="s">
        <v>41</v>
      </c>
      <c r="B43" s="38" t="s">
        <v>45</v>
      </c>
      <c r="C43" s="54" t="s">
        <v>61</v>
      </c>
      <c r="D43" s="93">
        <v>3668.7870819512195</v>
      </c>
      <c r="E43" s="93">
        <v>3934.649469050371</v>
      </c>
      <c r="F43" s="93">
        <v>3747.9318956696561</v>
      </c>
      <c r="G43" s="93">
        <v>3881.2060682846013</v>
      </c>
      <c r="H43" s="93">
        <v>3533.9079992974475</v>
      </c>
      <c r="I43" s="93">
        <v>3254.2176655309149</v>
      </c>
      <c r="J43" s="93">
        <v>3072.5551820493106</v>
      </c>
      <c r="K43" s="93">
        <v>2992.0837392333192</v>
      </c>
      <c r="L43" s="93">
        <v>2879.4954048397472</v>
      </c>
      <c r="M43" s="93">
        <v>3060.0781490404993</v>
      </c>
      <c r="N43" s="93">
        <v>2995.0761892015616</v>
      </c>
      <c r="O43" s="93">
        <v>3280.918367679596</v>
      </c>
      <c r="P43" s="94">
        <v>3668.7870819512195</v>
      </c>
      <c r="Q43" s="94">
        <v>3809.7892550633037</v>
      </c>
      <c r="R43" s="94">
        <v>3934.649469050371</v>
      </c>
      <c r="S43" s="94">
        <v>4085.869508038119</v>
      </c>
      <c r="T43" s="93">
        <v>3891.9758344867469</v>
      </c>
      <c r="U43" s="93">
        <v>4030.3721217239527</v>
      </c>
      <c r="V43" s="93">
        <v>3669.7263764200866</v>
      </c>
      <c r="W43" s="93">
        <v>3379.2867285127754</v>
      </c>
      <c r="X43" s="93">
        <v>3190.6424266885756</v>
      </c>
      <c r="Y43" s="93">
        <v>3107.0782319474752</v>
      </c>
      <c r="Z43" s="93">
        <v>2990.1627999431798</v>
      </c>
      <c r="AA43" s="93">
        <v>3177.6858649611618</v>
      </c>
      <c r="AB43" s="93">
        <v>3110.1856904836791</v>
      </c>
      <c r="AC43" s="93">
        <v>3407.013616412356</v>
      </c>
      <c r="AD43" s="93">
        <v>3809.7892550633037</v>
      </c>
      <c r="AE43" s="93">
        <v>4085.869508038119</v>
      </c>
      <c r="AF43" s="93">
        <v>3891.9758344867469</v>
      </c>
      <c r="AG43" s="93">
        <v>4030.3721217239527</v>
      </c>
      <c r="AH43" s="93">
        <v>3669.7263764200866</v>
      </c>
      <c r="AI43" s="93">
        <v>3379.2867285127754</v>
      </c>
      <c r="AJ43" s="93">
        <v>3190.6424266885756</v>
      </c>
      <c r="AK43" s="93">
        <v>3107.0782319474752</v>
      </c>
      <c r="AL43" s="93">
        <v>2990.1627999431798</v>
      </c>
      <c r="AM43" s="93">
        <v>3177.6858649611618</v>
      </c>
      <c r="AN43" s="93">
        <v>3107.0782319474752</v>
      </c>
      <c r="AO43" s="93">
        <v>2990.1627999431798</v>
      </c>
      <c r="AP43" s="93">
        <v>3177.6858649611618</v>
      </c>
      <c r="AQ43" s="93">
        <v>3110.1856904836791</v>
      </c>
      <c r="AR43" s="93">
        <v>3407.013616412356</v>
      </c>
      <c r="AS43" s="93">
        <v>3809.7892550633037</v>
      </c>
      <c r="AT43" s="93">
        <v>4085.869508038119</v>
      </c>
      <c r="AU43" s="93">
        <v>3891.9758344867469</v>
      </c>
      <c r="AV43" s="93">
        <v>4030.3721217239527</v>
      </c>
      <c r="AW43" s="93">
        <v>3669.7263764200866</v>
      </c>
      <c r="AX43" s="93">
        <v>3379.2867285127754</v>
      </c>
      <c r="AY43" s="93">
        <v>3190.6424266885756</v>
      </c>
      <c r="AZ43" s="93">
        <v>3107.0782319474752</v>
      </c>
      <c r="BA43" s="93">
        <v>2990.1627999431798</v>
      </c>
      <c r="BB43" s="93">
        <v>3177.6858649611618</v>
      </c>
    </row>
    <row r="44" spans="1:54" s="6" customFormat="1" ht="15.75" customHeight="1">
      <c r="A44" s="29" t="s">
        <v>41</v>
      </c>
      <c r="B44" s="38" t="s">
        <v>45</v>
      </c>
      <c r="C44" s="54" t="s">
        <v>62</v>
      </c>
      <c r="D44" s="5" t="e">
        <f t="shared" ref="D44:BB44" si="12">D43*D42</f>
        <v>#VALUE!</v>
      </c>
      <c r="E44" s="5" t="e">
        <f t="shared" si="12"/>
        <v>#VALUE!</v>
      </c>
      <c r="F44" s="5" t="e">
        <f t="shared" si="12"/>
        <v>#VALUE!</v>
      </c>
      <c r="G44" s="5" t="e">
        <f t="shared" si="12"/>
        <v>#VALUE!</v>
      </c>
      <c r="H44" s="5" t="e">
        <f t="shared" si="12"/>
        <v>#VALUE!</v>
      </c>
      <c r="I44" s="5" t="e">
        <f t="shared" si="12"/>
        <v>#VALUE!</v>
      </c>
      <c r="J44" s="5" t="e">
        <f t="shared" si="12"/>
        <v>#VALUE!</v>
      </c>
      <c r="K44" s="5" t="e">
        <f t="shared" si="12"/>
        <v>#VALUE!</v>
      </c>
      <c r="L44" s="5" t="e">
        <f t="shared" si="12"/>
        <v>#VALUE!</v>
      </c>
      <c r="M44" s="5" t="e">
        <f t="shared" si="12"/>
        <v>#VALUE!</v>
      </c>
      <c r="N44" s="5" t="e">
        <f t="shared" si="12"/>
        <v>#VALUE!</v>
      </c>
      <c r="O44" s="5" t="e">
        <f t="shared" si="12"/>
        <v>#VALUE!</v>
      </c>
      <c r="P44" s="5">
        <f t="shared" si="12"/>
        <v>3069538.4566039098</v>
      </c>
      <c r="Q44" s="5">
        <f t="shared" si="12"/>
        <v>584181.60281474772</v>
      </c>
      <c r="R44" s="5">
        <f t="shared" si="12"/>
        <v>460020.11707540636</v>
      </c>
      <c r="S44" s="5">
        <f t="shared" si="12"/>
        <v>3556238.6730586784</v>
      </c>
      <c r="T44" s="5" t="e">
        <f t="shared" si="12"/>
        <v>#VALUE!</v>
      </c>
      <c r="U44" s="5" t="e">
        <f t="shared" si="12"/>
        <v>#VALUE!</v>
      </c>
      <c r="V44" s="5" t="e">
        <f t="shared" si="12"/>
        <v>#VALUE!</v>
      </c>
      <c r="W44" s="5" t="e">
        <f t="shared" si="12"/>
        <v>#VALUE!</v>
      </c>
      <c r="X44" s="5" t="e">
        <f t="shared" si="12"/>
        <v>#VALUE!</v>
      </c>
      <c r="Y44" s="5" t="e">
        <f t="shared" si="12"/>
        <v>#VALUE!</v>
      </c>
      <c r="Z44" s="5" t="e">
        <f t="shared" si="12"/>
        <v>#VALUE!</v>
      </c>
      <c r="AA44" s="5" t="e">
        <f t="shared" si="12"/>
        <v>#VALUE!</v>
      </c>
      <c r="AB44" s="5" t="e">
        <f t="shared" si="12"/>
        <v>#VALUE!</v>
      </c>
      <c r="AC44" s="5" t="e">
        <f t="shared" si="12"/>
        <v>#VALUE!</v>
      </c>
      <c r="AD44" s="5" t="e">
        <f t="shared" si="12"/>
        <v>#VALUE!</v>
      </c>
      <c r="AE44" s="5" t="e">
        <f t="shared" si="12"/>
        <v>#VALUE!</v>
      </c>
      <c r="AF44" s="5" t="e">
        <f t="shared" si="12"/>
        <v>#VALUE!</v>
      </c>
      <c r="AG44" s="5" t="e">
        <f t="shared" si="12"/>
        <v>#VALUE!</v>
      </c>
      <c r="AH44" s="5" t="e">
        <f t="shared" si="12"/>
        <v>#VALUE!</v>
      </c>
      <c r="AI44" s="5" t="e">
        <f t="shared" si="12"/>
        <v>#VALUE!</v>
      </c>
      <c r="AJ44" s="5" t="e">
        <f t="shared" si="12"/>
        <v>#VALUE!</v>
      </c>
      <c r="AK44" s="5" t="e">
        <f t="shared" si="12"/>
        <v>#VALUE!</v>
      </c>
      <c r="AL44" s="5" t="e">
        <f t="shared" si="12"/>
        <v>#VALUE!</v>
      </c>
      <c r="AM44" s="5" t="e">
        <f t="shared" si="12"/>
        <v>#VALUE!</v>
      </c>
      <c r="AN44" s="5">
        <v>2970366.7897417862</v>
      </c>
      <c r="AO44" s="5">
        <v>2864575.9623455661</v>
      </c>
      <c r="AP44" s="5">
        <v>3053756.1162276766</v>
      </c>
      <c r="AQ44" s="5" t="e">
        <f t="shared" si="12"/>
        <v>#VALUE!</v>
      </c>
      <c r="AR44" s="5" t="e">
        <f t="shared" si="12"/>
        <v>#VALUE!</v>
      </c>
      <c r="AS44" s="5" t="e">
        <f t="shared" si="12"/>
        <v>#VALUE!</v>
      </c>
      <c r="AT44" s="5" t="e">
        <f t="shared" si="12"/>
        <v>#VALUE!</v>
      </c>
      <c r="AU44" s="5" t="e">
        <f t="shared" si="12"/>
        <v>#VALUE!</v>
      </c>
      <c r="AV44" s="5" t="e">
        <f t="shared" si="12"/>
        <v>#VALUE!</v>
      </c>
      <c r="AW44" s="5" t="e">
        <f t="shared" si="12"/>
        <v>#VALUE!</v>
      </c>
      <c r="AX44" s="5" t="e">
        <f t="shared" si="12"/>
        <v>#VALUE!</v>
      </c>
      <c r="AY44" s="5" t="e">
        <f t="shared" si="12"/>
        <v>#VALUE!</v>
      </c>
      <c r="AZ44" s="5" t="e">
        <f t="shared" si="12"/>
        <v>#VALUE!</v>
      </c>
      <c r="BA44" s="5" t="e">
        <f t="shared" si="12"/>
        <v>#VALUE!</v>
      </c>
      <c r="BB44" s="5" t="e">
        <f t="shared" si="12"/>
        <v>#VALUE!</v>
      </c>
    </row>
    <row r="45" spans="1:54" s="6" customFormat="1" ht="15.75" customHeight="1">
      <c r="A45" s="29" t="s">
        <v>41</v>
      </c>
      <c r="B45" s="38" t="s">
        <v>45</v>
      </c>
      <c r="C45" s="91" t="s">
        <v>63</v>
      </c>
      <c r="D45" s="101" t="e">
        <f>D61*F45/F61</f>
        <v>#VALUE!</v>
      </c>
      <c r="E45" s="101" t="e">
        <f>E61*F45/F61</f>
        <v>#VALUE!</v>
      </c>
      <c r="F45" s="101" t="e">
        <v>#VALUE!</v>
      </c>
      <c r="G45" s="101" t="e">
        <v>#VALUE!</v>
      </c>
      <c r="H45" s="101" t="e">
        <v>#VALUE!</v>
      </c>
      <c r="I45" s="101" t="e">
        <v>#VALUE!</v>
      </c>
      <c r="J45" s="101" t="e">
        <v>#VALUE!</v>
      </c>
      <c r="K45" s="101" t="e">
        <v>#VALUE!</v>
      </c>
      <c r="L45" s="101" t="e">
        <v>#VALUE!</v>
      </c>
      <c r="M45" s="101" t="e">
        <v>#VALUE!</v>
      </c>
      <c r="N45" s="101" t="e">
        <v>#VALUE!</v>
      </c>
      <c r="O45" s="101" t="e">
        <v>#VALUE!</v>
      </c>
      <c r="P45" s="101">
        <v>62513067.772345811</v>
      </c>
      <c r="Q45" s="101">
        <v>13527170.484423807</v>
      </c>
      <c r="R45" s="101">
        <v>8411377.7544141952</v>
      </c>
      <c r="S45" s="101">
        <v>66013390.668827809</v>
      </c>
      <c r="T45" s="101" t="e">
        <v>#VALUE!</v>
      </c>
      <c r="U45" s="101" t="e">
        <v>#VALUE!</v>
      </c>
      <c r="V45" s="101" t="e">
        <v>#VALUE!</v>
      </c>
      <c r="W45" s="101" t="e">
        <v>#VALUE!</v>
      </c>
      <c r="X45" s="101" t="e">
        <v>#VALUE!</v>
      </c>
      <c r="Y45" s="101" t="e">
        <v>#VALUE!</v>
      </c>
      <c r="Z45" s="101" t="e">
        <v>#VALUE!</v>
      </c>
      <c r="AA45" s="101" t="e">
        <v>#VALUE!</v>
      </c>
      <c r="AB45" s="101" t="e">
        <v>#VALUE!</v>
      </c>
      <c r="AC45" s="101" t="e">
        <v>#VALUE!</v>
      </c>
      <c r="AD45" s="101" t="e">
        <v>#VALUE!</v>
      </c>
      <c r="AE45" s="101" t="e">
        <v>#VALUE!</v>
      </c>
      <c r="AF45" s="101" t="e">
        <v>#VALUE!</v>
      </c>
      <c r="AG45" s="101" t="e">
        <v>#VALUE!</v>
      </c>
      <c r="AH45" s="101" t="e">
        <v>#VALUE!</v>
      </c>
      <c r="AI45" s="101" t="e">
        <v>#VALUE!</v>
      </c>
      <c r="AJ45" s="101" t="e">
        <v>#VALUE!</v>
      </c>
      <c r="AK45" s="101" t="e">
        <v>#VALUE!</v>
      </c>
      <c r="AL45" s="101" t="e">
        <v>#VALUE!</v>
      </c>
      <c r="AM45" s="101" t="e">
        <v>#VALUE!</v>
      </c>
      <c r="AN45" s="101">
        <v>58311567</v>
      </c>
      <c r="AO45" s="101">
        <v>54183224</v>
      </c>
      <c r="AP45" s="101">
        <v>60001138</v>
      </c>
      <c r="AQ45" s="101" t="e">
        <v>#VALUE!</v>
      </c>
      <c r="AR45" s="101" t="e">
        <v>#VALUE!</v>
      </c>
      <c r="AS45" s="101" t="e">
        <v>#VALUE!</v>
      </c>
      <c r="AT45" s="101" t="e">
        <v>#VALUE!</v>
      </c>
      <c r="AU45" s="101" t="e">
        <v>#VALUE!</v>
      </c>
      <c r="AV45" s="101" t="e">
        <v>#VALUE!</v>
      </c>
      <c r="AW45" s="101" t="e">
        <v>#VALUE!</v>
      </c>
      <c r="AX45" s="101" t="e">
        <v>#VALUE!</v>
      </c>
      <c r="AY45" s="101" t="e">
        <v>#VALUE!</v>
      </c>
      <c r="AZ45" s="101" t="e">
        <v>#VALUE!</v>
      </c>
      <c r="BA45" s="101" t="e">
        <v>#VALUE!</v>
      </c>
      <c r="BB45" s="101" t="e">
        <v>#VALUE!</v>
      </c>
    </row>
    <row r="46" spans="1:54" s="6" customFormat="1" ht="15.75" customHeight="1">
      <c r="A46" s="29" t="s">
        <v>41</v>
      </c>
      <c r="B46" s="38" t="s">
        <v>45</v>
      </c>
      <c r="C46" s="54" t="s">
        <v>64</v>
      </c>
      <c r="D46" s="95">
        <v>4.7124906981397159E-2</v>
      </c>
      <c r="E46" s="95">
        <v>4.7124906981397159E-2</v>
      </c>
      <c r="F46" s="95">
        <v>4.7124906981397159E-2</v>
      </c>
      <c r="G46" s="95">
        <v>4.7124906981397159E-2</v>
      </c>
      <c r="H46" s="95">
        <v>4.7124906981397159E-2</v>
      </c>
      <c r="I46" s="95">
        <v>4.7124906981397159E-2</v>
      </c>
      <c r="J46" s="95">
        <v>4.7124906981397159E-2</v>
      </c>
      <c r="K46" s="95">
        <v>4.7124906981397159E-2</v>
      </c>
      <c r="L46" s="95">
        <v>4.7124906981397159E-2</v>
      </c>
      <c r="M46" s="95">
        <v>4.7124906981397159E-2</v>
      </c>
      <c r="N46" s="95">
        <v>4.7124906981397159E-2</v>
      </c>
      <c r="O46" s="95">
        <v>4.7124906981397159E-2</v>
      </c>
      <c r="P46" s="96">
        <v>4.7124906981397159E-2</v>
      </c>
      <c r="Q46" s="96">
        <v>4.8936054410685388E-2</v>
      </c>
      <c r="R46" s="96">
        <v>4.7124906981397159E-2</v>
      </c>
      <c r="S46" s="96">
        <v>4.8936054410685388E-2</v>
      </c>
      <c r="T46" s="95">
        <v>4.8936054410685388E-2</v>
      </c>
      <c r="U46" s="95">
        <v>4.8936054410685388E-2</v>
      </c>
      <c r="V46" s="95">
        <v>4.8936054410685388E-2</v>
      </c>
      <c r="W46" s="95">
        <v>4.8936054410685388E-2</v>
      </c>
      <c r="X46" s="95">
        <v>4.8936054410685388E-2</v>
      </c>
      <c r="Y46" s="95">
        <v>4.8936054410685388E-2</v>
      </c>
      <c r="Z46" s="95">
        <v>4.8936054410685388E-2</v>
      </c>
      <c r="AA46" s="95">
        <v>4.8936054410685388E-2</v>
      </c>
      <c r="AB46" s="95">
        <v>4.8936054410685388E-2</v>
      </c>
      <c r="AC46" s="95">
        <v>4.8936054410685388E-2</v>
      </c>
      <c r="AD46" s="95">
        <v>4.8936054410685388E-2</v>
      </c>
      <c r="AE46" s="95">
        <v>4.8936054410685388E-2</v>
      </c>
      <c r="AF46" s="95">
        <v>4.8936054410685388E-2</v>
      </c>
      <c r="AG46" s="95">
        <v>4.8936054410685388E-2</v>
      </c>
      <c r="AH46" s="95">
        <v>4.8936054410685388E-2</v>
      </c>
      <c r="AI46" s="95">
        <v>4.8936054410685388E-2</v>
      </c>
      <c r="AJ46" s="95">
        <v>4.8936054410685388E-2</v>
      </c>
      <c r="AK46" s="95">
        <v>4.8936054410685388E-2</v>
      </c>
      <c r="AL46" s="95">
        <v>4.8936054410685388E-2</v>
      </c>
      <c r="AM46" s="95">
        <v>4.8936054410685388E-2</v>
      </c>
      <c r="AN46" s="95">
        <v>4.8936054410685388E-2</v>
      </c>
      <c r="AO46" s="95">
        <v>4.8936054410685388E-2</v>
      </c>
      <c r="AP46" s="95">
        <v>4.8936054410685388E-2</v>
      </c>
      <c r="AQ46" s="95">
        <v>4.8936054410685388E-2</v>
      </c>
      <c r="AR46" s="95">
        <v>4.8936054410685388E-2</v>
      </c>
      <c r="AS46" s="95">
        <v>4.8936054410685388E-2</v>
      </c>
      <c r="AT46" s="95">
        <v>4.8936054410685388E-2</v>
      </c>
      <c r="AU46" s="95">
        <v>4.8936054410685388E-2</v>
      </c>
      <c r="AV46" s="95">
        <v>4.8936054410685388E-2</v>
      </c>
      <c r="AW46" s="95">
        <v>4.8936054410685388E-2</v>
      </c>
      <c r="AX46" s="95">
        <v>4.8936054410685388E-2</v>
      </c>
      <c r="AY46" s="95">
        <v>4.8936054410685388E-2</v>
      </c>
      <c r="AZ46" s="95">
        <v>4.8936054410685388E-2</v>
      </c>
      <c r="BA46" s="95">
        <v>4.8936054410685388E-2</v>
      </c>
      <c r="BB46" s="95">
        <v>4.8936054410685388E-2</v>
      </c>
    </row>
    <row r="47" spans="1:54" s="6" customFormat="1" ht="15.75" customHeight="1">
      <c r="A47" s="29" t="s">
        <v>41</v>
      </c>
      <c r="B47" s="38" t="s">
        <v>45</v>
      </c>
      <c r="C47" s="54" t="s">
        <v>65</v>
      </c>
      <c r="D47" s="5" t="e">
        <f t="shared" ref="D47:BB47" si="13">D45*D46</f>
        <v>#VALUE!</v>
      </c>
      <c r="E47" s="5" t="e">
        <f t="shared" si="13"/>
        <v>#VALUE!</v>
      </c>
      <c r="F47" s="5" t="e">
        <f t="shared" si="13"/>
        <v>#VALUE!</v>
      </c>
      <c r="G47" s="5" t="e">
        <f t="shared" si="13"/>
        <v>#VALUE!</v>
      </c>
      <c r="H47" s="5" t="e">
        <f t="shared" si="13"/>
        <v>#VALUE!</v>
      </c>
      <c r="I47" s="5" t="e">
        <f t="shared" si="13"/>
        <v>#VALUE!</v>
      </c>
      <c r="J47" s="5" t="e">
        <f t="shared" si="13"/>
        <v>#VALUE!</v>
      </c>
      <c r="K47" s="5" t="e">
        <f t="shared" si="13"/>
        <v>#VALUE!</v>
      </c>
      <c r="L47" s="5" t="e">
        <f t="shared" si="13"/>
        <v>#VALUE!</v>
      </c>
      <c r="M47" s="5" t="e">
        <f t="shared" si="13"/>
        <v>#VALUE!</v>
      </c>
      <c r="N47" s="5" t="e">
        <f t="shared" si="13"/>
        <v>#VALUE!</v>
      </c>
      <c r="O47" s="5" t="e">
        <f t="shared" si="13"/>
        <v>#VALUE!</v>
      </c>
      <c r="P47" s="5">
        <f t="shared" si="13"/>
        <v>2945922.5038935728</v>
      </c>
      <c r="Q47" s="5">
        <f t="shared" si="13"/>
        <v>661966.35084838083</v>
      </c>
      <c r="R47" s="5">
        <f t="shared" si="13"/>
        <v>396385.39426216227</v>
      </c>
      <c r="S47" s="5">
        <f t="shared" si="13"/>
        <v>3230434.8776035886</v>
      </c>
      <c r="T47" s="5" t="e">
        <f t="shared" si="13"/>
        <v>#VALUE!</v>
      </c>
      <c r="U47" s="5" t="e">
        <f t="shared" si="13"/>
        <v>#VALUE!</v>
      </c>
      <c r="V47" s="5" t="e">
        <f t="shared" si="13"/>
        <v>#VALUE!</v>
      </c>
      <c r="W47" s="5" t="e">
        <f t="shared" si="13"/>
        <v>#VALUE!</v>
      </c>
      <c r="X47" s="5" t="e">
        <f t="shared" si="13"/>
        <v>#VALUE!</v>
      </c>
      <c r="Y47" s="5" t="e">
        <f t="shared" si="13"/>
        <v>#VALUE!</v>
      </c>
      <c r="Z47" s="5" t="e">
        <f t="shared" si="13"/>
        <v>#VALUE!</v>
      </c>
      <c r="AA47" s="5" t="e">
        <f t="shared" si="13"/>
        <v>#VALUE!</v>
      </c>
      <c r="AB47" s="5" t="e">
        <f t="shared" si="13"/>
        <v>#VALUE!</v>
      </c>
      <c r="AC47" s="5" t="e">
        <f t="shared" si="13"/>
        <v>#VALUE!</v>
      </c>
      <c r="AD47" s="5" t="e">
        <f t="shared" si="13"/>
        <v>#VALUE!</v>
      </c>
      <c r="AE47" s="5" t="e">
        <f t="shared" si="13"/>
        <v>#VALUE!</v>
      </c>
      <c r="AF47" s="5" t="e">
        <f t="shared" si="13"/>
        <v>#VALUE!</v>
      </c>
      <c r="AG47" s="5" t="e">
        <f t="shared" si="13"/>
        <v>#VALUE!</v>
      </c>
      <c r="AH47" s="5" t="e">
        <f t="shared" si="13"/>
        <v>#VALUE!</v>
      </c>
      <c r="AI47" s="5" t="e">
        <f t="shared" si="13"/>
        <v>#VALUE!</v>
      </c>
      <c r="AJ47" s="5" t="e">
        <f t="shared" si="13"/>
        <v>#VALUE!</v>
      </c>
      <c r="AK47" s="5" t="e">
        <f t="shared" si="13"/>
        <v>#VALUE!</v>
      </c>
      <c r="AL47" s="5" t="e">
        <f t="shared" si="13"/>
        <v>#VALUE!</v>
      </c>
      <c r="AM47" s="5" t="e">
        <f t="shared" si="13"/>
        <v>#VALUE!</v>
      </c>
      <c r="AN47" s="5">
        <v>2853538.0154843265</v>
      </c>
      <c r="AO47" s="5">
        <v>2651513.1978103542</v>
      </c>
      <c r="AP47" s="5">
        <v>2936218.9538710425</v>
      </c>
      <c r="AQ47" s="5" t="e">
        <f t="shared" si="13"/>
        <v>#VALUE!</v>
      </c>
      <c r="AR47" s="5" t="e">
        <f t="shared" si="13"/>
        <v>#VALUE!</v>
      </c>
      <c r="AS47" s="5" t="e">
        <f t="shared" si="13"/>
        <v>#VALUE!</v>
      </c>
      <c r="AT47" s="5" t="e">
        <f t="shared" si="13"/>
        <v>#VALUE!</v>
      </c>
      <c r="AU47" s="5" t="e">
        <f t="shared" si="13"/>
        <v>#VALUE!</v>
      </c>
      <c r="AV47" s="5" t="e">
        <f t="shared" si="13"/>
        <v>#VALUE!</v>
      </c>
      <c r="AW47" s="5" t="e">
        <f t="shared" si="13"/>
        <v>#VALUE!</v>
      </c>
      <c r="AX47" s="5" t="e">
        <f t="shared" si="13"/>
        <v>#VALUE!</v>
      </c>
      <c r="AY47" s="5" t="e">
        <f t="shared" si="13"/>
        <v>#VALUE!</v>
      </c>
      <c r="AZ47" s="5" t="e">
        <f t="shared" si="13"/>
        <v>#VALUE!</v>
      </c>
      <c r="BA47" s="5" t="e">
        <f t="shared" si="13"/>
        <v>#VALUE!</v>
      </c>
      <c r="BB47" s="5" t="e">
        <f t="shared" si="13"/>
        <v>#VALUE!</v>
      </c>
    </row>
    <row r="48" spans="1:54" s="6" customFormat="1" ht="15.75" customHeight="1">
      <c r="A48" s="57" t="s">
        <v>41</v>
      </c>
      <c r="B48" s="58" t="s">
        <v>45</v>
      </c>
      <c r="C48" s="97" t="s">
        <v>29</v>
      </c>
      <c r="D48" s="98" t="e">
        <f t="shared" ref="D48:BB48" si="14">D47-D44</f>
        <v>#VALUE!</v>
      </c>
      <c r="E48" s="98" t="e">
        <f t="shared" si="14"/>
        <v>#VALUE!</v>
      </c>
      <c r="F48" s="98" t="e">
        <f t="shared" si="14"/>
        <v>#VALUE!</v>
      </c>
      <c r="G48" s="98" t="e">
        <f t="shared" si="14"/>
        <v>#VALUE!</v>
      </c>
      <c r="H48" s="98" t="e">
        <f t="shared" si="14"/>
        <v>#VALUE!</v>
      </c>
      <c r="I48" s="98" t="e">
        <f t="shared" si="14"/>
        <v>#VALUE!</v>
      </c>
      <c r="J48" s="98" t="e">
        <f t="shared" si="14"/>
        <v>#VALUE!</v>
      </c>
      <c r="K48" s="98" t="e">
        <f t="shared" si="14"/>
        <v>#VALUE!</v>
      </c>
      <c r="L48" s="98" t="e">
        <f t="shared" si="14"/>
        <v>#VALUE!</v>
      </c>
      <c r="M48" s="98" t="e">
        <f t="shared" si="14"/>
        <v>#VALUE!</v>
      </c>
      <c r="N48" s="98" t="e">
        <f t="shared" si="14"/>
        <v>#VALUE!</v>
      </c>
      <c r="O48" s="98" t="e">
        <f t="shared" si="14"/>
        <v>#VALUE!</v>
      </c>
      <c r="P48" s="98">
        <f t="shared" si="14"/>
        <v>-123615.95271033701</v>
      </c>
      <c r="Q48" s="98">
        <f t="shared" si="14"/>
        <v>77784.748033633106</v>
      </c>
      <c r="R48" s="98">
        <f t="shared" si="14"/>
        <v>-63634.722813244094</v>
      </c>
      <c r="S48" s="98">
        <f t="shared" si="14"/>
        <v>-325803.79545508977</v>
      </c>
      <c r="T48" s="98" t="e">
        <f t="shared" si="14"/>
        <v>#VALUE!</v>
      </c>
      <c r="U48" s="98" t="e">
        <f t="shared" si="14"/>
        <v>#VALUE!</v>
      </c>
      <c r="V48" s="98" t="e">
        <f t="shared" si="14"/>
        <v>#VALUE!</v>
      </c>
      <c r="W48" s="98" t="e">
        <f t="shared" si="14"/>
        <v>#VALUE!</v>
      </c>
      <c r="X48" s="98" t="e">
        <f t="shared" si="14"/>
        <v>#VALUE!</v>
      </c>
      <c r="Y48" s="98" t="e">
        <f t="shared" si="14"/>
        <v>#VALUE!</v>
      </c>
      <c r="Z48" s="98" t="e">
        <f t="shared" si="14"/>
        <v>#VALUE!</v>
      </c>
      <c r="AA48" s="98" t="e">
        <f t="shared" si="14"/>
        <v>#VALUE!</v>
      </c>
      <c r="AB48" s="98" t="e">
        <f t="shared" si="14"/>
        <v>#VALUE!</v>
      </c>
      <c r="AC48" s="98" t="e">
        <f t="shared" si="14"/>
        <v>#VALUE!</v>
      </c>
      <c r="AD48" s="98" t="e">
        <f t="shared" si="14"/>
        <v>#VALUE!</v>
      </c>
      <c r="AE48" s="98" t="e">
        <f t="shared" si="14"/>
        <v>#VALUE!</v>
      </c>
      <c r="AF48" s="98" t="e">
        <f t="shared" si="14"/>
        <v>#VALUE!</v>
      </c>
      <c r="AG48" s="98" t="e">
        <f t="shared" si="14"/>
        <v>#VALUE!</v>
      </c>
      <c r="AH48" s="98" t="e">
        <f t="shared" si="14"/>
        <v>#VALUE!</v>
      </c>
      <c r="AI48" s="98" t="e">
        <f t="shared" si="14"/>
        <v>#VALUE!</v>
      </c>
      <c r="AJ48" s="98" t="e">
        <f t="shared" si="14"/>
        <v>#VALUE!</v>
      </c>
      <c r="AK48" s="98" t="e">
        <f t="shared" si="14"/>
        <v>#VALUE!</v>
      </c>
      <c r="AL48" s="98" t="e">
        <f t="shared" si="14"/>
        <v>#VALUE!</v>
      </c>
      <c r="AM48" s="98" t="e">
        <f t="shared" si="14"/>
        <v>#VALUE!</v>
      </c>
      <c r="AN48" s="98">
        <v>-116828.77425745968</v>
      </c>
      <c r="AO48" s="98">
        <v>-213062.76453521196</v>
      </c>
      <c r="AP48" s="98">
        <v>-117537.16235663416</v>
      </c>
      <c r="AQ48" s="98" t="e">
        <f t="shared" si="14"/>
        <v>#VALUE!</v>
      </c>
      <c r="AR48" s="98" t="e">
        <f t="shared" si="14"/>
        <v>#VALUE!</v>
      </c>
      <c r="AS48" s="98" t="e">
        <f t="shared" si="14"/>
        <v>#VALUE!</v>
      </c>
      <c r="AT48" s="98" t="e">
        <f t="shared" si="14"/>
        <v>#VALUE!</v>
      </c>
      <c r="AU48" s="98" t="e">
        <f t="shared" si="14"/>
        <v>#VALUE!</v>
      </c>
      <c r="AV48" s="98" t="e">
        <f t="shared" si="14"/>
        <v>#VALUE!</v>
      </c>
      <c r="AW48" s="98" t="e">
        <f t="shared" si="14"/>
        <v>#VALUE!</v>
      </c>
      <c r="AX48" s="98" t="e">
        <f t="shared" si="14"/>
        <v>#VALUE!</v>
      </c>
      <c r="AY48" s="98" t="e">
        <f t="shared" si="14"/>
        <v>#VALUE!</v>
      </c>
      <c r="AZ48" s="98" t="e">
        <f t="shared" si="14"/>
        <v>#VALUE!</v>
      </c>
      <c r="BA48" s="98" t="e">
        <f t="shared" si="14"/>
        <v>#VALUE!</v>
      </c>
      <c r="BB48" s="98" t="e">
        <f t="shared" si="14"/>
        <v>#VALUE!</v>
      </c>
    </row>
    <row r="49" spans="1:54" s="6" customFormat="1" ht="15.75" customHeight="1">
      <c r="B49" s="38"/>
      <c r="C49" s="52"/>
      <c r="D49" s="107"/>
      <c r="E49" s="107"/>
      <c r="F49" s="107"/>
      <c r="G49" s="107"/>
      <c r="H49" s="107"/>
      <c r="I49" s="107"/>
      <c r="J49" s="107"/>
      <c r="K49" s="107"/>
      <c r="L49" s="52"/>
      <c r="M49" s="52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6" customFormat="1" ht="15.75" customHeight="1">
      <c r="A50" s="29" t="s">
        <v>43</v>
      </c>
      <c r="B50" s="38" t="s">
        <v>45</v>
      </c>
      <c r="C50" s="91" t="s">
        <v>60</v>
      </c>
      <c r="D50" s="101" t="e">
        <f>D58*F50/F58</f>
        <v>#VALUE!</v>
      </c>
      <c r="E50" s="101" t="e">
        <f>E58*F50/F58</f>
        <v>#VALUE!</v>
      </c>
      <c r="F50" s="101" t="e">
        <v>#VALUE!</v>
      </c>
      <c r="G50" s="101" t="e">
        <v>#VALUE!</v>
      </c>
      <c r="H50" s="101" t="e">
        <v>#VALUE!</v>
      </c>
      <c r="I50" s="101" t="e">
        <v>#VALUE!</v>
      </c>
      <c r="J50" s="101" t="e">
        <v>#VALUE!</v>
      </c>
      <c r="K50" s="101" t="e">
        <v>#VALUE!</v>
      </c>
      <c r="L50" s="101" t="e">
        <v>#VALUE!</v>
      </c>
      <c r="M50" s="101" t="e">
        <v>#VALUE!</v>
      </c>
      <c r="N50" s="101" t="e">
        <v>#VALUE!</v>
      </c>
      <c r="O50" s="101" t="e">
        <v>#VALUE!</v>
      </c>
      <c r="P50" s="101">
        <v>88.736986301369839</v>
      </c>
      <c r="Q50" s="101">
        <v>16.263013698630132</v>
      </c>
      <c r="R50" s="101">
        <v>12.518187347931873</v>
      </c>
      <c r="S50" s="101">
        <v>93.191666666666677</v>
      </c>
      <c r="T50" s="101" t="e">
        <v>#VALUE!</v>
      </c>
      <c r="U50" s="101" t="e">
        <v>#VALUE!</v>
      </c>
      <c r="V50" s="101" t="e">
        <v>#VALUE!</v>
      </c>
      <c r="W50" s="101" t="e">
        <v>#VALUE!</v>
      </c>
      <c r="X50" s="101" t="e">
        <v>#VALUE!</v>
      </c>
      <c r="Y50" s="101" t="e">
        <v>#VALUE!</v>
      </c>
      <c r="Z50" s="101" t="e">
        <v>#VALUE!</v>
      </c>
      <c r="AA50" s="101" t="e">
        <v>#VALUE!</v>
      </c>
      <c r="AB50" s="101" t="e">
        <v>#VALUE!</v>
      </c>
      <c r="AC50" s="101" t="e">
        <v>#VALUE!</v>
      </c>
      <c r="AD50" s="101" t="e">
        <v>#VALUE!</v>
      </c>
      <c r="AE50" s="101" t="e">
        <v>#VALUE!</v>
      </c>
      <c r="AF50" s="101" t="e">
        <v>#VALUE!</v>
      </c>
      <c r="AG50" s="101" t="e">
        <v>#VALUE!</v>
      </c>
      <c r="AH50" s="101" t="e">
        <v>#VALUE!</v>
      </c>
      <c r="AI50" s="101" t="e">
        <v>#VALUE!</v>
      </c>
      <c r="AJ50" s="101" t="e">
        <v>#VALUE!</v>
      </c>
      <c r="AK50" s="101" t="e">
        <v>#VALUE!</v>
      </c>
      <c r="AL50" s="101" t="e">
        <v>#VALUE!</v>
      </c>
      <c r="AM50" s="101" t="e">
        <v>#VALUE!</v>
      </c>
      <c r="AN50" s="101">
        <v>102</v>
      </c>
      <c r="AO50" s="101">
        <v>99</v>
      </c>
      <c r="AP50" s="101">
        <v>99</v>
      </c>
      <c r="AQ50" s="101" t="e">
        <v>#VALUE!</v>
      </c>
      <c r="AR50" s="101" t="e">
        <v>#VALUE!</v>
      </c>
      <c r="AS50" s="101" t="e">
        <v>#VALUE!</v>
      </c>
      <c r="AT50" s="101" t="e">
        <v>#VALUE!</v>
      </c>
      <c r="AU50" s="101" t="e">
        <v>#VALUE!</v>
      </c>
      <c r="AV50" s="101" t="e">
        <v>#VALUE!</v>
      </c>
      <c r="AW50" s="101" t="e">
        <v>#VALUE!</v>
      </c>
      <c r="AX50" s="101" t="e">
        <v>#VALUE!</v>
      </c>
      <c r="AY50" s="101" t="e">
        <v>#VALUE!</v>
      </c>
      <c r="AZ50" s="101" t="e">
        <v>#VALUE!</v>
      </c>
      <c r="BA50" s="101" t="e">
        <v>#VALUE!</v>
      </c>
      <c r="BB50" s="101" t="e">
        <v>#VALUE!</v>
      </c>
    </row>
    <row r="51" spans="1:54" s="6" customFormat="1" ht="15.75" customHeight="1">
      <c r="A51" s="29" t="s">
        <v>43</v>
      </c>
      <c r="B51" s="38" t="s">
        <v>45</v>
      </c>
      <c r="C51" s="54" t="s">
        <v>61</v>
      </c>
      <c r="D51" s="93">
        <v>3668.7870819512195</v>
      </c>
      <c r="E51" s="93">
        <v>3934.649469050371</v>
      </c>
      <c r="F51" s="93">
        <v>3747.9318956696561</v>
      </c>
      <c r="G51" s="93">
        <v>3881.2060682846013</v>
      </c>
      <c r="H51" s="93">
        <v>3533.9079992974475</v>
      </c>
      <c r="I51" s="93">
        <v>3254.2176655309149</v>
      </c>
      <c r="J51" s="93">
        <v>3072.5551820493106</v>
      </c>
      <c r="K51" s="93">
        <v>2992.0837392333192</v>
      </c>
      <c r="L51" s="93">
        <v>2879.4954048397472</v>
      </c>
      <c r="M51" s="93">
        <v>3060.0781490404993</v>
      </c>
      <c r="N51" s="93">
        <v>2995.0761892015616</v>
      </c>
      <c r="O51" s="93">
        <v>3280.918367679596</v>
      </c>
      <c r="P51" s="94">
        <v>3668.7870819512195</v>
      </c>
      <c r="Q51" s="94">
        <v>3809.7892550633037</v>
      </c>
      <c r="R51" s="94">
        <v>3934.649469050371</v>
      </c>
      <c r="S51" s="94">
        <v>4085.869508038119</v>
      </c>
      <c r="T51" s="93">
        <v>3891.9758344867469</v>
      </c>
      <c r="U51" s="93">
        <v>4030.3721217239527</v>
      </c>
      <c r="V51" s="93">
        <v>3669.7263764200866</v>
      </c>
      <c r="W51" s="93">
        <v>3379.2867285127754</v>
      </c>
      <c r="X51" s="93">
        <v>3190.6424266885756</v>
      </c>
      <c r="Y51" s="93">
        <v>3107.0782319474752</v>
      </c>
      <c r="Z51" s="93">
        <v>2990.1627999431798</v>
      </c>
      <c r="AA51" s="93">
        <v>3177.6858649611618</v>
      </c>
      <c r="AB51" s="93">
        <v>3110.1856904836791</v>
      </c>
      <c r="AC51" s="93">
        <v>3407.013616412356</v>
      </c>
      <c r="AD51" s="93">
        <v>3809.7892550633037</v>
      </c>
      <c r="AE51" s="93">
        <v>4085.869508038119</v>
      </c>
      <c r="AF51" s="93">
        <v>3891.9758344867469</v>
      </c>
      <c r="AG51" s="93">
        <v>4030.3721217239527</v>
      </c>
      <c r="AH51" s="93">
        <v>3669.7263764200866</v>
      </c>
      <c r="AI51" s="93">
        <v>3379.2867285127754</v>
      </c>
      <c r="AJ51" s="93">
        <v>3190.6424266885756</v>
      </c>
      <c r="AK51" s="93">
        <v>3107.0782319474752</v>
      </c>
      <c r="AL51" s="93">
        <v>2990.1627999431798</v>
      </c>
      <c r="AM51" s="93">
        <v>3177.6858649611618</v>
      </c>
      <c r="AN51" s="93">
        <v>3107.0782319474752</v>
      </c>
      <c r="AO51" s="93">
        <v>2990.1627999431798</v>
      </c>
      <c r="AP51" s="93">
        <v>3177.6858649611618</v>
      </c>
      <c r="AQ51" s="93">
        <v>3110.1856904836791</v>
      </c>
      <c r="AR51" s="93">
        <v>3407.013616412356</v>
      </c>
      <c r="AS51" s="93">
        <v>3809.7892550633037</v>
      </c>
      <c r="AT51" s="93">
        <v>4085.869508038119</v>
      </c>
      <c r="AU51" s="93">
        <v>3891.9758344867469</v>
      </c>
      <c r="AV51" s="93">
        <v>4030.3721217239527</v>
      </c>
      <c r="AW51" s="93">
        <v>3669.7263764200866</v>
      </c>
      <c r="AX51" s="93">
        <v>3379.2867285127754</v>
      </c>
      <c r="AY51" s="93">
        <v>3190.6424266885756</v>
      </c>
      <c r="AZ51" s="93">
        <v>3107.0782319474752</v>
      </c>
      <c r="BA51" s="93">
        <v>2990.1627999431798</v>
      </c>
      <c r="BB51" s="93">
        <v>3177.6858649611618</v>
      </c>
    </row>
    <row r="52" spans="1:54" s="6" customFormat="1" ht="15.75" customHeight="1">
      <c r="A52" s="29" t="s">
        <v>43</v>
      </c>
      <c r="B52" s="38" t="s">
        <v>45</v>
      </c>
      <c r="C52" s="54" t="s">
        <v>62</v>
      </c>
      <c r="D52" s="5" t="e">
        <f t="shared" ref="D52:BB52" si="15">D51*D50</f>
        <v>#VALUE!</v>
      </c>
      <c r="E52" s="5" t="e">
        <f t="shared" si="15"/>
        <v>#VALUE!</v>
      </c>
      <c r="F52" s="5" t="e">
        <f t="shared" si="15"/>
        <v>#VALUE!</v>
      </c>
      <c r="G52" s="5" t="e">
        <f t="shared" si="15"/>
        <v>#VALUE!</v>
      </c>
      <c r="H52" s="5" t="e">
        <f t="shared" si="15"/>
        <v>#VALUE!</v>
      </c>
      <c r="I52" s="5" t="e">
        <f t="shared" si="15"/>
        <v>#VALUE!</v>
      </c>
      <c r="J52" s="5" t="e">
        <f t="shared" si="15"/>
        <v>#VALUE!</v>
      </c>
      <c r="K52" s="5" t="e">
        <f t="shared" si="15"/>
        <v>#VALUE!</v>
      </c>
      <c r="L52" s="5" t="e">
        <f t="shared" si="15"/>
        <v>#VALUE!</v>
      </c>
      <c r="M52" s="5" t="e">
        <f t="shared" si="15"/>
        <v>#VALUE!</v>
      </c>
      <c r="N52" s="5" t="e">
        <f t="shared" si="15"/>
        <v>#VALUE!</v>
      </c>
      <c r="O52" s="5" t="e">
        <f t="shared" si="15"/>
        <v>#VALUE!</v>
      </c>
      <c r="P52" s="5">
        <f t="shared" si="15"/>
        <v>325557.10903374798</v>
      </c>
      <c r="Q52" s="5">
        <f t="shared" si="15"/>
        <v>61958.654843988392</v>
      </c>
      <c r="R52" s="5">
        <f t="shared" si="15"/>
        <v>49254.679202013212</v>
      </c>
      <c r="S52" s="5">
        <f t="shared" si="15"/>
        <v>380768.98923658574</v>
      </c>
      <c r="T52" s="5" t="e">
        <f t="shared" si="15"/>
        <v>#VALUE!</v>
      </c>
      <c r="U52" s="5" t="e">
        <f t="shared" si="15"/>
        <v>#VALUE!</v>
      </c>
      <c r="V52" s="5" t="e">
        <f t="shared" si="15"/>
        <v>#VALUE!</v>
      </c>
      <c r="W52" s="5" t="e">
        <f t="shared" si="15"/>
        <v>#VALUE!</v>
      </c>
      <c r="X52" s="5" t="e">
        <f t="shared" si="15"/>
        <v>#VALUE!</v>
      </c>
      <c r="Y52" s="5" t="e">
        <f t="shared" si="15"/>
        <v>#VALUE!</v>
      </c>
      <c r="Z52" s="5" t="e">
        <f t="shared" si="15"/>
        <v>#VALUE!</v>
      </c>
      <c r="AA52" s="5" t="e">
        <f t="shared" si="15"/>
        <v>#VALUE!</v>
      </c>
      <c r="AB52" s="5" t="e">
        <f t="shared" si="15"/>
        <v>#VALUE!</v>
      </c>
      <c r="AC52" s="5" t="e">
        <f t="shared" si="15"/>
        <v>#VALUE!</v>
      </c>
      <c r="AD52" s="5" t="e">
        <f t="shared" si="15"/>
        <v>#VALUE!</v>
      </c>
      <c r="AE52" s="5" t="e">
        <f t="shared" si="15"/>
        <v>#VALUE!</v>
      </c>
      <c r="AF52" s="5" t="e">
        <f t="shared" si="15"/>
        <v>#VALUE!</v>
      </c>
      <c r="AG52" s="5" t="e">
        <f t="shared" si="15"/>
        <v>#VALUE!</v>
      </c>
      <c r="AH52" s="5" t="e">
        <f t="shared" si="15"/>
        <v>#VALUE!</v>
      </c>
      <c r="AI52" s="5" t="e">
        <f t="shared" si="15"/>
        <v>#VALUE!</v>
      </c>
      <c r="AJ52" s="5" t="e">
        <f t="shared" si="15"/>
        <v>#VALUE!</v>
      </c>
      <c r="AK52" s="5" t="e">
        <f t="shared" si="15"/>
        <v>#VALUE!</v>
      </c>
      <c r="AL52" s="5" t="e">
        <f t="shared" si="15"/>
        <v>#VALUE!</v>
      </c>
      <c r="AM52" s="5" t="e">
        <f t="shared" si="15"/>
        <v>#VALUE!</v>
      </c>
      <c r="AN52" s="5">
        <v>316921.97965864249</v>
      </c>
      <c r="AO52" s="5">
        <v>296026.11719437479</v>
      </c>
      <c r="AP52" s="5">
        <v>314590.900631155</v>
      </c>
      <c r="AQ52" s="5" t="e">
        <f t="shared" si="15"/>
        <v>#VALUE!</v>
      </c>
      <c r="AR52" s="5" t="e">
        <f t="shared" si="15"/>
        <v>#VALUE!</v>
      </c>
      <c r="AS52" s="5" t="e">
        <f t="shared" si="15"/>
        <v>#VALUE!</v>
      </c>
      <c r="AT52" s="5" t="e">
        <f t="shared" si="15"/>
        <v>#VALUE!</v>
      </c>
      <c r="AU52" s="5" t="e">
        <f t="shared" si="15"/>
        <v>#VALUE!</v>
      </c>
      <c r="AV52" s="5" t="e">
        <f t="shared" si="15"/>
        <v>#VALUE!</v>
      </c>
      <c r="AW52" s="5" t="e">
        <f t="shared" si="15"/>
        <v>#VALUE!</v>
      </c>
      <c r="AX52" s="5" t="e">
        <f t="shared" si="15"/>
        <v>#VALUE!</v>
      </c>
      <c r="AY52" s="5" t="e">
        <f t="shared" si="15"/>
        <v>#VALUE!</v>
      </c>
      <c r="AZ52" s="5" t="e">
        <f t="shared" si="15"/>
        <v>#VALUE!</v>
      </c>
      <c r="BA52" s="5" t="e">
        <f t="shared" si="15"/>
        <v>#VALUE!</v>
      </c>
      <c r="BB52" s="5" t="e">
        <f t="shared" si="15"/>
        <v>#VALUE!</v>
      </c>
    </row>
    <row r="53" spans="1:54" s="6" customFormat="1" ht="15.75" customHeight="1">
      <c r="A53" s="29" t="s">
        <v>43</v>
      </c>
      <c r="B53" s="38" t="s">
        <v>45</v>
      </c>
      <c r="C53" s="91" t="s">
        <v>63</v>
      </c>
      <c r="D53" s="101" t="e">
        <f>D61*F53/F61</f>
        <v>#VALUE!</v>
      </c>
      <c r="E53" s="101" t="e">
        <f>E61*F53/F61</f>
        <v>#VALUE!</v>
      </c>
      <c r="F53" s="101" t="e">
        <v>#VALUE!</v>
      </c>
      <c r="G53" s="101" t="e">
        <v>#VALUE!</v>
      </c>
      <c r="H53" s="101" t="e">
        <v>#VALUE!</v>
      </c>
      <c r="I53" s="101" t="e">
        <v>#VALUE!</v>
      </c>
      <c r="J53" s="101" t="e">
        <v>#VALUE!</v>
      </c>
      <c r="K53" s="101" t="e">
        <v>#VALUE!</v>
      </c>
      <c r="L53" s="101" t="e">
        <v>#VALUE!</v>
      </c>
      <c r="M53" s="101" t="e">
        <v>#VALUE!</v>
      </c>
      <c r="N53" s="101" t="e">
        <v>#VALUE!</v>
      </c>
      <c r="O53" s="101" t="e">
        <v>#VALUE!</v>
      </c>
      <c r="P53" s="101">
        <v>7843770.5660702055</v>
      </c>
      <c r="Q53" s="101">
        <v>1697309.4661477294</v>
      </c>
      <c r="R53" s="101">
        <v>1050823.3200006175</v>
      </c>
      <c r="S53" s="101">
        <v>8246973.6079456992</v>
      </c>
      <c r="T53" s="101" t="e">
        <v>#VALUE!</v>
      </c>
      <c r="U53" s="101" t="e">
        <v>#VALUE!</v>
      </c>
      <c r="V53" s="101" t="e">
        <v>#VALUE!</v>
      </c>
      <c r="W53" s="101" t="e">
        <v>#VALUE!</v>
      </c>
      <c r="X53" s="101" t="e">
        <v>#VALUE!</v>
      </c>
      <c r="Y53" s="101" t="e">
        <v>#VALUE!</v>
      </c>
      <c r="Z53" s="101" t="e">
        <v>#VALUE!</v>
      </c>
      <c r="AA53" s="101" t="e">
        <v>#VALUE!</v>
      </c>
      <c r="AB53" s="101" t="e">
        <v>#VALUE!</v>
      </c>
      <c r="AC53" s="101" t="e">
        <v>#VALUE!</v>
      </c>
      <c r="AD53" s="101" t="e">
        <v>#VALUE!</v>
      </c>
      <c r="AE53" s="101" t="e">
        <v>#VALUE!</v>
      </c>
      <c r="AF53" s="101" t="e">
        <v>#VALUE!</v>
      </c>
      <c r="AG53" s="101" t="e">
        <v>#VALUE!</v>
      </c>
      <c r="AH53" s="101" t="e">
        <v>#VALUE!</v>
      </c>
      <c r="AI53" s="101" t="e">
        <v>#VALUE!</v>
      </c>
      <c r="AJ53" s="101" t="e">
        <v>#VALUE!</v>
      </c>
      <c r="AK53" s="101" t="e">
        <v>#VALUE!</v>
      </c>
      <c r="AL53" s="101" t="e">
        <v>#VALUE!</v>
      </c>
      <c r="AM53" s="101" t="e">
        <v>#VALUE!</v>
      </c>
      <c r="AN53" s="101">
        <v>7162500</v>
      </c>
      <c r="AO53" s="101">
        <v>6832420</v>
      </c>
      <c r="AP53" s="101">
        <v>6320500</v>
      </c>
      <c r="AQ53" s="101" t="e">
        <v>#VALUE!</v>
      </c>
      <c r="AR53" s="101" t="e">
        <v>#VALUE!</v>
      </c>
      <c r="AS53" s="101" t="e">
        <v>#VALUE!</v>
      </c>
      <c r="AT53" s="101" t="e">
        <v>#VALUE!</v>
      </c>
      <c r="AU53" s="101" t="e">
        <v>#VALUE!</v>
      </c>
      <c r="AV53" s="101" t="e">
        <v>#VALUE!</v>
      </c>
      <c r="AW53" s="101" t="e">
        <v>#VALUE!</v>
      </c>
      <c r="AX53" s="101" t="e">
        <v>#VALUE!</v>
      </c>
      <c r="AY53" s="101" t="e">
        <v>#VALUE!</v>
      </c>
      <c r="AZ53" s="101" t="e">
        <v>#VALUE!</v>
      </c>
      <c r="BA53" s="101" t="e">
        <v>#VALUE!</v>
      </c>
      <c r="BB53" s="101" t="e">
        <v>#VALUE!</v>
      </c>
    </row>
    <row r="54" spans="1:54" s="6" customFormat="1" ht="15.75" customHeight="1">
      <c r="A54" s="29" t="s">
        <v>43</v>
      </c>
      <c r="B54" s="38" t="s">
        <v>45</v>
      </c>
      <c r="C54" s="54" t="s">
        <v>64</v>
      </c>
      <c r="D54" s="95">
        <v>4.7124906981397159E-2</v>
      </c>
      <c r="E54" s="95">
        <v>4.7124906981397159E-2</v>
      </c>
      <c r="F54" s="95">
        <v>4.7124906981397159E-2</v>
      </c>
      <c r="G54" s="95">
        <v>4.7124906981397159E-2</v>
      </c>
      <c r="H54" s="95">
        <v>4.7124906981397159E-2</v>
      </c>
      <c r="I54" s="95">
        <v>4.7124906981397159E-2</v>
      </c>
      <c r="J54" s="95">
        <v>4.7124906981397159E-2</v>
      </c>
      <c r="K54" s="95">
        <v>4.7124906981397159E-2</v>
      </c>
      <c r="L54" s="95">
        <v>4.7124906981397159E-2</v>
      </c>
      <c r="M54" s="95">
        <v>4.7124906981397159E-2</v>
      </c>
      <c r="N54" s="95">
        <v>4.7124906981397159E-2</v>
      </c>
      <c r="O54" s="95">
        <v>4.7124906981397159E-2</v>
      </c>
      <c r="P54" s="96">
        <v>4.7124906981397159E-2</v>
      </c>
      <c r="Q54" s="96">
        <v>4.8936054410685388E-2</v>
      </c>
      <c r="R54" s="96">
        <v>4.7124906981397159E-2</v>
      </c>
      <c r="S54" s="96">
        <v>4.8936054410685388E-2</v>
      </c>
      <c r="T54" s="95">
        <v>4.8936054410685388E-2</v>
      </c>
      <c r="U54" s="95">
        <v>4.8936054410685388E-2</v>
      </c>
      <c r="V54" s="95">
        <v>4.8936054410685388E-2</v>
      </c>
      <c r="W54" s="95">
        <v>4.8936054410685388E-2</v>
      </c>
      <c r="X54" s="95">
        <v>4.8936054410685388E-2</v>
      </c>
      <c r="Y54" s="95">
        <v>4.8936054410685388E-2</v>
      </c>
      <c r="Z54" s="95">
        <v>4.8936054410685388E-2</v>
      </c>
      <c r="AA54" s="95">
        <v>4.8936054410685388E-2</v>
      </c>
      <c r="AB54" s="95">
        <v>4.8936054410685388E-2</v>
      </c>
      <c r="AC54" s="95">
        <v>4.8936054410685388E-2</v>
      </c>
      <c r="AD54" s="95">
        <v>4.8936054410685388E-2</v>
      </c>
      <c r="AE54" s="95">
        <v>4.8936054410685388E-2</v>
      </c>
      <c r="AF54" s="95">
        <v>4.8936054410685388E-2</v>
      </c>
      <c r="AG54" s="95">
        <v>4.8936054410685388E-2</v>
      </c>
      <c r="AH54" s="95">
        <v>4.8936054410685388E-2</v>
      </c>
      <c r="AI54" s="95">
        <v>4.8936054410685388E-2</v>
      </c>
      <c r="AJ54" s="95">
        <v>4.8936054410685388E-2</v>
      </c>
      <c r="AK54" s="95">
        <v>4.8936054410685388E-2</v>
      </c>
      <c r="AL54" s="95">
        <v>4.8936054410685388E-2</v>
      </c>
      <c r="AM54" s="95">
        <v>4.8936054410685388E-2</v>
      </c>
      <c r="AN54" s="95">
        <v>4.8936054410685388E-2</v>
      </c>
      <c r="AO54" s="95">
        <v>4.8936054410685388E-2</v>
      </c>
      <c r="AP54" s="95">
        <v>4.8936054410685388E-2</v>
      </c>
      <c r="AQ54" s="95">
        <v>4.8936054410685388E-2</v>
      </c>
      <c r="AR54" s="95">
        <v>4.8936054410685388E-2</v>
      </c>
      <c r="AS54" s="95">
        <v>4.8936054410685388E-2</v>
      </c>
      <c r="AT54" s="95">
        <v>4.8936054410685388E-2</v>
      </c>
      <c r="AU54" s="95">
        <v>4.8936054410685388E-2</v>
      </c>
      <c r="AV54" s="95">
        <v>4.8936054410685388E-2</v>
      </c>
      <c r="AW54" s="95">
        <v>4.8936054410685388E-2</v>
      </c>
      <c r="AX54" s="95">
        <v>4.8936054410685388E-2</v>
      </c>
      <c r="AY54" s="95">
        <v>4.8936054410685388E-2</v>
      </c>
      <c r="AZ54" s="95">
        <v>4.8936054410685388E-2</v>
      </c>
      <c r="BA54" s="95">
        <v>4.8936054410685388E-2</v>
      </c>
      <c r="BB54" s="95">
        <v>4.8936054410685388E-2</v>
      </c>
    </row>
    <row r="55" spans="1:54" s="6" customFormat="1" ht="15.75" customHeight="1">
      <c r="A55" s="29" t="s">
        <v>43</v>
      </c>
      <c r="B55" s="38" t="s">
        <v>45</v>
      </c>
      <c r="C55" s="54" t="s">
        <v>65</v>
      </c>
      <c r="D55" s="5" t="e">
        <f t="shared" ref="D55:BB55" si="16">D53*D54</f>
        <v>#VALUE!</v>
      </c>
      <c r="E55" s="5" t="e">
        <f t="shared" si="16"/>
        <v>#VALUE!</v>
      </c>
      <c r="F55" s="5" t="e">
        <f t="shared" si="16"/>
        <v>#VALUE!</v>
      </c>
      <c r="G55" s="5" t="e">
        <f t="shared" si="16"/>
        <v>#VALUE!</v>
      </c>
      <c r="H55" s="5" t="e">
        <f t="shared" si="16"/>
        <v>#VALUE!</v>
      </c>
      <c r="I55" s="5" t="e">
        <f t="shared" si="16"/>
        <v>#VALUE!</v>
      </c>
      <c r="J55" s="5" t="e">
        <f t="shared" si="16"/>
        <v>#VALUE!</v>
      </c>
      <c r="K55" s="5" t="e">
        <f t="shared" si="16"/>
        <v>#VALUE!</v>
      </c>
      <c r="L55" s="5" t="e">
        <f t="shared" si="16"/>
        <v>#VALUE!</v>
      </c>
      <c r="M55" s="5" t="e">
        <f t="shared" si="16"/>
        <v>#VALUE!</v>
      </c>
      <c r="N55" s="5" t="e">
        <f t="shared" si="16"/>
        <v>#VALUE!</v>
      </c>
      <c r="O55" s="5" t="e">
        <f t="shared" si="16"/>
        <v>#VALUE!</v>
      </c>
      <c r="P55" s="5">
        <f t="shared" si="16"/>
        <v>369636.95830947935</v>
      </c>
      <c r="Q55" s="5">
        <f t="shared" si="16"/>
        <v>83059.62838717665</v>
      </c>
      <c r="R55" s="5">
        <f t="shared" si="16"/>
        <v>49519.95120891204</v>
      </c>
      <c r="S55" s="5">
        <f t="shared" si="16"/>
        <v>403574.34920191712</v>
      </c>
      <c r="T55" s="5" t="e">
        <f t="shared" si="16"/>
        <v>#VALUE!</v>
      </c>
      <c r="U55" s="5" t="e">
        <f t="shared" si="16"/>
        <v>#VALUE!</v>
      </c>
      <c r="V55" s="5" t="e">
        <f t="shared" si="16"/>
        <v>#VALUE!</v>
      </c>
      <c r="W55" s="5" t="e">
        <f t="shared" si="16"/>
        <v>#VALUE!</v>
      </c>
      <c r="X55" s="5" t="e">
        <f t="shared" si="16"/>
        <v>#VALUE!</v>
      </c>
      <c r="Y55" s="5" t="e">
        <f t="shared" si="16"/>
        <v>#VALUE!</v>
      </c>
      <c r="Z55" s="5" t="e">
        <f t="shared" si="16"/>
        <v>#VALUE!</v>
      </c>
      <c r="AA55" s="5" t="e">
        <f t="shared" si="16"/>
        <v>#VALUE!</v>
      </c>
      <c r="AB55" s="5" t="e">
        <f t="shared" si="16"/>
        <v>#VALUE!</v>
      </c>
      <c r="AC55" s="5" t="e">
        <f t="shared" si="16"/>
        <v>#VALUE!</v>
      </c>
      <c r="AD55" s="5" t="e">
        <f t="shared" si="16"/>
        <v>#VALUE!</v>
      </c>
      <c r="AE55" s="5" t="e">
        <f t="shared" si="16"/>
        <v>#VALUE!</v>
      </c>
      <c r="AF55" s="5" t="e">
        <f t="shared" si="16"/>
        <v>#VALUE!</v>
      </c>
      <c r="AG55" s="5" t="e">
        <f t="shared" si="16"/>
        <v>#VALUE!</v>
      </c>
      <c r="AH55" s="5" t="e">
        <f t="shared" si="16"/>
        <v>#VALUE!</v>
      </c>
      <c r="AI55" s="5" t="e">
        <f t="shared" si="16"/>
        <v>#VALUE!</v>
      </c>
      <c r="AJ55" s="5" t="e">
        <f t="shared" si="16"/>
        <v>#VALUE!</v>
      </c>
      <c r="AK55" s="5" t="e">
        <f t="shared" si="16"/>
        <v>#VALUE!</v>
      </c>
      <c r="AL55" s="5" t="e">
        <f t="shared" si="16"/>
        <v>#VALUE!</v>
      </c>
      <c r="AM55" s="5" t="e">
        <f t="shared" si="16"/>
        <v>#VALUE!</v>
      </c>
      <c r="AN55" s="5">
        <v>350504.4897165341</v>
      </c>
      <c r="AO55" s="5">
        <v>334351.67687665508</v>
      </c>
      <c r="AP55" s="5">
        <v>309300.33190273697</v>
      </c>
      <c r="AQ55" s="5" t="e">
        <f t="shared" si="16"/>
        <v>#VALUE!</v>
      </c>
      <c r="AR55" s="5" t="e">
        <f t="shared" si="16"/>
        <v>#VALUE!</v>
      </c>
      <c r="AS55" s="5" t="e">
        <f t="shared" si="16"/>
        <v>#VALUE!</v>
      </c>
      <c r="AT55" s="5" t="e">
        <f t="shared" si="16"/>
        <v>#VALUE!</v>
      </c>
      <c r="AU55" s="5" t="e">
        <f t="shared" si="16"/>
        <v>#VALUE!</v>
      </c>
      <c r="AV55" s="5" t="e">
        <f t="shared" si="16"/>
        <v>#VALUE!</v>
      </c>
      <c r="AW55" s="5" t="e">
        <f t="shared" si="16"/>
        <v>#VALUE!</v>
      </c>
      <c r="AX55" s="5" t="e">
        <f t="shared" si="16"/>
        <v>#VALUE!</v>
      </c>
      <c r="AY55" s="5" t="e">
        <f t="shared" si="16"/>
        <v>#VALUE!</v>
      </c>
      <c r="AZ55" s="5" t="e">
        <f t="shared" si="16"/>
        <v>#VALUE!</v>
      </c>
      <c r="BA55" s="5" t="e">
        <f t="shared" si="16"/>
        <v>#VALUE!</v>
      </c>
      <c r="BB55" s="5" t="e">
        <f t="shared" si="16"/>
        <v>#VALUE!</v>
      </c>
    </row>
    <row r="56" spans="1:54" s="6" customFormat="1" ht="15.75" customHeight="1">
      <c r="A56" s="57" t="s">
        <v>43</v>
      </c>
      <c r="B56" s="58" t="s">
        <v>45</v>
      </c>
      <c r="C56" s="97" t="s">
        <v>29</v>
      </c>
      <c r="D56" s="98" t="e">
        <f t="shared" ref="D56:BB56" si="17">D55-D52</f>
        <v>#VALUE!</v>
      </c>
      <c r="E56" s="98" t="e">
        <f t="shared" si="17"/>
        <v>#VALUE!</v>
      </c>
      <c r="F56" s="98" t="e">
        <f t="shared" si="17"/>
        <v>#VALUE!</v>
      </c>
      <c r="G56" s="98" t="e">
        <f t="shared" si="17"/>
        <v>#VALUE!</v>
      </c>
      <c r="H56" s="98" t="e">
        <f t="shared" si="17"/>
        <v>#VALUE!</v>
      </c>
      <c r="I56" s="98" t="e">
        <f t="shared" si="17"/>
        <v>#VALUE!</v>
      </c>
      <c r="J56" s="98" t="e">
        <f t="shared" si="17"/>
        <v>#VALUE!</v>
      </c>
      <c r="K56" s="98" t="e">
        <f t="shared" si="17"/>
        <v>#VALUE!</v>
      </c>
      <c r="L56" s="98" t="e">
        <f t="shared" si="17"/>
        <v>#VALUE!</v>
      </c>
      <c r="M56" s="98" t="e">
        <f t="shared" si="17"/>
        <v>#VALUE!</v>
      </c>
      <c r="N56" s="98" t="e">
        <f t="shared" si="17"/>
        <v>#VALUE!</v>
      </c>
      <c r="O56" s="98" t="e">
        <f t="shared" si="17"/>
        <v>#VALUE!</v>
      </c>
      <c r="P56" s="98">
        <f t="shared" si="17"/>
        <v>44079.849275731365</v>
      </c>
      <c r="Q56" s="98">
        <f t="shared" si="17"/>
        <v>21100.973543188258</v>
      </c>
      <c r="R56" s="98">
        <f t="shared" si="17"/>
        <v>265.27200689882739</v>
      </c>
      <c r="S56" s="98">
        <f t="shared" si="17"/>
        <v>22805.359965331387</v>
      </c>
      <c r="T56" s="98" t="e">
        <f t="shared" si="17"/>
        <v>#VALUE!</v>
      </c>
      <c r="U56" s="98" t="e">
        <f t="shared" si="17"/>
        <v>#VALUE!</v>
      </c>
      <c r="V56" s="98" t="e">
        <f t="shared" si="17"/>
        <v>#VALUE!</v>
      </c>
      <c r="W56" s="98" t="e">
        <f t="shared" si="17"/>
        <v>#VALUE!</v>
      </c>
      <c r="X56" s="98" t="e">
        <f t="shared" si="17"/>
        <v>#VALUE!</v>
      </c>
      <c r="Y56" s="98" t="e">
        <f t="shared" si="17"/>
        <v>#VALUE!</v>
      </c>
      <c r="Z56" s="98" t="e">
        <f t="shared" si="17"/>
        <v>#VALUE!</v>
      </c>
      <c r="AA56" s="98" t="e">
        <f t="shared" si="17"/>
        <v>#VALUE!</v>
      </c>
      <c r="AB56" s="98" t="e">
        <f t="shared" si="17"/>
        <v>#VALUE!</v>
      </c>
      <c r="AC56" s="98" t="e">
        <f t="shared" si="17"/>
        <v>#VALUE!</v>
      </c>
      <c r="AD56" s="98" t="e">
        <f t="shared" si="17"/>
        <v>#VALUE!</v>
      </c>
      <c r="AE56" s="98" t="e">
        <f t="shared" si="17"/>
        <v>#VALUE!</v>
      </c>
      <c r="AF56" s="98" t="e">
        <f t="shared" si="17"/>
        <v>#VALUE!</v>
      </c>
      <c r="AG56" s="98" t="e">
        <f t="shared" si="17"/>
        <v>#VALUE!</v>
      </c>
      <c r="AH56" s="98" t="e">
        <f t="shared" si="17"/>
        <v>#VALUE!</v>
      </c>
      <c r="AI56" s="98" t="e">
        <f t="shared" si="17"/>
        <v>#VALUE!</v>
      </c>
      <c r="AJ56" s="98" t="e">
        <f t="shared" si="17"/>
        <v>#VALUE!</v>
      </c>
      <c r="AK56" s="98" t="e">
        <f t="shared" si="17"/>
        <v>#VALUE!</v>
      </c>
      <c r="AL56" s="98" t="e">
        <f t="shared" si="17"/>
        <v>#VALUE!</v>
      </c>
      <c r="AM56" s="98" t="e">
        <f t="shared" si="17"/>
        <v>#VALUE!</v>
      </c>
      <c r="AN56" s="98">
        <v>33582.510057891603</v>
      </c>
      <c r="AO56" s="98">
        <v>38325.559682280291</v>
      </c>
      <c r="AP56" s="98">
        <v>-5290.5687284180312</v>
      </c>
      <c r="AQ56" s="98" t="e">
        <f t="shared" si="17"/>
        <v>#VALUE!</v>
      </c>
      <c r="AR56" s="98" t="e">
        <f t="shared" si="17"/>
        <v>#VALUE!</v>
      </c>
      <c r="AS56" s="98" t="e">
        <f t="shared" si="17"/>
        <v>#VALUE!</v>
      </c>
      <c r="AT56" s="98" t="e">
        <f t="shared" si="17"/>
        <v>#VALUE!</v>
      </c>
      <c r="AU56" s="98" t="e">
        <f t="shared" si="17"/>
        <v>#VALUE!</v>
      </c>
      <c r="AV56" s="98" t="e">
        <f t="shared" si="17"/>
        <v>#VALUE!</v>
      </c>
      <c r="AW56" s="98" t="e">
        <f t="shared" si="17"/>
        <v>#VALUE!</v>
      </c>
      <c r="AX56" s="98" t="e">
        <f t="shared" si="17"/>
        <v>#VALUE!</v>
      </c>
      <c r="AY56" s="98" t="e">
        <f t="shared" si="17"/>
        <v>#VALUE!</v>
      </c>
      <c r="AZ56" s="98" t="e">
        <f t="shared" si="17"/>
        <v>#VALUE!</v>
      </c>
      <c r="BA56" s="98" t="e">
        <f t="shared" si="17"/>
        <v>#VALUE!</v>
      </c>
      <c r="BB56" s="98" t="e">
        <f t="shared" si="17"/>
        <v>#VALUE!</v>
      </c>
    </row>
    <row r="57" spans="1:54" s="6" customFormat="1" ht="15.75" hidden="1" customHeight="1" outlineLevel="1">
      <c r="A57" s="29"/>
      <c r="B57" s="38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54" s="6" customFormat="1" ht="15.75" hidden="1" customHeight="1" outlineLevel="1">
      <c r="A58" s="29" t="s">
        <v>44</v>
      </c>
      <c r="B58" s="38" t="s">
        <v>45</v>
      </c>
      <c r="C58" s="91" t="s">
        <v>60</v>
      </c>
      <c r="D58" s="7">
        <v>158.75311699497746</v>
      </c>
      <c r="E58" s="7">
        <v>952.01788690476201</v>
      </c>
      <c r="F58" s="101" t="e">
        <v>#VALUE!</v>
      </c>
      <c r="G58" s="101" t="e">
        <v>#VALUE!</v>
      </c>
      <c r="H58" s="101" t="e">
        <v>#VALUE!</v>
      </c>
      <c r="I58" s="101" t="e">
        <v>#VALUE!</v>
      </c>
      <c r="J58" s="101" t="e">
        <v>#VALUE!</v>
      </c>
      <c r="K58" s="101" t="e">
        <v>#VALUE!</v>
      </c>
      <c r="L58" s="101" t="e">
        <v>#VALUE!</v>
      </c>
      <c r="M58" s="101" t="e">
        <v>#VALUE!</v>
      </c>
      <c r="N58" s="101" t="e">
        <v>#VALUE!</v>
      </c>
      <c r="O58" s="101" t="e">
        <v>#VALUE!</v>
      </c>
      <c r="P58" s="101">
        <v>925.39999999999986</v>
      </c>
      <c r="Q58" s="101">
        <v>169.59999999999997</v>
      </c>
      <c r="R58" s="101">
        <v>129.43333333333331</v>
      </c>
      <c r="S58" s="101">
        <v>963.56666666666672</v>
      </c>
      <c r="T58" s="101" t="e">
        <v>#VALUE!</v>
      </c>
      <c r="U58" s="101" t="e">
        <v>#VALUE!</v>
      </c>
      <c r="V58" s="101" t="e">
        <v>#VALUE!</v>
      </c>
      <c r="W58" s="101" t="e">
        <v>#VALUE!</v>
      </c>
      <c r="X58" s="101" t="e">
        <v>#VALUE!</v>
      </c>
      <c r="Y58" s="101" t="e">
        <v>#VALUE!</v>
      </c>
      <c r="Z58" s="101" t="e">
        <v>#VALUE!</v>
      </c>
      <c r="AA58" s="101" t="e">
        <v>#VALUE!</v>
      </c>
      <c r="AB58" s="104" t="e">
        <v>#VALUE!</v>
      </c>
      <c r="AC58" s="104" t="e">
        <v>#VALUE!</v>
      </c>
      <c r="AD58" s="104" t="e">
        <v>#VALUE!</v>
      </c>
      <c r="AE58" s="104" t="e">
        <v>#VALUE!</v>
      </c>
      <c r="AF58" s="104" t="e">
        <v>#VALUE!</v>
      </c>
      <c r="AG58" s="104" t="e">
        <v>#VALUE!</v>
      </c>
      <c r="AH58" s="104" t="e">
        <v>#VALUE!</v>
      </c>
      <c r="AI58" s="104" t="e">
        <v>#VALUE!</v>
      </c>
      <c r="AJ58" s="104" t="e">
        <v>#VALUE!</v>
      </c>
      <c r="AK58" s="104" t="e">
        <v>#VALUE!</v>
      </c>
      <c r="AL58" s="104" t="e">
        <v>#VALUE!</v>
      </c>
      <c r="AM58" s="104" t="e">
        <v>#VALUE!</v>
      </c>
      <c r="AN58" s="104">
        <v>1058</v>
      </c>
      <c r="AO58" s="104">
        <v>1057</v>
      </c>
      <c r="AP58" s="104">
        <v>1060</v>
      </c>
      <c r="AQ58" s="104" t="e">
        <v>#VALUE!</v>
      </c>
      <c r="AR58" s="104" t="e">
        <v>#VALUE!</v>
      </c>
      <c r="AS58" s="104" t="e">
        <v>#VALUE!</v>
      </c>
      <c r="AT58" s="104" t="e">
        <v>#VALUE!</v>
      </c>
      <c r="AU58" s="104" t="e">
        <v>#VALUE!</v>
      </c>
      <c r="AV58" s="104" t="e">
        <v>#VALUE!</v>
      </c>
      <c r="AW58" s="104" t="e">
        <v>#VALUE!</v>
      </c>
      <c r="AX58" s="104" t="e">
        <v>#VALUE!</v>
      </c>
      <c r="AY58" s="104" t="e">
        <v>#VALUE!</v>
      </c>
      <c r="AZ58" s="104" t="e">
        <v>#VALUE!</v>
      </c>
      <c r="BA58" s="104" t="e">
        <v>#VALUE!</v>
      </c>
      <c r="BB58" s="104" t="e">
        <v>#VALUE!</v>
      </c>
    </row>
    <row r="59" spans="1:54" s="6" customFormat="1" ht="15.75" hidden="1" customHeight="1" outlineLevel="1">
      <c r="A59" s="29" t="s">
        <v>44</v>
      </c>
      <c r="B59" s="38" t="s">
        <v>45</v>
      </c>
      <c r="C59" s="54" t="s">
        <v>61</v>
      </c>
      <c r="D59" s="93">
        <v>3668.7870819512195</v>
      </c>
      <c r="E59" s="93">
        <v>3934.649469050371</v>
      </c>
      <c r="F59" s="93">
        <v>3747.9318956696561</v>
      </c>
      <c r="G59" s="93">
        <v>3881.2060682846013</v>
      </c>
      <c r="H59" s="93">
        <v>3533.9079992974475</v>
      </c>
      <c r="I59" s="93">
        <v>3254.2176655309149</v>
      </c>
      <c r="J59" s="93">
        <v>3072.5551820493106</v>
      </c>
      <c r="K59" s="93">
        <v>2992.0837392333192</v>
      </c>
      <c r="L59" s="93">
        <v>2879.4954048397472</v>
      </c>
      <c r="M59" s="93">
        <v>3060.0781490404993</v>
      </c>
      <c r="N59" s="93">
        <v>2995.0761892015616</v>
      </c>
      <c r="O59" s="93">
        <v>3280.918367679596</v>
      </c>
      <c r="P59" s="94">
        <v>3668.7870819512195</v>
      </c>
      <c r="Q59" s="94">
        <v>3809.7892550633037</v>
      </c>
      <c r="R59" s="94">
        <v>3934.649469050371</v>
      </c>
      <c r="S59" s="94">
        <v>4085.869508038119</v>
      </c>
      <c r="T59" s="93">
        <v>3891.9758344867469</v>
      </c>
      <c r="U59" s="93">
        <v>4030.3721217239527</v>
      </c>
      <c r="V59" s="93">
        <v>3669.7263764200866</v>
      </c>
      <c r="W59" s="93">
        <v>3379.2867285127754</v>
      </c>
      <c r="X59" s="93">
        <v>3190.6424266885756</v>
      </c>
      <c r="Y59" s="93">
        <v>3107.0782319474752</v>
      </c>
      <c r="Z59" s="93">
        <v>2990.1627999431798</v>
      </c>
      <c r="AA59" s="93">
        <v>3177.6858649611618</v>
      </c>
      <c r="AB59" s="93">
        <v>3110.1856904836791</v>
      </c>
      <c r="AC59" s="93">
        <v>3407.013616412356</v>
      </c>
      <c r="AD59" s="93">
        <v>3809.7892550633037</v>
      </c>
      <c r="AE59" s="93">
        <v>4085.869508038119</v>
      </c>
      <c r="AF59" s="93">
        <v>3891.9758344867469</v>
      </c>
      <c r="AG59" s="93">
        <v>4030.3721217239527</v>
      </c>
      <c r="AH59" s="93">
        <v>3669.7263764200866</v>
      </c>
      <c r="AI59" s="93">
        <v>3379.2867285127754</v>
      </c>
      <c r="AJ59" s="93">
        <v>3190.6424266885756</v>
      </c>
      <c r="AK59" s="93">
        <v>3107.0782319474752</v>
      </c>
      <c r="AL59" s="93">
        <v>2990.1627999431798</v>
      </c>
      <c r="AM59" s="93">
        <v>3177.6858649611618</v>
      </c>
      <c r="AN59" s="93">
        <v>3107.0782319474752</v>
      </c>
      <c r="AO59" s="93">
        <v>2990.1627999431798</v>
      </c>
      <c r="AP59" s="93">
        <v>3177.6858649611618</v>
      </c>
      <c r="AQ59" s="93">
        <v>3110.1856904836791</v>
      </c>
      <c r="AR59" s="93">
        <v>3407.013616412356</v>
      </c>
      <c r="AS59" s="93">
        <v>3809.7892550633037</v>
      </c>
      <c r="AT59" s="93">
        <v>4085.869508038119</v>
      </c>
      <c r="AU59" s="93">
        <v>3891.9758344867469</v>
      </c>
      <c r="AV59" s="93">
        <v>4030.3721217239527</v>
      </c>
      <c r="AW59" s="93">
        <v>3669.7263764200866</v>
      </c>
      <c r="AX59" s="93">
        <v>3379.2867285127754</v>
      </c>
      <c r="AY59" s="93">
        <v>3190.6424266885756</v>
      </c>
      <c r="AZ59" s="93">
        <v>3107.0782319474752</v>
      </c>
      <c r="BA59" s="93">
        <v>2990.1627999431798</v>
      </c>
      <c r="BB59" s="93">
        <v>3177.6858649611618</v>
      </c>
    </row>
    <row r="60" spans="1:54" s="6" customFormat="1" ht="15.75" hidden="1" customHeight="1" outlineLevel="1">
      <c r="A60" s="29" t="s">
        <v>44</v>
      </c>
      <c r="B60" s="38" t="s">
        <v>45</v>
      </c>
      <c r="C60" s="54" t="s">
        <v>62</v>
      </c>
      <c r="D60" s="5">
        <f t="shared" ref="D60:BB60" si="18">D59*D58</f>
        <v>582431.38485066395</v>
      </c>
      <c r="E60" s="5">
        <f t="shared" si="18"/>
        <v>3745856.6732362779</v>
      </c>
      <c r="F60" s="5" t="e">
        <f t="shared" si="18"/>
        <v>#VALUE!</v>
      </c>
      <c r="G60" s="5" t="e">
        <f t="shared" si="18"/>
        <v>#VALUE!</v>
      </c>
      <c r="H60" s="5" t="e">
        <f t="shared" si="18"/>
        <v>#VALUE!</v>
      </c>
      <c r="I60" s="5" t="e">
        <f t="shared" si="18"/>
        <v>#VALUE!</v>
      </c>
      <c r="J60" s="5" t="e">
        <f t="shared" si="18"/>
        <v>#VALUE!</v>
      </c>
      <c r="K60" s="5" t="e">
        <f t="shared" si="18"/>
        <v>#VALUE!</v>
      </c>
      <c r="L60" s="5" t="e">
        <f t="shared" si="18"/>
        <v>#VALUE!</v>
      </c>
      <c r="M60" s="5" t="e">
        <f t="shared" si="18"/>
        <v>#VALUE!</v>
      </c>
      <c r="N60" s="5" t="e">
        <f t="shared" si="18"/>
        <v>#VALUE!</v>
      </c>
      <c r="O60" s="5" t="e">
        <f t="shared" si="18"/>
        <v>#VALUE!</v>
      </c>
      <c r="P60" s="5">
        <f t="shared" si="18"/>
        <v>3395095.5656376579</v>
      </c>
      <c r="Q60" s="5">
        <f t="shared" si="18"/>
        <v>646140.2576587362</v>
      </c>
      <c r="R60" s="5">
        <f t="shared" si="18"/>
        <v>509274.79627741961</v>
      </c>
      <c r="S60" s="5">
        <f t="shared" si="18"/>
        <v>3937007.6622952637</v>
      </c>
      <c r="T60" s="5" t="e">
        <f t="shared" si="18"/>
        <v>#VALUE!</v>
      </c>
      <c r="U60" s="5" t="e">
        <f t="shared" si="18"/>
        <v>#VALUE!</v>
      </c>
      <c r="V60" s="5" t="e">
        <f t="shared" si="18"/>
        <v>#VALUE!</v>
      </c>
      <c r="W60" s="5" t="e">
        <f t="shared" si="18"/>
        <v>#VALUE!</v>
      </c>
      <c r="X60" s="5" t="e">
        <f t="shared" si="18"/>
        <v>#VALUE!</v>
      </c>
      <c r="Y60" s="5" t="e">
        <f t="shared" si="18"/>
        <v>#VALUE!</v>
      </c>
      <c r="Z60" s="5" t="e">
        <f t="shared" si="18"/>
        <v>#VALUE!</v>
      </c>
      <c r="AA60" s="5" t="e">
        <f t="shared" si="18"/>
        <v>#VALUE!</v>
      </c>
      <c r="AB60" s="5" t="e">
        <f t="shared" si="18"/>
        <v>#VALUE!</v>
      </c>
      <c r="AC60" s="5" t="e">
        <f t="shared" si="18"/>
        <v>#VALUE!</v>
      </c>
      <c r="AD60" s="5" t="e">
        <f t="shared" si="18"/>
        <v>#VALUE!</v>
      </c>
      <c r="AE60" s="5" t="e">
        <f t="shared" si="18"/>
        <v>#VALUE!</v>
      </c>
      <c r="AF60" s="5" t="e">
        <f t="shared" si="18"/>
        <v>#VALUE!</v>
      </c>
      <c r="AG60" s="5" t="e">
        <f t="shared" si="18"/>
        <v>#VALUE!</v>
      </c>
      <c r="AH60" s="5" t="e">
        <f t="shared" si="18"/>
        <v>#VALUE!</v>
      </c>
      <c r="AI60" s="5" t="e">
        <f t="shared" si="18"/>
        <v>#VALUE!</v>
      </c>
      <c r="AJ60" s="5" t="e">
        <f t="shared" si="18"/>
        <v>#VALUE!</v>
      </c>
      <c r="AK60" s="5" t="e">
        <f t="shared" si="18"/>
        <v>#VALUE!</v>
      </c>
      <c r="AL60" s="5" t="e">
        <f t="shared" si="18"/>
        <v>#VALUE!</v>
      </c>
      <c r="AM60" s="5" t="e">
        <f t="shared" si="18"/>
        <v>#VALUE!</v>
      </c>
      <c r="AN60" s="5">
        <v>3287288.7694004285</v>
      </c>
      <c r="AO60" s="5">
        <v>3160602.0795399412</v>
      </c>
      <c r="AP60" s="5">
        <v>3368347.0168588315</v>
      </c>
      <c r="AQ60" s="5" t="e">
        <f t="shared" si="18"/>
        <v>#VALUE!</v>
      </c>
      <c r="AR60" s="5" t="e">
        <f t="shared" si="18"/>
        <v>#VALUE!</v>
      </c>
      <c r="AS60" s="5" t="e">
        <f t="shared" si="18"/>
        <v>#VALUE!</v>
      </c>
      <c r="AT60" s="5" t="e">
        <f t="shared" si="18"/>
        <v>#VALUE!</v>
      </c>
      <c r="AU60" s="5" t="e">
        <f t="shared" si="18"/>
        <v>#VALUE!</v>
      </c>
      <c r="AV60" s="5" t="e">
        <f t="shared" si="18"/>
        <v>#VALUE!</v>
      </c>
      <c r="AW60" s="5" t="e">
        <f t="shared" si="18"/>
        <v>#VALUE!</v>
      </c>
      <c r="AX60" s="5" t="e">
        <f t="shared" si="18"/>
        <v>#VALUE!</v>
      </c>
      <c r="AY60" s="5" t="e">
        <f t="shared" si="18"/>
        <v>#VALUE!</v>
      </c>
      <c r="AZ60" s="5" t="e">
        <f t="shared" si="18"/>
        <v>#VALUE!</v>
      </c>
      <c r="BA60" s="5" t="e">
        <f t="shared" si="18"/>
        <v>#VALUE!</v>
      </c>
      <c r="BB60" s="5" t="e">
        <f t="shared" si="18"/>
        <v>#VALUE!</v>
      </c>
    </row>
    <row r="61" spans="1:54" s="6" customFormat="1" ht="15.75" hidden="1" customHeight="1" outlineLevel="1">
      <c r="A61" s="29" t="s">
        <v>44</v>
      </c>
      <c r="B61" s="38" t="s">
        <v>45</v>
      </c>
      <c r="C61" s="91" t="s">
        <v>63</v>
      </c>
      <c r="D61" s="7">
        <v>13597004.6</v>
      </c>
      <c r="E61" s="7">
        <v>77026972.766666651</v>
      </c>
      <c r="F61" s="101" t="e">
        <v>#VALUE!</v>
      </c>
      <c r="G61" s="101" t="e">
        <v>#VALUE!</v>
      </c>
      <c r="H61" s="101" t="e">
        <v>#VALUE!</v>
      </c>
      <c r="I61" s="101" t="e">
        <v>#VALUE!</v>
      </c>
      <c r="J61" s="101" t="e">
        <v>#VALUE!</v>
      </c>
      <c r="K61" s="101" t="e">
        <v>#VALUE!</v>
      </c>
      <c r="L61" s="101" t="e">
        <v>#VALUE!</v>
      </c>
      <c r="M61" s="101" t="e">
        <v>#VALUE!</v>
      </c>
      <c r="N61" s="101" t="e">
        <v>#VALUE!</v>
      </c>
      <c r="O61" s="101" t="e">
        <v>#VALUE!</v>
      </c>
      <c r="P61" s="101">
        <v>70356838.33841601</v>
      </c>
      <c r="Q61" s="101">
        <v>15224479.950571535</v>
      </c>
      <c r="R61" s="101">
        <v>9462201.074414812</v>
      </c>
      <c r="S61" s="101">
        <v>74260364.276773512</v>
      </c>
      <c r="T61" s="101" t="e">
        <v>#VALUE!</v>
      </c>
      <c r="U61" s="101" t="e">
        <v>#VALUE!</v>
      </c>
      <c r="V61" s="101" t="e">
        <v>#VALUE!</v>
      </c>
      <c r="W61" s="101" t="e">
        <v>#VALUE!</v>
      </c>
      <c r="X61" s="101" t="e">
        <v>#VALUE!</v>
      </c>
      <c r="Y61" s="101" t="e">
        <v>#VALUE!</v>
      </c>
      <c r="Z61" s="101" t="e">
        <v>#VALUE!</v>
      </c>
      <c r="AA61" s="101" t="e">
        <v>#VALUE!</v>
      </c>
      <c r="AB61" s="104" t="e">
        <v>#VALUE!</v>
      </c>
      <c r="AC61" s="104" t="e">
        <v>#VALUE!</v>
      </c>
      <c r="AD61" s="104" t="e">
        <v>#VALUE!</v>
      </c>
      <c r="AE61" s="104" t="e">
        <v>#VALUE!</v>
      </c>
      <c r="AF61" s="104" t="e">
        <v>#VALUE!</v>
      </c>
      <c r="AG61" s="104" t="e">
        <v>#VALUE!</v>
      </c>
      <c r="AH61" s="104" t="e">
        <v>#VALUE!</v>
      </c>
      <c r="AI61" s="104" t="e">
        <v>#VALUE!</v>
      </c>
      <c r="AJ61" s="104" t="e">
        <v>#VALUE!</v>
      </c>
      <c r="AK61" s="104" t="e">
        <v>#VALUE!</v>
      </c>
      <c r="AL61" s="104" t="e">
        <v>#VALUE!</v>
      </c>
      <c r="AM61" s="104" t="e">
        <v>#VALUE!</v>
      </c>
      <c r="AN61" s="104">
        <v>65474067</v>
      </c>
      <c r="AO61" s="104">
        <v>61015644</v>
      </c>
      <c r="AP61" s="104">
        <v>66321638</v>
      </c>
      <c r="AQ61" s="104" t="e">
        <v>#VALUE!</v>
      </c>
      <c r="AR61" s="104" t="e">
        <v>#VALUE!</v>
      </c>
      <c r="AS61" s="104" t="e">
        <v>#VALUE!</v>
      </c>
      <c r="AT61" s="104" t="e">
        <v>#VALUE!</v>
      </c>
      <c r="AU61" s="104" t="e">
        <v>#VALUE!</v>
      </c>
      <c r="AV61" s="104" t="e">
        <v>#VALUE!</v>
      </c>
      <c r="AW61" s="104" t="e">
        <v>#VALUE!</v>
      </c>
      <c r="AX61" s="104" t="e">
        <v>#VALUE!</v>
      </c>
      <c r="AY61" s="104" t="e">
        <v>#VALUE!</v>
      </c>
      <c r="AZ61" s="104" t="e">
        <v>#VALUE!</v>
      </c>
      <c r="BA61" s="104" t="e">
        <v>#VALUE!</v>
      </c>
      <c r="BB61" s="104" t="e">
        <v>#VALUE!</v>
      </c>
    </row>
    <row r="62" spans="1:54" s="6" customFormat="1" ht="15.75" hidden="1" customHeight="1" outlineLevel="1">
      <c r="A62" s="29" t="s">
        <v>44</v>
      </c>
      <c r="B62" s="38" t="s">
        <v>45</v>
      </c>
      <c r="C62" s="54" t="s">
        <v>64</v>
      </c>
      <c r="D62" s="95">
        <v>4.7124906981397159E-2</v>
      </c>
      <c r="E62" s="95">
        <v>4.7124906981397159E-2</v>
      </c>
      <c r="F62" s="95">
        <v>4.7124906981397159E-2</v>
      </c>
      <c r="G62" s="95">
        <v>4.7124906981397159E-2</v>
      </c>
      <c r="H62" s="95">
        <v>4.7124906981397159E-2</v>
      </c>
      <c r="I62" s="95">
        <v>4.7124906981397159E-2</v>
      </c>
      <c r="J62" s="95">
        <v>4.7124906981397159E-2</v>
      </c>
      <c r="K62" s="95">
        <v>4.7124906981397159E-2</v>
      </c>
      <c r="L62" s="95">
        <v>4.7124906981397159E-2</v>
      </c>
      <c r="M62" s="95">
        <v>4.7124906981397159E-2</v>
      </c>
      <c r="N62" s="95">
        <v>4.7124906981397159E-2</v>
      </c>
      <c r="O62" s="95">
        <v>4.7124906981397159E-2</v>
      </c>
      <c r="P62" s="96">
        <v>4.7124906981397159E-2</v>
      </c>
      <c r="Q62" s="96">
        <v>4.8936054410685388E-2</v>
      </c>
      <c r="R62" s="96">
        <v>4.7124906981397159E-2</v>
      </c>
      <c r="S62" s="96">
        <v>4.8936054410685388E-2</v>
      </c>
      <c r="T62" s="95">
        <v>4.8936054410685388E-2</v>
      </c>
      <c r="U62" s="95">
        <v>4.8936054410685388E-2</v>
      </c>
      <c r="V62" s="95">
        <v>4.8936054410685388E-2</v>
      </c>
      <c r="W62" s="95">
        <v>4.8936054410685388E-2</v>
      </c>
      <c r="X62" s="95">
        <v>4.8936054410685388E-2</v>
      </c>
      <c r="Y62" s="95">
        <v>4.8936054410685388E-2</v>
      </c>
      <c r="Z62" s="95">
        <v>4.8936054410685388E-2</v>
      </c>
      <c r="AA62" s="95">
        <v>4.8936054410685388E-2</v>
      </c>
      <c r="AB62" s="95">
        <v>4.8936054410685388E-2</v>
      </c>
      <c r="AC62" s="95">
        <v>4.8936054410685388E-2</v>
      </c>
      <c r="AD62" s="95">
        <v>4.8936054410685388E-2</v>
      </c>
      <c r="AE62" s="95">
        <v>4.8936054410685388E-2</v>
      </c>
      <c r="AF62" s="95">
        <v>4.8936054410685388E-2</v>
      </c>
      <c r="AG62" s="95">
        <v>4.8936054410685388E-2</v>
      </c>
      <c r="AH62" s="95">
        <v>4.8936054410685388E-2</v>
      </c>
      <c r="AI62" s="95">
        <v>4.8936054410685388E-2</v>
      </c>
      <c r="AJ62" s="95">
        <v>4.8936054410685388E-2</v>
      </c>
      <c r="AK62" s="95">
        <v>4.8936054410685388E-2</v>
      </c>
      <c r="AL62" s="95">
        <v>4.8936054410685388E-2</v>
      </c>
      <c r="AM62" s="95">
        <v>4.8936054410685388E-2</v>
      </c>
      <c r="AN62" s="95">
        <v>4.8936054410685388E-2</v>
      </c>
      <c r="AO62" s="95">
        <v>4.8936054410685388E-2</v>
      </c>
      <c r="AP62" s="95">
        <v>4.8936054410685388E-2</v>
      </c>
      <c r="AQ62" s="95">
        <v>4.8936054410685388E-2</v>
      </c>
      <c r="AR62" s="95">
        <v>4.8936054410685388E-2</v>
      </c>
      <c r="AS62" s="95">
        <v>4.8936054410685388E-2</v>
      </c>
      <c r="AT62" s="95">
        <v>4.8936054410685388E-2</v>
      </c>
      <c r="AU62" s="95">
        <v>4.8936054410685388E-2</v>
      </c>
      <c r="AV62" s="95">
        <v>4.8936054410685388E-2</v>
      </c>
      <c r="AW62" s="95">
        <v>4.8936054410685388E-2</v>
      </c>
      <c r="AX62" s="95">
        <v>4.8936054410685388E-2</v>
      </c>
      <c r="AY62" s="95">
        <v>4.8936054410685388E-2</v>
      </c>
      <c r="AZ62" s="95">
        <v>4.8936054410685388E-2</v>
      </c>
      <c r="BA62" s="95">
        <v>4.8936054410685388E-2</v>
      </c>
      <c r="BB62" s="95">
        <v>4.8936054410685388E-2</v>
      </c>
    </row>
    <row r="63" spans="1:54" s="6" customFormat="1" ht="15.75" hidden="1" customHeight="1" outlineLevel="1">
      <c r="A63" s="29" t="s">
        <v>44</v>
      </c>
      <c r="B63" s="38" t="s">
        <v>45</v>
      </c>
      <c r="C63" s="54" t="s">
        <v>65</v>
      </c>
      <c r="D63" s="5">
        <f t="shared" ref="D63:BB63" si="19">D61*D62</f>
        <v>640757.57700062927</v>
      </c>
      <c r="E63" s="5">
        <f t="shared" si="19"/>
        <v>3629888.926687778</v>
      </c>
      <c r="F63" s="5" t="e">
        <f t="shared" si="19"/>
        <v>#VALUE!</v>
      </c>
      <c r="G63" s="5" t="e">
        <f t="shared" si="19"/>
        <v>#VALUE!</v>
      </c>
      <c r="H63" s="5" t="e">
        <f t="shared" si="19"/>
        <v>#VALUE!</v>
      </c>
      <c r="I63" s="5" t="e">
        <f t="shared" si="19"/>
        <v>#VALUE!</v>
      </c>
      <c r="J63" s="5" t="e">
        <f t="shared" si="19"/>
        <v>#VALUE!</v>
      </c>
      <c r="K63" s="5" t="e">
        <f t="shared" si="19"/>
        <v>#VALUE!</v>
      </c>
      <c r="L63" s="5" t="e">
        <f t="shared" si="19"/>
        <v>#VALUE!</v>
      </c>
      <c r="M63" s="5" t="e">
        <f t="shared" si="19"/>
        <v>#VALUE!</v>
      </c>
      <c r="N63" s="5" t="e">
        <f t="shared" si="19"/>
        <v>#VALUE!</v>
      </c>
      <c r="O63" s="5" t="e">
        <f t="shared" si="19"/>
        <v>#VALUE!</v>
      </c>
      <c r="P63" s="5">
        <f t="shared" si="19"/>
        <v>3315559.4622030519</v>
      </c>
      <c r="Q63" s="5">
        <f t="shared" si="19"/>
        <v>745025.97923555749</v>
      </c>
      <c r="R63" s="5">
        <f t="shared" si="19"/>
        <v>445905.34547107428</v>
      </c>
      <c r="S63" s="5">
        <f t="shared" si="19"/>
        <v>3634009.2268055063</v>
      </c>
      <c r="T63" s="5" t="e">
        <f t="shared" si="19"/>
        <v>#VALUE!</v>
      </c>
      <c r="U63" s="5" t="e">
        <f t="shared" si="19"/>
        <v>#VALUE!</v>
      </c>
      <c r="V63" s="5" t="e">
        <f t="shared" si="19"/>
        <v>#VALUE!</v>
      </c>
      <c r="W63" s="5" t="e">
        <f t="shared" si="19"/>
        <v>#VALUE!</v>
      </c>
      <c r="X63" s="5" t="e">
        <f t="shared" si="19"/>
        <v>#VALUE!</v>
      </c>
      <c r="Y63" s="5" t="e">
        <f t="shared" si="19"/>
        <v>#VALUE!</v>
      </c>
      <c r="Z63" s="5" t="e">
        <f t="shared" si="19"/>
        <v>#VALUE!</v>
      </c>
      <c r="AA63" s="5" t="e">
        <f t="shared" si="19"/>
        <v>#VALUE!</v>
      </c>
      <c r="AB63" s="5" t="e">
        <f t="shared" si="19"/>
        <v>#VALUE!</v>
      </c>
      <c r="AC63" s="5" t="e">
        <f t="shared" si="19"/>
        <v>#VALUE!</v>
      </c>
      <c r="AD63" s="5" t="e">
        <f t="shared" si="19"/>
        <v>#VALUE!</v>
      </c>
      <c r="AE63" s="5" t="e">
        <f t="shared" si="19"/>
        <v>#VALUE!</v>
      </c>
      <c r="AF63" s="5" t="e">
        <f t="shared" si="19"/>
        <v>#VALUE!</v>
      </c>
      <c r="AG63" s="5" t="e">
        <f t="shared" si="19"/>
        <v>#VALUE!</v>
      </c>
      <c r="AH63" s="5" t="e">
        <f t="shared" si="19"/>
        <v>#VALUE!</v>
      </c>
      <c r="AI63" s="5" t="e">
        <f t="shared" si="19"/>
        <v>#VALUE!</v>
      </c>
      <c r="AJ63" s="5" t="e">
        <f t="shared" si="19"/>
        <v>#VALUE!</v>
      </c>
      <c r="AK63" s="5" t="e">
        <f t="shared" si="19"/>
        <v>#VALUE!</v>
      </c>
      <c r="AL63" s="5" t="e">
        <f t="shared" si="19"/>
        <v>#VALUE!</v>
      </c>
      <c r="AM63" s="5" t="e">
        <f t="shared" si="19"/>
        <v>#VALUE!</v>
      </c>
      <c r="AN63" s="5">
        <v>3204042.5052008606</v>
      </c>
      <c r="AO63" s="5">
        <v>2985864.8746870095</v>
      </c>
      <c r="AP63" s="5">
        <v>3245519.2857737797</v>
      </c>
      <c r="AQ63" s="5" t="e">
        <f t="shared" si="19"/>
        <v>#VALUE!</v>
      </c>
      <c r="AR63" s="5" t="e">
        <f t="shared" si="19"/>
        <v>#VALUE!</v>
      </c>
      <c r="AS63" s="5" t="e">
        <f t="shared" si="19"/>
        <v>#VALUE!</v>
      </c>
      <c r="AT63" s="5" t="e">
        <f t="shared" si="19"/>
        <v>#VALUE!</v>
      </c>
      <c r="AU63" s="5" t="e">
        <f t="shared" si="19"/>
        <v>#VALUE!</v>
      </c>
      <c r="AV63" s="5" t="e">
        <f t="shared" si="19"/>
        <v>#VALUE!</v>
      </c>
      <c r="AW63" s="5" t="e">
        <f t="shared" si="19"/>
        <v>#VALUE!</v>
      </c>
      <c r="AX63" s="5" t="e">
        <f t="shared" si="19"/>
        <v>#VALUE!</v>
      </c>
      <c r="AY63" s="5" t="e">
        <f t="shared" si="19"/>
        <v>#VALUE!</v>
      </c>
      <c r="AZ63" s="5" t="e">
        <f t="shared" si="19"/>
        <v>#VALUE!</v>
      </c>
      <c r="BA63" s="5" t="e">
        <f t="shared" si="19"/>
        <v>#VALUE!</v>
      </c>
      <c r="BB63" s="5" t="e">
        <f t="shared" si="19"/>
        <v>#VALUE!</v>
      </c>
    </row>
    <row r="64" spans="1:54" s="6" customFormat="1" ht="15.75" hidden="1" customHeight="1" outlineLevel="1">
      <c r="A64" s="57" t="s">
        <v>44</v>
      </c>
      <c r="B64" s="58" t="s">
        <v>45</v>
      </c>
      <c r="C64" s="97" t="s">
        <v>29</v>
      </c>
      <c r="D64" s="98">
        <f t="shared" ref="D64:BB64" si="20">D63-D60</f>
        <v>58326.192149965325</v>
      </c>
      <c r="E64" s="98">
        <f t="shared" si="20"/>
        <v>-115967.74654849991</v>
      </c>
      <c r="F64" s="98" t="e">
        <f t="shared" si="20"/>
        <v>#VALUE!</v>
      </c>
      <c r="G64" s="98" t="e">
        <f t="shared" si="20"/>
        <v>#VALUE!</v>
      </c>
      <c r="H64" s="98" t="e">
        <f t="shared" si="20"/>
        <v>#VALUE!</v>
      </c>
      <c r="I64" s="98" t="e">
        <f t="shared" si="20"/>
        <v>#VALUE!</v>
      </c>
      <c r="J64" s="98" t="e">
        <f t="shared" si="20"/>
        <v>#VALUE!</v>
      </c>
      <c r="K64" s="98" t="e">
        <f t="shared" si="20"/>
        <v>#VALUE!</v>
      </c>
      <c r="L64" s="98" t="e">
        <f t="shared" si="20"/>
        <v>#VALUE!</v>
      </c>
      <c r="M64" s="98" t="e">
        <f t="shared" si="20"/>
        <v>#VALUE!</v>
      </c>
      <c r="N64" s="98" t="e">
        <f t="shared" si="20"/>
        <v>#VALUE!</v>
      </c>
      <c r="O64" s="98" t="e">
        <f t="shared" si="20"/>
        <v>#VALUE!</v>
      </c>
      <c r="P64" s="98">
        <f t="shared" si="20"/>
        <v>-79536.10343460599</v>
      </c>
      <c r="Q64" s="98">
        <f t="shared" si="20"/>
        <v>98885.721576821292</v>
      </c>
      <c r="R64" s="98">
        <f t="shared" si="20"/>
        <v>-63369.450806345325</v>
      </c>
      <c r="S64" s="98">
        <f t="shared" si="20"/>
        <v>-302998.43548975745</v>
      </c>
      <c r="T64" s="98" t="e">
        <f t="shared" si="20"/>
        <v>#VALUE!</v>
      </c>
      <c r="U64" s="98" t="e">
        <f t="shared" si="20"/>
        <v>#VALUE!</v>
      </c>
      <c r="V64" s="98" t="e">
        <f t="shared" si="20"/>
        <v>#VALUE!</v>
      </c>
      <c r="W64" s="98" t="e">
        <f t="shared" si="20"/>
        <v>#VALUE!</v>
      </c>
      <c r="X64" s="98" t="e">
        <f t="shared" si="20"/>
        <v>#VALUE!</v>
      </c>
      <c r="Y64" s="98" t="e">
        <f t="shared" si="20"/>
        <v>#VALUE!</v>
      </c>
      <c r="Z64" s="98" t="e">
        <f t="shared" si="20"/>
        <v>#VALUE!</v>
      </c>
      <c r="AA64" s="98" t="e">
        <f t="shared" si="20"/>
        <v>#VALUE!</v>
      </c>
      <c r="AB64" s="98" t="e">
        <f t="shared" si="20"/>
        <v>#VALUE!</v>
      </c>
      <c r="AC64" s="98" t="e">
        <f t="shared" si="20"/>
        <v>#VALUE!</v>
      </c>
      <c r="AD64" s="98" t="e">
        <f t="shared" si="20"/>
        <v>#VALUE!</v>
      </c>
      <c r="AE64" s="98" t="e">
        <f t="shared" si="20"/>
        <v>#VALUE!</v>
      </c>
      <c r="AF64" s="98" t="e">
        <f t="shared" si="20"/>
        <v>#VALUE!</v>
      </c>
      <c r="AG64" s="98" t="e">
        <f t="shared" si="20"/>
        <v>#VALUE!</v>
      </c>
      <c r="AH64" s="98" t="e">
        <f t="shared" si="20"/>
        <v>#VALUE!</v>
      </c>
      <c r="AI64" s="98" t="e">
        <f t="shared" si="20"/>
        <v>#VALUE!</v>
      </c>
      <c r="AJ64" s="98" t="e">
        <f t="shared" si="20"/>
        <v>#VALUE!</v>
      </c>
      <c r="AK64" s="98" t="e">
        <f t="shared" si="20"/>
        <v>#VALUE!</v>
      </c>
      <c r="AL64" s="98" t="e">
        <f t="shared" si="20"/>
        <v>#VALUE!</v>
      </c>
      <c r="AM64" s="98" t="e">
        <f t="shared" si="20"/>
        <v>#VALUE!</v>
      </c>
      <c r="AN64" s="98">
        <v>-83246.264199567959</v>
      </c>
      <c r="AO64" s="98">
        <v>-174737.20485293167</v>
      </c>
      <c r="AP64" s="98">
        <v>-122827.73108505178</v>
      </c>
      <c r="AQ64" s="98" t="e">
        <f t="shared" si="20"/>
        <v>#VALUE!</v>
      </c>
      <c r="AR64" s="98" t="e">
        <f t="shared" si="20"/>
        <v>#VALUE!</v>
      </c>
      <c r="AS64" s="98" t="e">
        <f t="shared" si="20"/>
        <v>#VALUE!</v>
      </c>
      <c r="AT64" s="98" t="e">
        <f t="shared" si="20"/>
        <v>#VALUE!</v>
      </c>
      <c r="AU64" s="98" t="e">
        <f t="shared" si="20"/>
        <v>#VALUE!</v>
      </c>
      <c r="AV64" s="98" t="e">
        <f t="shared" si="20"/>
        <v>#VALUE!</v>
      </c>
      <c r="AW64" s="98" t="e">
        <f t="shared" si="20"/>
        <v>#VALUE!</v>
      </c>
      <c r="AX64" s="98" t="e">
        <f t="shared" si="20"/>
        <v>#VALUE!</v>
      </c>
      <c r="AY64" s="98" t="e">
        <f t="shared" si="20"/>
        <v>#VALUE!</v>
      </c>
      <c r="AZ64" s="98" t="e">
        <f t="shared" si="20"/>
        <v>#VALUE!</v>
      </c>
      <c r="BA64" s="98" t="e">
        <f t="shared" si="20"/>
        <v>#VALUE!</v>
      </c>
      <c r="BB64" s="98" t="e">
        <f t="shared" si="20"/>
        <v>#VALUE!</v>
      </c>
    </row>
    <row r="65" spans="1:54" s="6" customFormat="1" ht="15.75" customHeight="1" collapsed="1">
      <c r="C65" s="51"/>
      <c r="D65" s="109"/>
      <c r="E65" s="109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106"/>
      <c r="Q65" s="106"/>
      <c r="R65" s="106"/>
      <c r="S65" s="106"/>
      <c r="T65" s="51"/>
      <c r="U65" s="51"/>
      <c r="V65" s="51"/>
      <c r="W65" s="51"/>
      <c r="X65" s="51"/>
      <c r="Y65" s="51"/>
      <c r="Z65" s="51"/>
      <c r="AA65" s="51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54" s="6" customFormat="1" ht="15.75" customHeight="1">
      <c r="A66" s="29" t="s">
        <v>46</v>
      </c>
      <c r="B66" s="29" t="s">
        <v>47</v>
      </c>
      <c r="C66" s="91" t="s">
        <v>60</v>
      </c>
      <c r="D66" s="7">
        <v>694.40306806172043</v>
      </c>
      <c r="E66" s="7">
        <v>4467.7867496819063</v>
      </c>
      <c r="F66" s="101" t="e">
        <v>#VALUE!</v>
      </c>
      <c r="G66" s="101" t="e">
        <v>#VALUE!</v>
      </c>
      <c r="H66" s="101" t="e">
        <v>#VALUE!</v>
      </c>
      <c r="I66" s="101" t="e">
        <v>#VALUE!</v>
      </c>
      <c r="J66" s="101" t="e">
        <v>#VALUE!</v>
      </c>
      <c r="K66" s="101" t="e">
        <v>#VALUE!</v>
      </c>
      <c r="L66" s="101" t="e">
        <v>#VALUE!</v>
      </c>
      <c r="M66" s="101" t="e">
        <v>#VALUE!</v>
      </c>
      <c r="N66" s="101" t="e">
        <v>#VALUE!</v>
      </c>
      <c r="O66" s="101" t="e">
        <v>#VALUE!</v>
      </c>
      <c r="P66" s="101">
        <v>4265.7000000000016</v>
      </c>
      <c r="Q66" s="101">
        <v>914.30000000000007</v>
      </c>
      <c r="R66" s="101">
        <v>488.23333333333335</v>
      </c>
      <c r="S66" s="101">
        <v>4689.7666666666673</v>
      </c>
      <c r="T66" s="101" t="e">
        <v>#VALUE!</v>
      </c>
      <c r="U66" s="101" t="e">
        <v>#VALUE!</v>
      </c>
      <c r="V66" s="101" t="e">
        <v>#VALUE!</v>
      </c>
      <c r="W66" s="101" t="e">
        <v>#VALUE!</v>
      </c>
      <c r="X66" s="101" t="e">
        <v>#VALUE!</v>
      </c>
      <c r="Y66" s="101" t="e">
        <v>#VALUE!</v>
      </c>
      <c r="Z66" s="101" t="e">
        <v>#VALUE!</v>
      </c>
      <c r="AA66" s="101" t="e">
        <v>#VALUE!</v>
      </c>
      <c r="AB66" s="101" t="e">
        <v>#VALUE!</v>
      </c>
      <c r="AC66" s="101" t="e">
        <v>#VALUE!</v>
      </c>
      <c r="AD66" s="101" t="e">
        <v>#VALUE!</v>
      </c>
      <c r="AE66" s="101" t="e">
        <v>#VALUE!</v>
      </c>
      <c r="AF66" s="101" t="e">
        <v>#VALUE!</v>
      </c>
      <c r="AG66" s="101" t="e">
        <v>#VALUE!</v>
      </c>
      <c r="AH66" s="101" t="e">
        <v>#VALUE!</v>
      </c>
      <c r="AI66" s="101" t="e">
        <v>#VALUE!</v>
      </c>
      <c r="AJ66" s="101" t="e">
        <v>#VALUE!</v>
      </c>
      <c r="AK66" s="101" t="e">
        <v>#VALUE!</v>
      </c>
      <c r="AL66" s="101" t="e">
        <v>#VALUE!</v>
      </c>
      <c r="AM66" s="101" t="e">
        <v>#VALUE!</v>
      </c>
      <c r="AN66" s="101">
        <v>5150</v>
      </c>
      <c r="AO66" s="101">
        <v>5160</v>
      </c>
      <c r="AP66" s="101">
        <v>5168</v>
      </c>
      <c r="AQ66" s="101" t="e">
        <v>#VALUE!</v>
      </c>
      <c r="AR66" s="101" t="e">
        <v>#VALUE!</v>
      </c>
      <c r="AS66" s="101" t="e">
        <v>#VALUE!</v>
      </c>
      <c r="AT66" s="101" t="e">
        <v>#VALUE!</v>
      </c>
      <c r="AU66" s="101" t="e">
        <v>#VALUE!</v>
      </c>
      <c r="AV66" s="101" t="e">
        <v>#VALUE!</v>
      </c>
      <c r="AW66" s="101" t="e">
        <v>#VALUE!</v>
      </c>
      <c r="AX66" s="101" t="e">
        <v>#VALUE!</v>
      </c>
      <c r="AY66" s="101" t="e">
        <v>#VALUE!</v>
      </c>
      <c r="AZ66" s="101" t="e">
        <v>#VALUE!</v>
      </c>
      <c r="BA66" s="101" t="e">
        <v>#VALUE!</v>
      </c>
      <c r="BB66" s="101" t="e">
        <v>#VALUE!</v>
      </c>
    </row>
    <row r="67" spans="1:54" s="6" customFormat="1" ht="15.75" customHeight="1">
      <c r="A67" s="29" t="s">
        <v>46</v>
      </c>
      <c r="B67" s="29" t="s">
        <v>47</v>
      </c>
      <c r="C67" s="54" t="s">
        <v>61</v>
      </c>
      <c r="D67" s="93">
        <v>293.4171499789382</v>
      </c>
      <c r="E67" s="93">
        <v>174.2232124872142</v>
      </c>
      <c r="F67" s="93">
        <v>51.74640476709579</v>
      </c>
      <c r="G67" s="93">
        <v>8.183581022995952</v>
      </c>
      <c r="H67" s="93">
        <v>4.636318422978384</v>
      </c>
      <c r="I67" s="93">
        <v>4.7966947679853629</v>
      </c>
      <c r="J67" s="93">
        <v>34.819905873686309</v>
      </c>
      <c r="K67" s="93">
        <v>112.01083089819562</v>
      </c>
      <c r="L67" s="93">
        <v>171.53173124953875</v>
      </c>
      <c r="M67" s="93">
        <v>200.34066120069264</v>
      </c>
      <c r="N67" s="93">
        <v>319.50285188877984</v>
      </c>
      <c r="O67" s="93">
        <v>360.98468600977503</v>
      </c>
      <c r="P67" s="94">
        <v>293.4171499789382</v>
      </c>
      <c r="Q67" s="94">
        <v>303.7711350720304</v>
      </c>
      <c r="R67" s="94">
        <v>174.2232124872142</v>
      </c>
      <c r="S67" s="94">
        <v>180.37113037508388</v>
      </c>
      <c r="T67" s="93">
        <v>53.572410859848326</v>
      </c>
      <c r="U67" s="93">
        <v>8.4723599029158709</v>
      </c>
      <c r="V67" s="93">
        <v>4.7999229424885517</v>
      </c>
      <c r="W67" s="93">
        <v>4.9659585827535144</v>
      </c>
      <c r="X67" s="93">
        <v>36.048616555338356</v>
      </c>
      <c r="Y67" s="93">
        <v>115.96342355839984</v>
      </c>
      <c r="Z67" s="93">
        <v>177.58467324177579</v>
      </c>
      <c r="AA67" s="93">
        <v>207.41020100012534</v>
      </c>
      <c r="AB67" s="93">
        <v>330.77733862513577</v>
      </c>
      <c r="AC67" s="93">
        <v>373.72296684321674</v>
      </c>
      <c r="AD67" s="93">
        <v>303.7711350720304</v>
      </c>
      <c r="AE67" s="93">
        <v>180.37113037508388</v>
      </c>
      <c r="AF67" s="93">
        <v>53.572410859848326</v>
      </c>
      <c r="AG67" s="93">
        <v>8.4723599029158709</v>
      </c>
      <c r="AH67" s="93">
        <v>4.7999229424885517</v>
      </c>
      <c r="AI67" s="93">
        <v>4.9659585827535144</v>
      </c>
      <c r="AJ67" s="93">
        <v>36.048616555338356</v>
      </c>
      <c r="AK67" s="93">
        <v>115.96342355839984</v>
      </c>
      <c r="AL67" s="93">
        <v>177.58467324177579</v>
      </c>
      <c r="AM67" s="93">
        <v>207.41020100012534</v>
      </c>
      <c r="AN67" s="93">
        <v>115.96342355839984</v>
      </c>
      <c r="AO67" s="93">
        <v>177.58467324177579</v>
      </c>
      <c r="AP67" s="93">
        <v>207.41020100012534</v>
      </c>
      <c r="AQ67" s="93">
        <v>330.77733862513577</v>
      </c>
      <c r="AR67" s="93">
        <v>373.72296684321674</v>
      </c>
      <c r="AS67" s="93">
        <v>303.7711350720304</v>
      </c>
      <c r="AT67" s="93">
        <v>180.37113037508388</v>
      </c>
      <c r="AU67" s="93">
        <v>53.572410859848326</v>
      </c>
      <c r="AV67" s="93">
        <v>8.4723599029158709</v>
      </c>
      <c r="AW67" s="93">
        <v>4.7999229424885517</v>
      </c>
      <c r="AX67" s="93">
        <v>4.9659585827535144</v>
      </c>
      <c r="AY67" s="93">
        <v>36.048616555338356</v>
      </c>
      <c r="AZ67" s="93">
        <v>115.96342355839984</v>
      </c>
      <c r="BA67" s="93">
        <v>177.58467324177579</v>
      </c>
      <c r="BB67" s="93">
        <v>207.41020100012534</v>
      </c>
    </row>
    <row r="68" spans="1:54" s="6" customFormat="1" ht="15.75" customHeight="1">
      <c r="A68" s="29" t="s">
        <v>46</v>
      </c>
      <c r="B68" s="29" t="s">
        <v>47</v>
      </c>
      <c r="C68" s="54" t="s">
        <v>62</v>
      </c>
      <c r="D68" s="5">
        <f t="shared" ref="D68:BB68" si="21">D67*D66</f>
        <v>203749.76916730066</v>
      </c>
      <c r="E68" s="5">
        <f t="shared" si="21"/>
        <v>778392.16023739078</v>
      </c>
      <c r="F68" s="5" t="e">
        <f t="shared" si="21"/>
        <v>#VALUE!</v>
      </c>
      <c r="G68" s="5" t="e">
        <f t="shared" si="21"/>
        <v>#VALUE!</v>
      </c>
      <c r="H68" s="5" t="e">
        <f t="shared" si="21"/>
        <v>#VALUE!</v>
      </c>
      <c r="I68" s="5" t="e">
        <f t="shared" si="21"/>
        <v>#VALUE!</v>
      </c>
      <c r="J68" s="5" t="e">
        <f t="shared" si="21"/>
        <v>#VALUE!</v>
      </c>
      <c r="K68" s="5" t="e">
        <f t="shared" si="21"/>
        <v>#VALUE!</v>
      </c>
      <c r="L68" s="5" t="e">
        <f t="shared" si="21"/>
        <v>#VALUE!</v>
      </c>
      <c r="M68" s="5" t="e">
        <f t="shared" si="21"/>
        <v>#VALUE!</v>
      </c>
      <c r="N68" s="5" t="e">
        <f t="shared" si="21"/>
        <v>#VALUE!</v>
      </c>
      <c r="O68" s="5" t="e">
        <f t="shared" si="21"/>
        <v>#VALUE!</v>
      </c>
      <c r="P68" s="5">
        <f t="shared" si="21"/>
        <v>1251629.5366651572</v>
      </c>
      <c r="Q68" s="5">
        <f t="shared" si="21"/>
        <v>277737.94879635744</v>
      </c>
      <c r="R68" s="5">
        <f t="shared" si="21"/>
        <v>85061.579776674218</v>
      </c>
      <c r="S68" s="5">
        <f t="shared" si="21"/>
        <v>845898.51486205601</v>
      </c>
      <c r="T68" s="5" t="e">
        <f t="shared" si="21"/>
        <v>#VALUE!</v>
      </c>
      <c r="U68" s="5" t="e">
        <f t="shared" si="21"/>
        <v>#VALUE!</v>
      </c>
      <c r="V68" s="5" t="e">
        <f t="shared" si="21"/>
        <v>#VALUE!</v>
      </c>
      <c r="W68" s="5" t="e">
        <f t="shared" si="21"/>
        <v>#VALUE!</v>
      </c>
      <c r="X68" s="5" t="e">
        <f t="shared" si="21"/>
        <v>#VALUE!</v>
      </c>
      <c r="Y68" s="5" t="e">
        <f t="shared" si="21"/>
        <v>#VALUE!</v>
      </c>
      <c r="Z68" s="5" t="e">
        <f t="shared" si="21"/>
        <v>#VALUE!</v>
      </c>
      <c r="AA68" s="5" t="e">
        <f t="shared" si="21"/>
        <v>#VALUE!</v>
      </c>
      <c r="AB68" s="5" t="e">
        <f t="shared" si="21"/>
        <v>#VALUE!</v>
      </c>
      <c r="AC68" s="5" t="e">
        <f t="shared" si="21"/>
        <v>#VALUE!</v>
      </c>
      <c r="AD68" s="5" t="e">
        <f t="shared" si="21"/>
        <v>#VALUE!</v>
      </c>
      <c r="AE68" s="5" t="e">
        <f t="shared" si="21"/>
        <v>#VALUE!</v>
      </c>
      <c r="AF68" s="5" t="e">
        <f t="shared" si="21"/>
        <v>#VALUE!</v>
      </c>
      <c r="AG68" s="5" t="e">
        <f t="shared" si="21"/>
        <v>#VALUE!</v>
      </c>
      <c r="AH68" s="5" t="e">
        <f t="shared" si="21"/>
        <v>#VALUE!</v>
      </c>
      <c r="AI68" s="5" t="e">
        <f t="shared" si="21"/>
        <v>#VALUE!</v>
      </c>
      <c r="AJ68" s="5" t="e">
        <f t="shared" si="21"/>
        <v>#VALUE!</v>
      </c>
      <c r="AK68" s="5" t="e">
        <f t="shared" si="21"/>
        <v>#VALUE!</v>
      </c>
      <c r="AL68" s="5" t="e">
        <f t="shared" si="21"/>
        <v>#VALUE!</v>
      </c>
      <c r="AM68" s="5" t="e">
        <f t="shared" si="21"/>
        <v>#VALUE!</v>
      </c>
      <c r="AN68" s="5">
        <v>597211.63132575923</v>
      </c>
      <c r="AO68" s="5">
        <v>916336.91392756312</v>
      </c>
      <c r="AP68" s="5">
        <v>1071895.9187686478</v>
      </c>
      <c r="AQ68" s="5" t="e">
        <f t="shared" si="21"/>
        <v>#VALUE!</v>
      </c>
      <c r="AR68" s="5" t="e">
        <f t="shared" si="21"/>
        <v>#VALUE!</v>
      </c>
      <c r="AS68" s="5" t="e">
        <f t="shared" si="21"/>
        <v>#VALUE!</v>
      </c>
      <c r="AT68" s="5" t="e">
        <f t="shared" si="21"/>
        <v>#VALUE!</v>
      </c>
      <c r="AU68" s="5" t="e">
        <f t="shared" si="21"/>
        <v>#VALUE!</v>
      </c>
      <c r="AV68" s="5" t="e">
        <f t="shared" si="21"/>
        <v>#VALUE!</v>
      </c>
      <c r="AW68" s="5" t="e">
        <f t="shared" si="21"/>
        <v>#VALUE!</v>
      </c>
      <c r="AX68" s="5" t="e">
        <f t="shared" si="21"/>
        <v>#VALUE!</v>
      </c>
      <c r="AY68" s="5" t="e">
        <f t="shared" si="21"/>
        <v>#VALUE!</v>
      </c>
      <c r="AZ68" s="5" t="e">
        <f t="shared" si="21"/>
        <v>#VALUE!</v>
      </c>
      <c r="BA68" s="5" t="e">
        <f t="shared" si="21"/>
        <v>#VALUE!</v>
      </c>
      <c r="BB68" s="5" t="e">
        <f t="shared" si="21"/>
        <v>#VALUE!</v>
      </c>
    </row>
    <row r="69" spans="1:54" s="6" customFormat="1" ht="15.75" customHeight="1">
      <c r="A69" s="29" t="s">
        <v>46</v>
      </c>
      <c r="B69" s="29" t="s">
        <v>47</v>
      </c>
      <c r="C69" s="91" t="s">
        <v>63</v>
      </c>
      <c r="D69" s="7">
        <v>4498887.8</v>
      </c>
      <c r="E69" s="7">
        <v>15202879.999999998</v>
      </c>
      <c r="F69" s="101" t="e">
        <v>#VALUE!</v>
      </c>
      <c r="G69" s="101" t="e">
        <v>#VALUE!</v>
      </c>
      <c r="H69" s="101" t="e">
        <v>#VALUE!</v>
      </c>
      <c r="I69" s="101" t="e">
        <v>#VALUE!</v>
      </c>
      <c r="J69" s="101" t="e">
        <v>#VALUE!</v>
      </c>
      <c r="K69" s="101" t="e">
        <v>#VALUE!</v>
      </c>
      <c r="L69" s="101" t="e">
        <v>#VALUE!</v>
      </c>
      <c r="M69" s="101" t="e">
        <v>#VALUE!</v>
      </c>
      <c r="N69" s="101" t="e">
        <v>#VALUE!</v>
      </c>
      <c r="O69" s="101" t="e">
        <v>#VALUE!</v>
      </c>
      <c r="P69" s="101">
        <v>23267490.850545812</v>
      </c>
      <c r="Q69" s="101">
        <v>7205570.8793226173</v>
      </c>
      <c r="R69" s="101">
        <v>1124030.1128839722</v>
      </c>
      <c r="S69" s="101">
        <v>14032001.107915206</v>
      </c>
      <c r="T69" s="101" t="e">
        <v>#VALUE!</v>
      </c>
      <c r="U69" s="101" t="e">
        <v>#VALUE!</v>
      </c>
      <c r="V69" s="101" t="e">
        <v>#VALUE!</v>
      </c>
      <c r="W69" s="101" t="e">
        <v>#VALUE!</v>
      </c>
      <c r="X69" s="101" t="e">
        <v>#VALUE!</v>
      </c>
      <c r="Y69" s="101" t="e">
        <v>#VALUE!</v>
      </c>
      <c r="Z69" s="101" t="e">
        <v>#VALUE!</v>
      </c>
      <c r="AA69" s="101" t="e">
        <v>#VALUE!</v>
      </c>
      <c r="AB69" s="101" t="e">
        <v>#VALUE!</v>
      </c>
      <c r="AC69" s="101" t="e">
        <v>#VALUE!</v>
      </c>
      <c r="AD69" s="101" t="e">
        <v>#VALUE!</v>
      </c>
      <c r="AE69" s="101" t="e">
        <v>#VALUE!</v>
      </c>
      <c r="AF69" s="101" t="e">
        <v>#VALUE!</v>
      </c>
      <c r="AG69" s="101" t="e">
        <v>#VALUE!</v>
      </c>
      <c r="AH69" s="101" t="e">
        <v>#VALUE!</v>
      </c>
      <c r="AI69" s="101" t="e">
        <v>#VALUE!</v>
      </c>
      <c r="AJ69" s="101" t="e">
        <v>#VALUE!</v>
      </c>
      <c r="AK69" s="101" t="e">
        <v>#VALUE!</v>
      </c>
      <c r="AL69" s="101" t="e">
        <v>#VALUE!</v>
      </c>
      <c r="AM69" s="101" t="e">
        <v>#VALUE!</v>
      </c>
      <c r="AN69" s="101">
        <v>8136764</v>
      </c>
      <c r="AO69" s="101">
        <v>16311791</v>
      </c>
      <c r="AP69" s="101">
        <v>20483882</v>
      </c>
      <c r="AQ69" s="101" t="e">
        <v>#VALUE!</v>
      </c>
      <c r="AR69" s="101" t="e">
        <v>#VALUE!</v>
      </c>
      <c r="AS69" s="101" t="e">
        <v>#VALUE!</v>
      </c>
      <c r="AT69" s="101" t="e">
        <v>#VALUE!</v>
      </c>
      <c r="AU69" s="101" t="e">
        <v>#VALUE!</v>
      </c>
      <c r="AV69" s="101" t="e">
        <v>#VALUE!</v>
      </c>
      <c r="AW69" s="101" t="e">
        <v>#VALUE!</v>
      </c>
      <c r="AX69" s="101" t="e">
        <v>#VALUE!</v>
      </c>
      <c r="AY69" s="101" t="e">
        <v>#VALUE!</v>
      </c>
      <c r="AZ69" s="101" t="e">
        <v>#VALUE!</v>
      </c>
      <c r="BA69" s="101" t="e">
        <v>#VALUE!</v>
      </c>
      <c r="BB69" s="101" t="e">
        <v>#VALUE!</v>
      </c>
    </row>
    <row r="70" spans="1:54" s="6" customFormat="1" ht="15.75" customHeight="1">
      <c r="A70" s="29" t="s">
        <v>46</v>
      </c>
      <c r="B70" s="29" t="s">
        <v>47</v>
      </c>
      <c r="C70" s="54" t="s">
        <v>64</v>
      </c>
      <c r="D70" s="95">
        <v>5.638847416433021E-2</v>
      </c>
      <c r="E70" s="95">
        <v>5.638847416433021E-2</v>
      </c>
      <c r="F70" s="95">
        <v>5.638847416433021E-2</v>
      </c>
      <c r="G70" s="95">
        <v>5.638847416433021E-2</v>
      </c>
      <c r="H70" s="95">
        <v>5.638847416433021E-2</v>
      </c>
      <c r="I70" s="95">
        <v>5.638847416433021E-2</v>
      </c>
      <c r="J70" s="95">
        <v>5.638847416433021E-2</v>
      </c>
      <c r="K70" s="95">
        <v>5.638847416433021E-2</v>
      </c>
      <c r="L70" s="95">
        <v>5.638847416433021E-2</v>
      </c>
      <c r="M70" s="95">
        <v>5.638847416433021E-2</v>
      </c>
      <c r="N70" s="95">
        <v>5.638847416433021E-2</v>
      </c>
      <c r="O70" s="95">
        <v>5.638847416433021E-2</v>
      </c>
      <c r="P70" s="96">
        <v>5.638847416433021E-2</v>
      </c>
      <c r="Q70" s="96">
        <v>5.8378287714634276E-2</v>
      </c>
      <c r="R70" s="96">
        <v>5.638847416433021E-2</v>
      </c>
      <c r="S70" s="96">
        <v>5.8378287714634276E-2</v>
      </c>
      <c r="T70" s="95">
        <v>5.8378287714634276E-2</v>
      </c>
      <c r="U70" s="95">
        <v>5.8378287714634276E-2</v>
      </c>
      <c r="V70" s="95">
        <v>5.8378287714634276E-2</v>
      </c>
      <c r="W70" s="95">
        <v>5.8378287714634276E-2</v>
      </c>
      <c r="X70" s="95">
        <v>5.8378287714634276E-2</v>
      </c>
      <c r="Y70" s="95">
        <v>5.8378287714634276E-2</v>
      </c>
      <c r="Z70" s="95">
        <v>5.8378287714634276E-2</v>
      </c>
      <c r="AA70" s="95">
        <v>5.8378287714634276E-2</v>
      </c>
      <c r="AB70" s="95">
        <v>5.8378287714634276E-2</v>
      </c>
      <c r="AC70" s="95">
        <v>5.8378287714634276E-2</v>
      </c>
      <c r="AD70" s="95">
        <v>5.8378287714634276E-2</v>
      </c>
      <c r="AE70" s="95">
        <v>5.8378287714634276E-2</v>
      </c>
      <c r="AF70" s="95">
        <v>5.8378287714634276E-2</v>
      </c>
      <c r="AG70" s="95">
        <v>5.8378287714634276E-2</v>
      </c>
      <c r="AH70" s="95">
        <v>5.8378287714634276E-2</v>
      </c>
      <c r="AI70" s="95">
        <v>5.8378287714634276E-2</v>
      </c>
      <c r="AJ70" s="95">
        <v>5.8378287714634276E-2</v>
      </c>
      <c r="AK70" s="95">
        <v>5.8378287714634276E-2</v>
      </c>
      <c r="AL70" s="95">
        <v>5.8378287714634276E-2</v>
      </c>
      <c r="AM70" s="95">
        <v>5.8378287714634276E-2</v>
      </c>
      <c r="AN70" s="95">
        <v>5.8378287714634276E-2</v>
      </c>
      <c r="AO70" s="95">
        <v>5.8378287714634276E-2</v>
      </c>
      <c r="AP70" s="95">
        <v>5.8378287714634276E-2</v>
      </c>
      <c r="AQ70" s="95">
        <v>5.8378287714634276E-2</v>
      </c>
      <c r="AR70" s="95">
        <v>5.8378287714634276E-2</v>
      </c>
      <c r="AS70" s="95">
        <v>5.8378287714634276E-2</v>
      </c>
      <c r="AT70" s="95">
        <v>5.8378287714634276E-2</v>
      </c>
      <c r="AU70" s="95">
        <v>5.8378287714634276E-2</v>
      </c>
      <c r="AV70" s="95">
        <v>5.8378287714634276E-2</v>
      </c>
      <c r="AW70" s="95">
        <v>5.8378287714634276E-2</v>
      </c>
      <c r="AX70" s="95">
        <v>5.8378287714634276E-2</v>
      </c>
      <c r="AY70" s="95">
        <v>5.8378287714634276E-2</v>
      </c>
      <c r="AZ70" s="95">
        <v>5.8378287714634276E-2</v>
      </c>
      <c r="BA70" s="95">
        <v>5.8378287714634276E-2</v>
      </c>
      <c r="BB70" s="95">
        <v>5.8378287714634276E-2</v>
      </c>
    </row>
    <row r="71" spans="1:54" s="6" customFormat="1" ht="15.75" customHeight="1">
      <c r="A71" s="29" t="s">
        <v>46</v>
      </c>
      <c r="B71" s="29" t="s">
        <v>47</v>
      </c>
      <c r="C71" s="54" t="s">
        <v>65</v>
      </c>
      <c r="D71" s="5">
        <f t="shared" ref="D71:BB71" si="22">D69*D70</f>
        <v>253685.41847852035</v>
      </c>
      <c r="E71" s="5">
        <f t="shared" si="22"/>
        <v>857267.20610341232</v>
      </c>
      <c r="F71" s="5" t="e">
        <f t="shared" si="22"/>
        <v>#VALUE!</v>
      </c>
      <c r="G71" s="5" t="e">
        <f t="shared" si="22"/>
        <v>#VALUE!</v>
      </c>
      <c r="H71" s="5" t="e">
        <f t="shared" si="22"/>
        <v>#VALUE!</v>
      </c>
      <c r="I71" s="5" t="e">
        <f t="shared" si="22"/>
        <v>#VALUE!</v>
      </c>
      <c r="J71" s="5" t="e">
        <f t="shared" si="22"/>
        <v>#VALUE!</v>
      </c>
      <c r="K71" s="5" t="e">
        <f t="shared" si="22"/>
        <v>#VALUE!</v>
      </c>
      <c r="L71" s="5" t="e">
        <f t="shared" si="22"/>
        <v>#VALUE!</v>
      </c>
      <c r="M71" s="5" t="e">
        <f t="shared" si="22"/>
        <v>#VALUE!</v>
      </c>
      <c r="N71" s="5" t="e">
        <f t="shared" si="22"/>
        <v>#VALUE!</v>
      </c>
      <c r="O71" s="5" t="e">
        <f t="shared" si="22"/>
        <v>#VALUE!</v>
      </c>
      <c r="P71" s="5">
        <f t="shared" si="22"/>
        <v>1312018.3066947921</v>
      </c>
      <c r="Q71" s="5">
        <f t="shared" si="22"/>
        <v>420648.88994128606</v>
      </c>
      <c r="R71" s="5">
        <f t="shared" si="22"/>
        <v>63382.342980287038</v>
      </c>
      <c r="S71" s="5">
        <f t="shared" si="22"/>
        <v>819164.19788994081</v>
      </c>
      <c r="T71" s="5" t="e">
        <f t="shared" si="22"/>
        <v>#VALUE!</v>
      </c>
      <c r="U71" s="5" t="e">
        <f t="shared" si="22"/>
        <v>#VALUE!</v>
      </c>
      <c r="V71" s="5" t="e">
        <f t="shared" si="22"/>
        <v>#VALUE!</v>
      </c>
      <c r="W71" s="5" t="e">
        <f t="shared" si="22"/>
        <v>#VALUE!</v>
      </c>
      <c r="X71" s="5" t="e">
        <f t="shared" si="22"/>
        <v>#VALUE!</v>
      </c>
      <c r="Y71" s="5" t="e">
        <f t="shared" si="22"/>
        <v>#VALUE!</v>
      </c>
      <c r="Z71" s="5" t="e">
        <f t="shared" si="22"/>
        <v>#VALUE!</v>
      </c>
      <c r="AA71" s="5" t="e">
        <f t="shared" si="22"/>
        <v>#VALUE!</v>
      </c>
      <c r="AB71" s="5" t="e">
        <f t="shared" si="22"/>
        <v>#VALUE!</v>
      </c>
      <c r="AC71" s="5" t="e">
        <f t="shared" si="22"/>
        <v>#VALUE!</v>
      </c>
      <c r="AD71" s="5" t="e">
        <f t="shared" si="22"/>
        <v>#VALUE!</v>
      </c>
      <c r="AE71" s="5" t="e">
        <f t="shared" si="22"/>
        <v>#VALUE!</v>
      </c>
      <c r="AF71" s="5" t="e">
        <f t="shared" si="22"/>
        <v>#VALUE!</v>
      </c>
      <c r="AG71" s="5" t="e">
        <f t="shared" si="22"/>
        <v>#VALUE!</v>
      </c>
      <c r="AH71" s="5" t="e">
        <f t="shared" si="22"/>
        <v>#VALUE!</v>
      </c>
      <c r="AI71" s="5" t="e">
        <f t="shared" si="22"/>
        <v>#VALUE!</v>
      </c>
      <c r="AJ71" s="5" t="e">
        <f t="shared" si="22"/>
        <v>#VALUE!</v>
      </c>
      <c r="AK71" s="5" t="e">
        <f t="shared" si="22"/>
        <v>#VALUE!</v>
      </c>
      <c r="AL71" s="5" t="e">
        <f t="shared" si="22"/>
        <v>#VALUE!</v>
      </c>
      <c r="AM71" s="5" t="e">
        <f t="shared" si="22"/>
        <v>#VALUE!</v>
      </c>
      <c r="AN71" s="5">
        <v>475010.34985807847</v>
      </c>
      <c r="AO71" s="5">
        <v>952254.42813898192</v>
      </c>
      <c r="AP71" s="5">
        <v>1195813.9569086181</v>
      </c>
      <c r="AQ71" s="5" t="e">
        <f t="shared" si="22"/>
        <v>#VALUE!</v>
      </c>
      <c r="AR71" s="5" t="e">
        <f t="shared" si="22"/>
        <v>#VALUE!</v>
      </c>
      <c r="AS71" s="5" t="e">
        <f t="shared" si="22"/>
        <v>#VALUE!</v>
      </c>
      <c r="AT71" s="5" t="e">
        <f t="shared" si="22"/>
        <v>#VALUE!</v>
      </c>
      <c r="AU71" s="5" t="e">
        <f t="shared" si="22"/>
        <v>#VALUE!</v>
      </c>
      <c r="AV71" s="5" t="e">
        <f t="shared" si="22"/>
        <v>#VALUE!</v>
      </c>
      <c r="AW71" s="5" t="e">
        <f t="shared" si="22"/>
        <v>#VALUE!</v>
      </c>
      <c r="AX71" s="5" t="e">
        <f t="shared" si="22"/>
        <v>#VALUE!</v>
      </c>
      <c r="AY71" s="5" t="e">
        <f t="shared" si="22"/>
        <v>#VALUE!</v>
      </c>
      <c r="AZ71" s="5" t="e">
        <f t="shared" si="22"/>
        <v>#VALUE!</v>
      </c>
      <c r="BA71" s="5" t="e">
        <f t="shared" si="22"/>
        <v>#VALUE!</v>
      </c>
      <c r="BB71" s="5" t="e">
        <f t="shared" si="22"/>
        <v>#VALUE!</v>
      </c>
    </row>
    <row r="72" spans="1:54" s="6" customFormat="1" ht="15.75" customHeight="1">
      <c r="A72" s="57" t="s">
        <v>46</v>
      </c>
      <c r="B72" s="58" t="s">
        <v>47</v>
      </c>
      <c r="C72" s="97" t="s">
        <v>29</v>
      </c>
      <c r="D72" s="98">
        <f t="shared" ref="D72:BB72" si="23">D71-D68</f>
        <v>49935.649311219691</v>
      </c>
      <c r="E72" s="98">
        <f t="shared" si="23"/>
        <v>78875.045866021537</v>
      </c>
      <c r="F72" s="98" t="e">
        <f t="shared" si="23"/>
        <v>#VALUE!</v>
      </c>
      <c r="G72" s="98" t="e">
        <f t="shared" si="23"/>
        <v>#VALUE!</v>
      </c>
      <c r="H72" s="98" t="e">
        <f t="shared" si="23"/>
        <v>#VALUE!</v>
      </c>
      <c r="I72" s="98" t="e">
        <f t="shared" si="23"/>
        <v>#VALUE!</v>
      </c>
      <c r="J72" s="98" t="e">
        <f t="shared" si="23"/>
        <v>#VALUE!</v>
      </c>
      <c r="K72" s="98" t="e">
        <f t="shared" si="23"/>
        <v>#VALUE!</v>
      </c>
      <c r="L72" s="98" t="e">
        <f t="shared" si="23"/>
        <v>#VALUE!</v>
      </c>
      <c r="M72" s="98" t="e">
        <f t="shared" si="23"/>
        <v>#VALUE!</v>
      </c>
      <c r="N72" s="98" t="e">
        <f t="shared" si="23"/>
        <v>#VALUE!</v>
      </c>
      <c r="O72" s="98" t="e">
        <f t="shared" si="23"/>
        <v>#VALUE!</v>
      </c>
      <c r="P72" s="98">
        <f t="shared" si="23"/>
        <v>60388.770029634936</v>
      </c>
      <c r="Q72" s="98">
        <f t="shared" si="23"/>
        <v>142910.94114492863</v>
      </c>
      <c r="R72" s="98">
        <f t="shared" si="23"/>
        <v>-21679.23679638718</v>
      </c>
      <c r="S72" s="98">
        <f t="shared" si="23"/>
        <v>-26734.316972115193</v>
      </c>
      <c r="T72" s="98" t="e">
        <f t="shared" si="23"/>
        <v>#VALUE!</v>
      </c>
      <c r="U72" s="98" t="e">
        <f t="shared" si="23"/>
        <v>#VALUE!</v>
      </c>
      <c r="V72" s="98" t="e">
        <f t="shared" si="23"/>
        <v>#VALUE!</v>
      </c>
      <c r="W72" s="98" t="e">
        <f t="shared" si="23"/>
        <v>#VALUE!</v>
      </c>
      <c r="X72" s="98" t="e">
        <f t="shared" si="23"/>
        <v>#VALUE!</v>
      </c>
      <c r="Y72" s="98" t="e">
        <f t="shared" si="23"/>
        <v>#VALUE!</v>
      </c>
      <c r="Z72" s="98" t="e">
        <f t="shared" si="23"/>
        <v>#VALUE!</v>
      </c>
      <c r="AA72" s="98" t="e">
        <f t="shared" si="23"/>
        <v>#VALUE!</v>
      </c>
      <c r="AB72" s="98" t="e">
        <f t="shared" si="23"/>
        <v>#VALUE!</v>
      </c>
      <c r="AC72" s="98" t="e">
        <f t="shared" si="23"/>
        <v>#VALUE!</v>
      </c>
      <c r="AD72" s="98" t="e">
        <f t="shared" si="23"/>
        <v>#VALUE!</v>
      </c>
      <c r="AE72" s="98" t="e">
        <f t="shared" si="23"/>
        <v>#VALUE!</v>
      </c>
      <c r="AF72" s="98" t="e">
        <f t="shared" si="23"/>
        <v>#VALUE!</v>
      </c>
      <c r="AG72" s="98" t="e">
        <f t="shared" si="23"/>
        <v>#VALUE!</v>
      </c>
      <c r="AH72" s="98" t="e">
        <f t="shared" si="23"/>
        <v>#VALUE!</v>
      </c>
      <c r="AI72" s="98" t="e">
        <f t="shared" si="23"/>
        <v>#VALUE!</v>
      </c>
      <c r="AJ72" s="98" t="e">
        <f t="shared" si="23"/>
        <v>#VALUE!</v>
      </c>
      <c r="AK72" s="98" t="e">
        <f t="shared" si="23"/>
        <v>#VALUE!</v>
      </c>
      <c r="AL72" s="98" t="e">
        <f t="shared" si="23"/>
        <v>#VALUE!</v>
      </c>
      <c r="AM72" s="98" t="e">
        <f t="shared" si="23"/>
        <v>#VALUE!</v>
      </c>
      <c r="AN72" s="98">
        <v>-122201.28146768076</v>
      </c>
      <c r="AO72" s="98">
        <v>35917.514211418806</v>
      </c>
      <c r="AP72" s="98">
        <v>123918.03813997027</v>
      </c>
      <c r="AQ72" s="98" t="e">
        <f t="shared" si="23"/>
        <v>#VALUE!</v>
      </c>
      <c r="AR72" s="98" t="e">
        <f t="shared" si="23"/>
        <v>#VALUE!</v>
      </c>
      <c r="AS72" s="98" t="e">
        <f t="shared" si="23"/>
        <v>#VALUE!</v>
      </c>
      <c r="AT72" s="98" t="e">
        <f t="shared" si="23"/>
        <v>#VALUE!</v>
      </c>
      <c r="AU72" s="98" t="e">
        <f t="shared" si="23"/>
        <v>#VALUE!</v>
      </c>
      <c r="AV72" s="98" t="e">
        <f t="shared" si="23"/>
        <v>#VALUE!</v>
      </c>
      <c r="AW72" s="98" t="e">
        <f t="shared" si="23"/>
        <v>#VALUE!</v>
      </c>
      <c r="AX72" s="98" t="e">
        <f t="shared" si="23"/>
        <v>#VALUE!</v>
      </c>
      <c r="AY72" s="98" t="e">
        <f t="shared" si="23"/>
        <v>#VALUE!</v>
      </c>
      <c r="AZ72" s="98" t="e">
        <f t="shared" si="23"/>
        <v>#VALUE!</v>
      </c>
      <c r="BA72" s="98" t="e">
        <f t="shared" si="23"/>
        <v>#VALUE!</v>
      </c>
      <c r="BB72" s="98" t="e">
        <f t="shared" si="23"/>
        <v>#VALUE!</v>
      </c>
    </row>
    <row r="73" spans="1:54" s="6" customFormat="1" ht="15.75" customHeight="1">
      <c r="B73" s="2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106"/>
      <c r="Q73" s="106"/>
      <c r="R73" s="106"/>
      <c r="S73" s="106"/>
      <c r="T73" s="51"/>
      <c r="U73" s="51"/>
      <c r="V73" s="51"/>
      <c r="W73" s="51"/>
      <c r="X73" s="51"/>
      <c r="Y73" s="51"/>
      <c r="Z73" s="51"/>
      <c r="AA73" s="51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</row>
    <row r="74" spans="1:54" s="6" customFormat="1" ht="15.75" customHeight="1">
      <c r="A74" s="57" t="s">
        <v>48</v>
      </c>
      <c r="B74" s="58" t="s">
        <v>48</v>
      </c>
      <c r="C74" s="97" t="s">
        <v>29</v>
      </c>
      <c r="D74" s="98">
        <f t="shared" ref="D74:M74" si="24">D16+D40+D64+D72</f>
        <v>-51562.651048091706</v>
      </c>
      <c r="E74" s="98">
        <f t="shared" si="24"/>
        <v>-1002184.6210022873</v>
      </c>
      <c r="F74" s="98" t="e">
        <f t="shared" si="24"/>
        <v>#VALUE!</v>
      </c>
      <c r="G74" s="98" t="e">
        <f t="shared" si="24"/>
        <v>#VALUE!</v>
      </c>
      <c r="H74" s="98" t="e">
        <f t="shared" si="24"/>
        <v>#VALUE!</v>
      </c>
      <c r="I74" s="98" t="e">
        <f t="shared" si="24"/>
        <v>#VALUE!</v>
      </c>
      <c r="J74" s="98" t="e">
        <f t="shared" si="24"/>
        <v>#VALUE!</v>
      </c>
      <c r="K74" s="98" t="e">
        <f t="shared" si="24"/>
        <v>#VALUE!</v>
      </c>
      <c r="L74" s="98" t="e">
        <f t="shared" si="24"/>
        <v>#VALUE!</v>
      </c>
      <c r="M74" s="98" t="e">
        <f t="shared" si="24"/>
        <v>#VALUE!</v>
      </c>
      <c r="N74" s="98" t="e">
        <f>N16+N40+N64+N72</f>
        <v>#VALUE!</v>
      </c>
      <c r="O74" s="98" t="e">
        <f t="shared" ref="O74:BB74" si="25">O16+O40+O64+O72</f>
        <v>#VALUE!</v>
      </c>
      <c r="P74" s="98">
        <f t="shared" si="25"/>
        <v>78531.696924263379</v>
      </c>
      <c r="Q74" s="98">
        <f t="shared" si="25"/>
        <v>161565.73973205854</v>
      </c>
      <c r="R74" s="98">
        <f t="shared" si="25"/>
        <v>-156608.51017859631</v>
      </c>
      <c r="S74" s="98">
        <f t="shared" si="25"/>
        <v>-1220816.4637672072</v>
      </c>
      <c r="T74" s="98" t="e">
        <f t="shared" si="25"/>
        <v>#VALUE!</v>
      </c>
      <c r="U74" s="98" t="e">
        <f t="shared" si="25"/>
        <v>#VALUE!</v>
      </c>
      <c r="V74" s="98" t="e">
        <f t="shared" si="25"/>
        <v>#VALUE!</v>
      </c>
      <c r="W74" s="98" t="e">
        <f t="shared" si="25"/>
        <v>#VALUE!</v>
      </c>
      <c r="X74" s="98" t="e">
        <f t="shared" si="25"/>
        <v>#VALUE!</v>
      </c>
      <c r="Y74" s="98" t="e">
        <f t="shared" si="25"/>
        <v>#VALUE!</v>
      </c>
      <c r="Z74" s="98" t="e">
        <f t="shared" si="25"/>
        <v>#VALUE!</v>
      </c>
      <c r="AA74" s="98" t="e">
        <f t="shared" si="25"/>
        <v>#VALUE!</v>
      </c>
      <c r="AB74" s="98" t="e">
        <f t="shared" si="25"/>
        <v>#VALUE!</v>
      </c>
      <c r="AC74" s="98" t="e">
        <f t="shared" si="25"/>
        <v>#VALUE!</v>
      </c>
      <c r="AD74" s="98" t="e">
        <f t="shared" si="25"/>
        <v>#VALUE!</v>
      </c>
      <c r="AE74" s="98" t="e">
        <f t="shared" si="25"/>
        <v>#VALUE!</v>
      </c>
      <c r="AF74" s="98" t="e">
        <f t="shared" si="25"/>
        <v>#VALUE!</v>
      </c>
      <c r="AG74" s="98" t="e">
        <f t="shared" si="25"/>
        <v>#VALUE!</v>
      </c>
      <c r="AH74" s="98" t="e">
        <f t="shared" si="25"/>
        <v>#VALUE!</v>
      </c>
      <c r="AI74" s="98" t="e">
        <f t="shared" si="25"/>
        <v>#VALUE!</v>
      </c>
      <c r="AJ74" s="98" t="e">
        <f t="shared" si="25"/>
        <v>#VALUE!</v>
      </c>
      <c r="AK74" s="98" t="e">
        <f t="shared" si="25"/>
        <v>#VALUE!</v>
      </c>
      <c r="AL74" s="98" t="e">
        <f t="shared" si="25"/>
        <v>#VALUE!</v>
      </c>
      <c r="AM74" s="98" t="e">
        <f t="shared" si="25"/>
        <v>#VALUE!</v>
      </c>
      <c r="AN74" s="98">
        <v>-230463.02802746178</v>
      </c>
      <c r="AO74" s="98">
        <v>-501520.82015497726</v>
      </c>
      <c r="AP74" s="98">
        <v>681429.34865792491</v>
      </c>
      <c r="AQ74" s="98" t="e">
        <f t="shared" si="25"/>
        <v>#VALUE!</v>
      </c>
      <c r="AR74" s="98" t="e">
        <f t="shared" si="25"/>
        <v>#VALUE!</v>
      </c>
      <c r="AS74" s="98" t="e">
        <f t="shared" si="25"/>
        <v>#VALUE!</v>
      </c>
      <c r="AT74" s="98" t="e">
        <f t="shared" si="25"/>
        <v>#VALUE!</v>
      </c>
      <c r="AU74" s="98" t="e">
        <f t="shared" si="25"/>
        <v>#VALUE!</v>
      </c>
      <c r="AV74" s="98" t="e">
        <f t="shared" si="25"/>
        <v>#VALUE!</v>
      </c>
      <c r="AW74" s="98" t="e">
        <f t="shared" si="25"/>
        <v>#VALUE!</v>
      </c>
      <c r="AX74" s="98" t="e">
        <f t="shared" si="25"/>
        <v>#VALUE!</v>
      </c>
      <c r="AY74" s="98" t="e">
        <f t="shared" si="25"/>
        <v>#VALUE!</v>
      </c>
      <c r="AZ74" s="98" t="e">
        <f t="shared" si="25"/>
        <v>#VALUE!</v>
      </c>
      <c r="BA74" s="98" t="e">
        <f t="shared" si="25"/>
        <v>#VALUE!</v>
      </c>
      <c r="BB74" s="98" t="e">
        <f t="shared" si="25"/>
        <v>#VALUE!</v>
      </c>
    </row>
    <row r="75" spans="1:54" s="6" customFormat="1" ht="15.75" hidden="1" customHeight="1" outlineLevel="1">
      <c r="A75" s="29"/>
      <c r="B75" s="29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1"/>
      <c r="O75" s="51"/>
      <c r="P75" s="106"/>
      <c r="Q75" s="106"/>
      <c r="R75" s="106"/>
      <c r="S75" s="106"/>
      <c r="T75" s="51"/>
      <c r="U75" s="51"/>
      <c r="V75" s="51"/>
      <c r="W75" s="51"/>
      <c r="X75" s="51"/>
      <c r="Y75" s="51"/>
      <c r="Z75" s="51"/>
      <c r="AA75" s="51"/>
      <c r="AD75" s="111"/>
      <c r="AE75" s="111"/>
    </row>
    <row r="76" spans="1:54" s="6" customFormat="1" ht="15.75" hidden="1" customHeight="1" outlineLevel="1">
      <c r="B76" s="2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106"/>
      <c r="Q76" s="106"/>
      <c r="R76" s="106"/>
      <c r="S76" s="106"/>
      <c r="T76" s="51"/>
      <c r="U76" s="51"/>
      <c r="V76" s="51"/>
      <c r="W76" s="51"/>
      <c r="X76" s="51"/>
      <c r="Y76" s="51"/>
      <c r="Z76" s="51"/>
      <c r="AA76" s="51"/>
      <c r="AD76" s="111"/>
      <c r="AE76" s="111"/>
    </row>
    <row r="77" spans="1:54" s="6" customFormat="1" ht="15.75" hidden="1" customHeight="1" outlineLevel="1">
      <c r="A77" s="2" t="s">
        <v>66</v>
      </c>
      <c r="B77" s="38" t="s">
        <v>42</v>
      </c>
      <c r="C77" s="91" t="s">
        <v>60</v>
      </c>
      <c r="D77" s="7" t="e">
        <f t="shared" ref="D77:M77" si="26">D34-D26-D18</f>
        <v>#VALUE!</v>
      </c>
      <c r="E77" s="7" t="e">
        <f t="shared" si="26"/>
        <v>#VALUE!</v>
      </c>
      <c r="F77" s="7" t="e">
        <f t="shared" si="26"/>
        <v>#VALUE!</v>
      </c>
      <c r="G77" s="7" t="e">
        <f t="shared" si="26"/>
        <v>#VALUE!</v>
      </c>
      <c r="H77" s="7" t="e">
        <f t="shared" si="26"/>
        <v>#VALUE!</v>
      </c>
      <c r="I77" s="7" t="e">
        <f t="shared" si="26"/>
        <v>#VALUE!</v>
      </c>
      <c r="J77" s="7" t="e">
        <f t="shared" si="26"/>
        <v>#VALUE!</v>
      </c>
      <c r="K77" s="7" t="e">
        <f t="shared" si="26"/>
        <v>#VALUE!</v>
      </c>
      <c r="L77" s="7" t="e">
        <f t="shared" si="26"/>
        <v>#VALUE!</v>
      </c>
      <c r="M77" s="7" t="e">
        <f t="shared" si="26"/>
        <v>#VALUE!</v>
      </c>
      <c r="N77" s="7" t="e">
        <f>N34-N26-N18</f>
        <v>#VALUE!</v>
      </c>
      <c r="O77" s="7" t="e">
        <f t="shared" ref="O77:BB77" si="27">O34-O26-O18</f>
        <v>#VALUE!</v>
      </c>
      <c r="P77" s="7">
        <f t="shared" si="27"/>
        <v>0</v>
      </c>
      <c r="Q77" s="7">
        <f t="shared" si="27"/>
        <v>0</v>
      </c>
      <c r="R77" s="7">
        <f t="shared" si="27"/>
        <v>0</v>
      </c>
      <c r="S77" s="7">
        <f t="shared" si="27"/>
        <v>0</v>
      </c>
      <c r="T77" s="7" t="e">
        <f t="shared" si="27"/>
        <v>#VALUE!</v>
      </c>
      <c r="U77" s="7" t="e">
        <f t="shared" si="27"/>
        <v>#VALUE!</v>
      </c>
      <c r="V77" s="7" t="e">
        <f t="shared" si="27"/>
        <v>#VALUE!</v>
      </c>
      <c r="W77" s="7" t="e">
        <f t="shared" si="27"/>
        <v>#VALUE!</v>
      </c>
      <c r="X77" s="7" t="e">
        <f t="shared" si="27"/>
        <v>#VALUE!</v>
      </c>
      <c r="Y77" s="7" t="e">
        <f t="shared" si="27"/>
        <v>#VALUE!</v>
      </c>
      <c r="Z77" s="7" t="e">
        <f t="shared" si="27"/>
        <v>#VALUE!</v>
      </c>
      <c r="AA77" s="7" t="e">
        <f t="shared" si="27"/>
        <v>#VALUE!</v>
      </c>
      <c r="AB77" s="7" t="e">
        <f t="shared" si="27"/>
        <v>#VALUE!</v>
      </c>
      <c r="AC77" s="7" t="e">
        <f t="shared" si="27"/>
        <v>#VALUE!</v>
      </c>
      <c r="AD77" s="7" t="e">
        <f t="shared" si="27"/>
        <v>#VALUE!</v>
      </c>
      <c r="AE77" s="7" t="e">
        <f t="shared" si="27"/>
        <v>#VALUE!</v>
      </c>
      <c r="AF77" s="7" t="e">
        <f t="shared" si="27"/>
        <v>#VALUE!</v>
      </c>
      <c r="AG77" s="7" t="e">
        <f t="shared" si="27"/>
        <v>#VALUE!</v>
      </c>
      <c r="AH77" s="7" t="e">
        <f t="shared" si="27"/>
        <v>#VALUE!</v>
      </c>
      <c r="AI77" s="7" t="e">
        <f t="shared" si="27"/>
        <v>#VALUE!</v>
      </c>
      <c r="AJ77" s="7" t="e">
        <f t="shared" si="27"/>
        <v>#VALUE!</v>
      </c>
      <c r="AK77" s="7" t="e">
        <f t="shared" si="27"/>
        <v>#VALUE!</v>
      </c>
      <c r="AL77" s="7" t="e">
        <f t="shared" si="27"/>
        <v>#VALUE!</v>
      </c>
      <c r="AM77" s="7" t="e">
        <f t="shared" si="27"/>
        <v>#VALUE!</v>
      </c>
      <c r="AN77" s="7">
        <f t="shared" si="27"/>
        <v>0</v>
      </c>
      <c r="AO77" s="7">
        <f t="shared" si="27"/>
        <v>0</v>
      </c>
      <c r="AP77" s="7">
        <f t="shared" si="27"/>
        <v>0</v>
      </c>
      <c r="AQ77" s="7" t="e">
        <f t="shared" si="27"/>
        <v>#VALUE!</v>
      </c>
      <c r="AR77" s="7" t="e">
        <f t="shared" si="27"/>
        <v>#VALUE!</v>
      </c>
      <c r="AS77" s="7" t="e">
        <f t="shared" si="27"/>
        <v>#VALUE!</v>
      </c>
      <c r="AT77" s="7" t="e">
        <f t="shared" si="27"/>
        <v>#VALUE!</v>
      </c>
      <c r="AU77" s="7" t="e">
        <f t="shared" si="27"/>
        <v>#VALUE!</v>
      </c>
      <c r="AV77" s="7" t="e">
        <f t="shared" si="27"/>
        <v>#VALUE!</v>
      </c>
      <c r="AW77" s="7" t="e">
        <f t="shared" si="27"/>
        <v>#VALUE!</v>
      </c>
      <c r="AX77" s="7" t="e">
        <f t="shared" si="27"/>
        <v>#VALUE!</v>
      </c>
      <c r="AY77" s="7" t="e">
        <f t="shared" si="27"/>
        <v>#VALUE!</v>
      </c>
      <c r="AZ77" s="7" t="e">
        <f t="shared" si="27"/>
        <v>#VALUE!</v>
      </c>
      <c r="BA77" s="7" t="e">
        <f t="shared" si="27"/>
        <v>#VALUE!</v>
      </c>
      <c r="BB77" s="7" t="e">
        <f t="shared" si="27"/>
        <v>#VALUE!</v>
      </c>
    </row>
    <row r="78" spans="1:54" s="6" customFormat="1" ht="15.75" hidden="1" customHeight="1" outlineLevel="1">
      <c r="A78" s="2" t="s">
        <v>66</v>
      </c>
      <c r="B78" s="38" t="s">
        <v>42</v>
      </c>
      <c r="C78" s="91" t="s">
        <v>63</v>
      </c>
      <c r="D78" s="7" t="e">
        <f t="shared" ref="D78:M78" si="28">D37-D29-D21</f>
        <v>#VALUE!</v>
      </c>
      <c r="E78" s="7" t="e">
        <f t="shared" si="28"/>
        <v>#VALUE!</v>
      </c>
      <c r="F78" s="7" t="e">
        <f t="shared" si="28"/>
        <v>#VALUE!</v>
      </c>
      <c r="G78" s="7" t="e">
        <f t="shared" si="28"/>
        <v>#VALUE!</v>
      </c>
      <c r="H78" s="7" t="e">
        <f t="shared" si="28"/>
        <v>#VALUE!</v>
      </c>
      <c r="I78" s="7" t="e">
        <f t="shared" si="28"/>
        <v>#VALUE!</v>
      </c>
      <c r="J78" s="7" t="e">
        <f t="shared" si="28"/>
        <v>#VALUE!</v>
      </c>
      <c r="K78" s="7" t="e">
        <f t="shared" si="28"/>
        <v>#VALUE!</v>
      </c>
      <c r="L78" s="7" t="e">
        <f t="shared" si="28"/>
        <v>#VALUE!</v>
      </c>
      <c r="M78" s="7" t="e">
        <f t="shared" si="28"/>
        <v>#VALUE!</v>
      </c>
      <c r="N78" s="7" t="e">
        <f>N37-N29-N21</f>
        <v>#VALUE!</v>
      </c>
      <c r="O78" s="7" t="e">
        <f t="shared" ref="O78:BB78" si="29">O37-O29-O21</f>
        <v>#VALUE!</v>
      </c>
      <c r="P78" s="7">
        <f t="shared" si="29"/>
        <v>0</v>
      </c>
      <c r="Q78" s="7">
        <f t="shared" si="29"/>
        <v>0</v>
      </c>
      <c r="R78" s="7">
        <f t="shared" si="29"/>
        <v>0</v>
      </c>
      <c r="S78" s="7">
        <f t="shared" si="29"/>
        <v>0</v>
      </c>
      <c r="T78" s="7" t="e">
        <f t="shared" si="29"/>
        <v>#VALUE!</v>
      </c>
      <c r="U78" s="7" t="e">
        <f t="shared" si="29"/>
        <v>#VALUE!</v>
      </c>
      <c r="V78" s="7" t="e">
        <f t="shared" si="29"/>
        <v>#VALUE!</v>
      </c>
      <c r="W78" s="7" t="e">
        <f t="shared" si="29"/>
        <v>#VALUE!</v>
      </c>
      <c r="X78" s="7" t="e">
        <f t="shared" si="29"/>
        <v>#VALUE!</v>
      </c>
      <c r="Y78" s="7" t="e">
        <f t="shared" si="29"/>
        <v>#VALUE!</v>
      </c>
      <c r="Z78" s="7" t="e">
        <f t="shared" si="29"/>
        <v>#VALUE!</v>
      </c>
      <c r="AA78" s="7" t="e">
        <f t="shared" si="29"/>
        <v>#VALUE!</v>
      </c>
      <c r="AB78" s="7" t="e">
        <f t="shared" si="29"/>
        <v>#VALUE!</v>
      </c>
      <c r="AC78" s="7" t="e">
        <f t="shared" si="29"/>
        <v>#VALUE!</v>
      </c>
      <c r="AD78" s="7" t="e">
        <f t="shared" si="29"/>
        <v>#VALUE!</v>
      </c>
      <c r="AE78" s="7" t="e">
        <f t="shared" si="29"/>
        <v>#VALUE!</v>
      </c>
      <c r="AF78" s="7" t="e">
        <f t="shared" si="29"/>
        <v>#VALUE!</v>
      </c>
      <c r="AG78" s="7" t="e">
        <f t="shared" si="29"/>
        <v>#VALUE!</v>
      </c>
      <c r="AH78" s="7" t="e">
        <f t="shared" si="29"/>
        <v>#VALUE!</v>
      </c>
      <c r="AI78" s="7" t="e">
        <f t="shared" si="29"/>
        <v>#VALUE!</v>
      </c>
      <c r="AJ78" s="7" t="e">
        <f t="shared" si="29"/>
        <v>#VALUE!</v>
      </c>
      <c r="AK78" s="7" t="e">
        <f t="shared" si="29"/>
        <v>#VALUE!</v>
      </c>
      <c r="AL78" s="7" t="e">
        <f t="shared" si="29"/>
        <v>#VALUE!</v>
      </c>
      <c r="AM78" s="7" t="e">
        <f t="shared" si="29"/>
        <v>#VALUE!</v>
      </c>
      <c r="AN78" s="7">
        <f t="shared" si="29"/>
        <v>0</v>
      </c>
      <c r="AO78" s="7">
        <f t="shared" si="29"/>
        <v>0</v>
      </c>
      <c r="AP78" s="7">
        <f t="shared" si="29"/>
        <v>0</v>
      </c>
      <c r="AQ78" s="7" t="e">
        <f t="shared" si="29"/>
        <v>#VALUE!</v>
      </c>
      <c r="AR78" s="7" t="e">
        <f t="shared" si="29"/>
        <v>#VALUE!</v>
      </c>
      <c r="AS78" s="7" t="e">
        <f t="shared" si="29"/>
        <v>#VALUE!</v>
      </c>
      <c r="AT78" s="7" t="e">
        <f t="shared" si="29"/>
        <v>#VALUE!</v>
      </c>
      <c r="AU78" s="7" t="e">
        <f t="shared" si="29"/>
        <v>#VALUE!</v>
      </c>
      <c r="AV78" s="7" t="e">
        <f t="shared" si="29"/>
        <v>#VALUE!</v>
      </c>
      <c r="AW78" s="7" t="e">
        <f t="shared" si="29"/>
        <v>#VALUE!</v>
      </c>
      <c r="AX78" s="7" t="e">
        <f t="shared" si="29"/>
        <v>#VALUE!</v>
      </c>
      <c r="AY78" s="7" t="e">
        <f t="shared" si="29"/>
        <v>#VALUE!</v>
      </c>
      <c r="AZ78" s="7" t="e">
        <f t="shared" si="29"/>
        <v>#VALUE!</v>
      </c>
      <c r="BA78" s="7" t="e">
        <f t="shared" si="29"/>
        <v>#VALUE!</v>
      </c>
      <c r="BB78" s="7" t="e">
        <f t="shared" si="29"/>
        <v>#VALUE!</v>
      </c>
    </row>
    <row r="79" spans="1:54" s="6" customFormat="1" ht="15.75" hidden="1" customHeight="1" outlineLevel="1">
      <c r="A79" s="2"/>
      <c r="B79" s="29"/>
      <c r="C79" s="51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s="6" customFormat="1" ht="15.75" hidden="1" customHeight="1" outlineLevel="1">
      <c r="A80" s="2" t="s">
        <v>66</v>
      </c>
      <c r="B80" s="38" t="s">
        <v>45</v>
      </c>
      <c r="C80" s="91" t="s">
        <v>60</v>
      </c>
      <c r="D80" s="7" t="e">
        <f t="shared" ref="D80:M80" si="30">D58-D50-D42</f>
        <v>#VALUE!</v>
      </c>
      <c r="E80" s="7" t="e">
        <f t="shared" si="30"/>
        <v>#VALUE!</v>
      </c>
      <c r="F80" s="7" t="e">
        <f t="shared" si="30"/>
        <v>#VALUE!</v>
      </c>
      <c r="G80" s="7" t="e">
        <f t="shared" si="30"/>
        <v>#VALUE!</v>
      </c>
      <c r="H80" s="7" t="e">
        <f t="shared" si="30"/>
        <v>#VALUE!</v>
      </c>
      <c r="I80" s="7" t="e">
        <f t="shared" si="30"/>
        <v>#VALUE!</v>
      </c>
      <c r="J80" s="7" t="e">
        <f t="shared" si="30"/>
        <v>#VALUE!</v>
      </c>
      <c r="K80" s="7" t="e">
        <f t="shared" si="30"/>
        <v>#VALUE!</v>
      </c>
      <c r="L80" s="7" t="e">
        <f t="shared" si="30"/>
        <v>#VALUE!</v>
      </c>
      <c r="M80" s="7" t="e">
        <f t="shared" si="30"/>
        <v>#VALUE!</v>
      </c>
      <c r="N80" s="7" t="e">
        <f>N58-N50-N42</f>
        <v>#VALUE!</v>
      </c>
      <c r="O80" s="7" t="e">
        <f t="shared" ref="O80:BB80" si="31">O58-O50-O42</f>
        <v>#VALUE!</v>
      </c>
      <c r="P80" s="7">
        <f t="shared" si="31"/>
        <v>0</v>
      </c>
      <c r="Q80" s="7">
        <f t="shared" si="31"/>
        <v>0</v>
      </c>
      <c r="R80" s="7">
        <f t="shared" si="31"/>
        <v>0</v>
      </c>
      <c r="S80" s="7">
        <f t="shared" si="31"/>
        <v>0</v>
      </c>
      <c r="T80" s="7" t="e">
        <f t="shared" si="31"/>
        <v>#VALUE!</v>
      </c>
      <c r="U80" s="7" t="e">
        <f t="shared" si="31"/>
        <v>#VALUE!</v>
      </c>
      <c r="V80" s="7" t="e">
        <f t="shared" si="31"/>
        <v>#VALUE!</v>
      </c>
      <c r="W80" s="7" t="e">
        <f t="shared" si="31"/>
        <v>#VALUE!</v>
      </c>
      <c r="X80" s="7" t="e">
        <f t="shared" si="31"/>
        <v>#VALUE!</v>
      </c>
      <c r="Y80" s="7" t="e">
        <f t="shared" si="31"/>
        <v>#VALUE!</v>
      </c>
      <c r="Z80" s="7" t="e">
        <f t="shared" si="31"/>
        <v>#VALUE!</v>
      </c>
      <c r="AA80" s="7" t="e">
        <f t="shared" si="31"/>
        <v>#VALUE!</v>
      </c>
      <c r="AB80" s="7" t="e">
        <f t="shared" si="31"/>
        <v>#VALUE!</v>
      </c>
      <c r="AC80" s="7" t="e">
        <f t="shared" si="31"/>
        <v>#VALUE!</v>
      </c>
      <c r="AD80" s="7" t="e">
        <f t="shared" si="31"/>
        <v>#VALUE!</v>
      </c>
      <c r="AE80" s="7" t="e">
        <f t="shared" si="31"/>
        <v>#VALUE!</v>
      </c>
      <c r="AF80" s="7" t="e">
        <f t="shared" si="31"/>
        <v>#VALUE!</v>
      </c>
      <c r="AG80" s="7" t="e">
        <f t="shared" si="31"/>
        <v>#VALUE!</v>
      </c>
      <c r="AH80" s="7" t="e">
        <f t="shared" si="31"/>
        <v>#VALUE!</v>
      </c>
      <c r="AI80" s="7" t="e">
        <f t="shared" si="31"/>
        <v>#VALUE!</v>
      </c>
      <c r="AJ80" s="7" t="e">
        <f t="shared" si="31"/>
        <v>#VALUE!</v>
      </c>
      <c r="AK80" s="7" t="e">
        <f t="shared" si="31"/>
        <v>#VALUE!</v>
      </c>
      <c r="AL80" s="7" t="e">
        <f t="shared" si="31"/>
        <v>#VALUE!</v>
      </c>
      <c r="AM80" s="7" t="e">
        <f t="shared" si="31"/>
        <v>#VALUE!</v>
      </c>
      <c r="AN80" s="7">
        <f t="shared" si="31"/>
        <v>0</v>
      </c>
      <c r="AO80" s="7">
        <f t="shared" si="31"/>
        <v>0</v>
      </c>
      <c r="AP80" s="7">
        <f t="shared" si="31"/>
        <v>0</v>
      </c>
      <c r="AQ80" s="7" t="e">
        <f t="shared" si="31"/>
        <v>#VALUE!</v>
      </c>
      <c r="AR80" s="7" t="e">
        <f t="shared" si="31"/>
        <v>#VALUE!</v>
      </c>
      <c r="AS80" s="7" t="e">
        <f t="shared" si="31"/>
        <v>#VALUE!</v>
      </c>
      <c r="AT80" s="7" t="e">
        <f t="shared" si="31"/>
        <v>#VALUE!</v>
      </c>
      <c r="AU80" s="7" t="e">
        <f t="shared" si="31"/>
        <v>#VALUE!</v>
      </c>
      <c r="AV80" s="7" t="e">
        <f t="shared" si="31"/>
        <v>#VALUE!</v>
      </c>
      <c r="AW80" s="7" t="e">
        <f t="shared" si="31"/>
        <v>#VALUE!</v>
      </c>
      <c r="AX80" s="7" t="e">
        <f t="shared" si="31"/>
        <v>#VALUE!</v>
      </c>
      <c r="AY80" s="7" t="e">
        <f t="shared" si="31"/>
        <v>#VALUE!</v>
      </c>
      <c r="AZ80" s="7" t="e">
        <f t="shared" si="31"/>
        <v>#VALUE!</v>
      </c>
      <c r="BA80" s="7" t="e">
        <f t="shared" si="31"/>
        <v>#VALUE!</v>
      </c>
      <c r="BB80" s="7" t="e">
        <f t="shared" si="31"/>
        <v>#VALUE!</v>
      </c>
    </row>
    <row r="81" spans="1:54" s="6" customFormat="1" ht="15.75" hidden="1" customHeight="1" outlineLevel="1">
      <c r="A81" s="2" t="s">
        <v>66</v>
      </c>
      <c r="B81" s="38" t="s">
        <v>45</v>
      </c>
      <c r="C81" s="91" t="s">
        <v>63</v>
      </c>
      <c r="D81" s="7" t="e">
        <f t="shared" ref="D81:M81" si="32">D61-D53-D45</f>
        <v>#VALUE!</v>
      </c>
      <c r="E81" s="7" t="e">
        <f t="shared" si="32"/>
        <v>#VALUE!</v>
      </c>
      <c r="F81" s="7" t="e">
        <f t="shared" si="32"/>
        <v>#VALUE!</v>
      </c>
      <c r="G81" s="7" t="e">
        <f t="shared" si="32"/>
        <v>#VALUE!</v>
      </c>
      <c r="H81" s="7" t="e">
        <f t="shared" si="32"/>
        <v>#VALUE!</v>
      </c>
      <c r="I81" s="7" t="e">
        <f t="shared" si="32"/>
        <v>#VALUE!</v>
      </c>
      <c r="J81" s="7" t="e">
        <f t="shared" si="32"/>
        <v>#VALUE!</v>
      </c>
      <c r="K81" s="7" t="e">
        <f t="shared" si="32"/>
        <v>#VALUE!</v>
      </c>
      <c r="L81" s="7" t="e">
        <f t="shared" si="32"/>
        <v>#VALUE!</v>
      </c>
      <c r="M81" s="7" t="e">
        <f t="shared" si="32"/>
        <v>#VALUE!</v>
      </c>
      <c r="N81" s="7" t="e">
        <f>N61-N53-N45</f>
        <v>#VALUE!</v>
      </c>
      <c r="O81" s="7" t="e">
        <f t="shared" ref="O81:BB81" si="33">O61-O53-O45</f>
        <v>#VALUE!</v>
      </c>
      <c r="P81" s="7">
        <f t="shared" si="33"/>
        <v>0</v>
      </c>
      <c r="Q81" s="7">
        <f t="shared" si="33"/>
        <v>0</v>
      </c>
      <c r="R81" s="7">
        <f t="shared" si="33"/>
        <v>0</v>
      </c>
      <c r="S81" s="7">
        <f t="shared" si="33"/>
        <v>0</v>
      </c>
      <c r="T81" s="7" t="e">
        <f t="shared" si="33"/>
        <v>#VALUE!</v>
      </c>
      <c r="U81" s="7" t="e">
        <f t="shared" si="33"/>
        <v>#VALUE!</v>
      </c>
      <c r="V81" s="7" t="e">
        <f t="shared" si="33"/>
        <v>#VALUE!</v>
      </c>
      <c r="W81" s="7" t="e">
        <f t="shared" si="33"/>
        <v>#VALUE!</v>
      </c>
      <c r="X81" s="7" t="e">
        <f t="shared" si="33"/>
        <v>#VALUE!</v>
      </c>
      <c r="Y81" s="7" t="e">
        <f t="shared" si="33"/>
        <v>#VALUE!</v>
      </c>
      <c r="Z81" s="7" t="e">
        <f t="shared" si="33"/>
        <v>#VALUE!</v>
      </c>
      <c r="AA81" s="7" t="e">
        <f t="shared" si="33"/>
        <v>#VALUE!</v>
      </c>
      <c r="AB81" s="7" t="e">
        <f t="shared" si="33"/>
        <v>#VALUE!</v>
      </c>
      <c r="AC81" s="7" t="e">
        <f t="shared" si="33"/>
        <v>#VALUE!</v>
      </c>
      <c r="AD81" s="7" t="e">
        <f t="shared" si="33"/>
        <v>#VALUE!</v>
      </c>
      <c r="AE81" s="7" t="e">
        <f t="shared" si="33"/>
        <v>#VALUE!</v>
      </c>
      <c r="AF81" s="7" t="e">
        <f t="shared" si="33"/>
        <v>#VALUE!</v>
      </c>
      <c r="AG81" s="7" t="e">
        <f t="shared" si="33"/>
        <v>#VALUE!</v>
      </c>
      <c r="AH81" s="7" t="e">
        <f t="shared" si="33"/>
        <v>#VALUE!</v>
      </c>
      <c r="AI81" s="7" t="e">
        <f t="shared" si="33"/>
        <v>#VALUE!</v>
      </c>
      <c r="AJ81" s="7" t="e">
        <f t="shared" si="33"/>
        <v>#VALUE!</v>
      </c>
      <c r="AK81" s="7" t="e">
        <f t="shared" si="33"/>
        <v>#VALUE!</v>
      </c>
      <c r="AL81" s="7" t="e">
        <f t="shared" si="33"/>
        <v>#VALUE!</v>
      </c>
      <c r="AM81" s="7" t="e">
        <f t="shared" si="33"/>
        <v>#VALUE!</v>
      </c>
      <c r="AN81" s="7">
        <f t="shared" si="33"/>
        <v>0</v>
      </c>
      <c r="AO81" s="7">
        <f t="shared" si="33"/>
        <v>0</v>
      </c>
      <c r="AP81" s="7">
        <f t="shared" si="33"/>
        <v>0</v>
      </c>
      <c r="AQ81" s="7" t="e">
        <f t="shared" si="33"/>
        <v>#VALUE!</v>
      </c>
      <c r="AR81" s="7" t="e">
        <f t="shared" si="33"/>
        <v>#VALUE!</v>
      </c>
      <c r="AS81" s="7" t="e">
        <f t="shared" si="33"/>
        <v>#VALUE!</v>
      </c>
      <c r="AT81" s="7" t="e">
        <f t="shared" si="33"/>
        <v>#VALUE!</v>
      </c>
      <c r="AU81" s="7" t="e">
        <f t="shared" si="33"/>
        <v>#VALUE!</v>
      </c>
      <c r="AV81" s="7" t="e">
        <f t="shared" si="33"/>
        <v>#VALUE!</v>
      </c>
      <c r="AW81" s="7" t="e">
        <f t="shared" si="33"/>
        <v>#VALUE!</v>
      </c>
      <c r="AX81" s="7" t="e">
        <f t="shared" si="33"/>
        <v>#VALUE!</v>
      </c>
      <c r="AY81" s="7" t="e">
        <f t="shared" si="33"/>
        <v>#VALUE!</v>
      </c>
      <c r="AZ81" s="7" t="e">
        <f t="shared" si="33"/>
        <v>#VALUE!</v>
      </c>
      <c r="BA81" s="7" t="e">
        <f t="shared" si="33"/>
        <v>#VALUE!</v>
      </c>
      <c r="BB81" s="7" t="e">
        <f t="shared" si="33"/>
        <v>#VALUE!</v>
      </c>
    </row>
    <row r="82" spans="1:54" s="6" customFormat="1" ht="15.75" hidden="1" customHeight="1" outlineLevel="1">
      <c r="B82" s="2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s="6" customFormat="1" ht="15.75" hidden="1" customHeight="1" outlineLevel="1">
      <c r="B83" s="2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5.75" hidden="1" customHeight="1" outlineLevel="1">
      <c r="A84" s="2" t="s">
        <v>66</v>
      </c>
      <c r="B84" s="2" t="s">
        <v>48</v>
      </c>
      <c r="C84" s="91" t="s">
        <v>60</v>
      </c>
      <c r="D84" s="112" t="s">
        <v>55</v>
      </c>
      <c r="E84" s="112" t="s">
        <v>55</v>
      </c>
      <c r="F84" s="7" t="e">
        <v>#VALUE!</v>
      </c>
      <c r="G84" s="7" t="e">
        <v>#VALUE!</v>
      </c>
      <c r="H84" s="7" t="e">
        <v>#VALUE!</v>
      </c>
      <c r="I84" s="7" t="e">
        <v>#VALUE!</v>
      </c>
      <c r="J84" s="7" t="e">
        <v>#VALUE!</v>
      </c>
      <c r="K84" s="7" t="e">
        <v>#VALUE!</v>
      </c>
      <c r="L84" s="7" t="e">
        <v>#VALUE!</v>
      </c>
      <c r="M84" s="7" t="e">
        <v>#VALUE!</v>
      </c>
      <c r="N84" s="7" t="e">
        <v>#VALUE!</v>
      </c>
      <c r="O84" s="7" t="e">
        <v>#VALUE!</v>
      </c>
      <c r="P84" s="112" t="s">
        <v>55</v>
      </c>
      <c r="Q84" s="112" t="s">
        <v>55</v>
      </c>
      <c r="R84" s="112" t="s">
        <v>55</v>
      </c>
      <c r="S84" s="112" t="s">
        <v>55</v>
      </c>
      <c r="T84" s="7" t="e">
        <v>#VALUE!</v>
      </c>
      <c r="U84" s="7" t="e">
        <v>#VALUE!</v>
      </c>
      <c r="V84" s="7" t="e">
        <v>#VALUE!</v>
      </c>
      <c r="W84" s="7" t="e">
        <v>#VALUE!</v>
      </c>
      <c r="X84" s="7" t="e">
        <v>#VALUE!</v>
      </c>
      <c r="Y84" s="7" t="e">
        <v>#VALUE!</v>
      </c>
      <c r="Z84" s="7" t="e">
        <v>#VALUE!</v>
      </c>
      <c r="AA84" s="7" t="e">
        <v>#VALUE!</v>
      </c>
      <c r="AB84" s="7" t="e">
        <v>#VALUE!</v>
      </c>
      <c r="AC84" s="7" t="e">
        <v>#VALUE!</v>
      </c>
      <c r="AD84" s="7" t="e">
        <v>#VALUE!</v>
      </c>
      <c r="AE84" s="7" t="e">
        <v>#VALUE!</v>
      </c>
      <c r="AF84" s="7" t="e">
        <v>#VALUE!</v>
      </c>
      <c r="AG84" s="7" t="e">
        <v>#VALUE!</v>
      </c>
      <c r="AH84" s="7" t="e">
        <v>#VALUE!</v>
      </c>
      <c r="AI84" s="7" t="e">
        <v>#VALUE!</v>
      </c>
      <c r="AJ84" s="7" t="e">
        <v>#VALUE!</v>
      </c>
      <c r="AK84" s="7" t="e">
        <v>#VALUE!</v>
      </c>
      <c r="AL84" s="7" t="e">
        <v>#VALUE!</v>
      </c>
      <c r="AM84" s="7" t="e">
        <v>#VALUE!</v>
      </c>
      <c r="AN84" s="7" t="e">
        <v>#VALUE!</v>
      </c>
      <c r="AO84" s="7" t="e">
        <v>#VALUE!</v>
      </c>
      <c r="AP84" s="7" t="e">
        <v>#VALUE!</v>
      </c>
      <c r="AQ84" s="7" t="e">
        <v>#VALUE!</v>
      </c>
      <c r="AR84" s="7" t="e">
        <v>#VALUE!</v>
      </c>
      <c r="AS84" s="7" t="e">
        <v>#VALUE!</v>
      </c>
      <c r="AT84" s="7" t="e">
        <v>#VALUE!</v>
      </c>
      <c r="AU84" s="7" t="e">
        <v>#VALUE!</v>
      </c>
      <c r="AV84" s="7" t="e">
        <v>#VALUE!</v>
      </c>
      <c r="AW84" s="7" t="e">
        <v>#VALUE!</v>
      </c>
      <c r="AX84" s="7" t="e">
        <v>#VALUE!</v>
      </c>
      <c r="AY84" s="7" t="e">
        <v>#VALUE!</v>
      </c>
      <c r="AZ84" s="7" t="e">
        <v>#VALUE!</v>
      </c>
      <c r="BA84" s="7" t="e">
        <v>#VALUE!</v>
      </c>
      <c r="BB84" s="7" t="e">
        <v>#VALUE!</v>
      </c>
    </row>
    <row r="85" spans="1:54" ht="15.75" hidden="1" customHeight="1" outlineLevel="1">
      <c r="A85" s="2" t="s">
        <v>66</v>
      </c>
      <c r="B85" s="2" t="s">
        <v>48</v>
      </c>
      <c r="C85" s="91" t="s">
        <v>63</v>
      </c>
      <c r="D85" s="112" t="s">
        <v>55</v>
      </c>
      <c r="E85" s="112" t="s">
        <v>55</v>
      </c>
      <c r="F85" s="7" t="e">
        <v>#VALUE!</v>
      </c>
      <c r="G85" s="7" t="e">
        <v>#VALUE!</v>
      </c>
      <c r="H85" s="7" t="e">
        <v>#VALUE!</v>
      </c>
      <c r="I85" s="7" t="e">
        <v>#VALUE!</v>
      </c>
      <c r="J85" s="7" t="e">
        <v>#VALUE!</v>
      </c>
      <c r="K85" s="7" t="e">
        <v>#VALUE!</v>
      </c>
      <c r="L85" s="7" t="e">
        <v>#VALUE!</v>
      </c>
      <c r="M85" s="7" t="e">
        <v>#VALUE!</v>
      </c>
      <c r="N85" s="7" t="e">
        <v>#VALUE!</v>
      </c>
      <c r="O85" s="7" t="e">
        <v>#VALUE!</v>
      </c>
      <c r="P85" s="112" t="s">
        <v>55</v>
      </c>
      <c r="Q85" s="112" t="s">
        <v>55</v>
      </c>
      <c r="R85" s="112" t="s">
        <v>55</v>
      </c>
      <c r="S85" s="112" t="s">
        <v>55</v>
      </c>
      <c r="T85" s="7" t="e">
        <v>#VALUE!</v>
      </c>
      <c r="U85" s="7" t="e">
        <v>#VALUE!</v>
      </c>
      <c r="V85" s="7" t="e">
        <v>#VALUE!</v>
      </c>
      <c r="W85" s="7" t="e">
        <v>#VALUE!</v>
      </c>
      <c r="X85" s="7" t="e">
        <v>#VALUE!</v>
      </c>
      <c r="Y85" s="7" t="e">
        <v>#VALUE!</v>
      </c>
      <c r="Z85" s="7" t="e">
        <v>#VALUE!</v>
      </c>
      <c r="AA85" s="7" t="e">
        <v>#VALUE!</v>
      </c>
      <c r="AB85" s="7" t="e">
        <v>#VALUE!</v>
      </c>
      <c r="AC85" s="7" t="e">
        <v>#VALUE!</v>
      </c>
      <c r="AD85" s="7" t="e">
        <v>#VALUE!</v>
      </c>
      <c r="AE85" s="7" t="e">
        <v>#VALUE!</v>
      </c>
      <c r="AF85" s="7" t="e">
        <v>#VALUE!</v>
      </c>
      <c r="AG85" s="7" t="e">
        <v>#VALUE!</v>
      </c>
      <c r="AH85" s="7" t="e">
        <v>#VALUE!</v>
      </c>
      <c r="AI85" s="7" t="e">
        <v>#VALUE!</v>
      </c>
      <c r="AJ85" s="7" t="e">
        <v>#VALUE!</v>
      </c>
      <c r="AK85" s="7" t="e">
        <v>#VALUE!</v>
      </c>
      <c r="AL85" s="7" t="e">
        <v>#VALUE!</v>
      </c>
      <c r="AM85" s="7" t="e">
        <v>#VALUE!</v>
      </c>
      <c r="AN85" s="7" t="e">
        <v>#VALUE!</v>
      </c>
      <c r="AO85" s="7" t="e">
        <v>#VALUE!</v>
      </c>
      <c r="AP85" s="7" t="e">
        <v>#VALUE!</v>
      </c>
      <c r="AQ85" s="7" t="e">
        <v>#VALUE!</v>
      </c>
      <c r="AR85" s="7" t="e">
        <v>#VALUE!</v>
      </c>
      <c r="AS85" s="7" t="e">
        <v>#VALUE!</v>
      </c>
      <c r="AT85" s="7" t="e">
        <v>#VALUE!</v>
      </c>
      <c r="AU85" s="7" t="e">
        <v>#VALUE!</v>
      </c>
      <c r="AV85" s="7" t="e">
        <v>#VALUE!</v>
      </c>
      <c r="AW85" s="7" t="e">
        <v>#VALUE!</v>
      </c>
      <c r="AX85" s="7" t="e">
        <v>#VALUE!</v>
      </c>
      <c r="AY85" s="7" t="e">
        <v>#VALUE!</v>
      </c>
      <c r="AZ85" s="7" t="e">
        <v>#VALUE!</v>
      </c>
      <c r="BA85" s="7" t="e">
        <v>#VALUE!</v>
      </c>
      <c r="BB85" s="7" t="e">
        <v>#VALUE!</v>
      </c>
    </row>
    <row r="86" spans="1:54" ht="15.75" customHeight="1" collapsed="1">
      <c r="AD86" s="114"/>
    </row>
    <row r="87" spans="1:54" ht="15.75" customHeight="1">
      <c r="AD87" s="114"/>
    </row>
    <row r="88" spans="1:54" ht="15.75" customHeight="1">
      <c r="AD88" s="114"/>
    </row>
    <row r="89" spans="1:54" ht="15.75" customHeight="1"/>
    <row r="90" spans="1:54" ht="15.75" customHeight="1"/>
    <row r="91" spans="1:54" ht="15.75" customHeight="1"/>
    <row r="92" spans="1:54" ht="15.75" customHeight="1"/>
    <row r="93" spans="1:54" ht="15.75" customHeight="1">
      <c r="AC93" s="4" t="s">
        <v>6</v>
      </c>
    </row>
    <row r="94" spans="1:54" ht="15.75" customHeight="1"/>
    <row r="95" spans="1:54" ht="15.75" customHeight="1"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5.75" customHeight="1"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</row>
    <row r="97" spans="32:54" ht="15.75" customHeight="1"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32:54" ht="15.75" customHeight="1"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32:54" ht="15.75" customHeight="1"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</row>
    <row r="100" spans="32:54" ht="15.75" customHeight="1">
      <c r="AF100" s="4" t="s">
        <v>6</v>
      </c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32:54" ht="15.75" customHeight="1"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32:54" ht="15.75" customHeight="1"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32:54" ht="15.75" customHeight="1"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</row>
    <row r="104" spans="32:54" ht="15.75" customHeight="1"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</row>
    <row r="105" spans="32:54" ht="15.75" customHeight="1"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32:54" ht="15.75" customHeight="1"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</row>
    <row r="107" spans="32:54" ht="15.75" customHeight="1"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</row>
    <row r="108" spans="32:54" ht="15.75" customHeight="1"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32:54" ht="15.75" customHeight="1"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32:54" ht="15.75" customHeight="1"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32:54" ht="15.75" customHeight="1"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</row>
    <row r="112" spans="32:54" ht="15.75" customHeight="1"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</row>
    <row r="113" spans="40:54" ht="15.75" customHeight="1"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40:54" ht="15.75" customHeight="1"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</row>
    <row r="115" spans="40:54" ht="15.75" customHeight="1"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</row>
    <row r="116" spans="40:54" ht="15.75" customHeight="1"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40:54" ht="15.75" customHeight="1"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40:54" ht="15.75" customHeight="1"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40:54" ht="15.75" customHeight="1"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40:54" ht="15.75" customHeight="1"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</row>
    <row r="121" spans="40:54" ht="15.75" customHeight="1"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40:54" ht="15.75" customHeight="1"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</row>
    <row r="123" spans="40:54" ht="15.75" customHeight="1"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</row>
    <row r="124" spans="40:54" ht="15.75" customHeight="1"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40:54" ht="15.75" customHeight="1"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40:54" ht="15.75" customHeight="1"/>
    <row r="127" spans="40:54" ht="15.75" customHeight="1"/>
    <row r="128" spans="40:54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conditionalFormatting sqref="AD75:AE76 AN10:BB10 AN95:BB95 AN13:BB13 AN98:BB98 AN77:BB85">
    <cfRule type="cellIs" dxfId="85" priority="24" operator="lessThan">
      <formula>0</formula>
    </cfRule>
  </conditionalFormatting>
  <conditionalFormatting sqref="AD86:AD88">
    <cfRule type="cellIs" dxfId="84" priority="23" operator="lessThan">
      <formula>0</formula>
    </cfRule>
  </conditionalFormatting>
  <conditionalFormatting sqref="N10:AM10">
    <cfRule type="cellIs" dxfId="83" priority="22" operator="lessThan">
      <formula>0</formula>
    </cfRule>
  </conditionalFormatting>
  <conditionalFormatting sqref="N13:O13">
    <cfRule type="cellIs" dxfId="82" priority="21" operator="lessThan">
      <formula>0</formula>
    </cfRule>
  </conditionalFormatting>
  <conditionalFormatting sqref="P13:S13">
    <cfRule type="cellIs" dxfId="81" priority="20" operator="lessThan">
      <formula>0</formula>
    </cfRule>
  </conditionalFormatting>
  <conditionalFormatting sqref="T13:AM13">
    <cfRule type="cellIs" dxfId="80" priority="19" operator="lessThan">
      <formula>0</formula>
    </cfRule>
  </conditionalFormatting>
  <conditionalFormatting sqref="N77:AM83 T84:AM85 D77:M81 F84:O85">
    <cfRule type="cellIs" dxfId="79" priority="18" operator="lessThan">
      <formula>0</formula>
    </cfRule>
  </conditionalFormatting>
  <conditionalFormatting sqref="N77:AM83 T84:AM85 D77:M81 F84:O85">
    <cfRule type="cellIs" dxfId="78" priority="17" operator="lessThan">
      <formula>0</formula>
    </cfRule>
  </conditionalFormatting>
  <conditionalFormatting sqref="D18:AA18">
    <cfRule type="cellIs" dxfId="77" priority="16" operator="lessThan">
      <formula>0</formula>
    </cfRule>
  </conditionalFormatting>
  <conditionalFormatting sqref="D21:O21">
    <cfRule type="cellIs" dxfId="76" priority="15" operator="lessThan">
      <formula>0</formula>
    </cfRule>
  </conditionalFormatting>
  <conditionalFormatting sqref="P21:S21">
    <cfRule type="cellIs" dxfId="75" priority="14" operator="lessThan">
      <formula>0</formula>
    </cfRule>
  </conditionalFormatting>
  <conditionalFormatting sqref="T21:AA21">
    <cfRule type="cellIs" dxfId="74" priority="13" operator="lessThan">
      <formula>0</formula>
    </cfRule>
  </conditionalFormatting>
  <conditionalFormatting sqref="D10:M10">
    <cfRule type="cellIs" dxfId="73" priority="8" operator="lessThan">
      <formula>0</formula>
    </cfRule>
  </conditionalFormatting>
  <conditionalFormatting sqref="D13:M13">
    <cfRule type="cellIs" dxfId="72" priority="7" operator="lessThan">
      <formula>0</formula>
    </cfRule>
  </conditionalFormatting>
  <conditionalFormatting sqref="D37:E37">
    <cfRule type="cellIs" dxfId="71" priority="5" operator="lessThan">
      <formula>0</formula>
    </cfRule>
  </conditionalFormatting>
  <conditionalFormatting sqref="D34:E34">
    <cfRule type="cellIs" dxfId="70" priority="6" operator="lessThan">
      <formula>0</formula>
    </cfRule>
  </conditionalFormatting>
  <conditionalFormatting sqref="D58:E58">
    <cfRule type="cellIs" dxfId="69" priority="4" operator="lessThan">
      <formula>0</formula>
    </cfRule>
  </conditionalFormatting>
  <conditionalFormatting sqref="D61:E61">
    <cfRule type="cellIs" dxfId="68" priority="3" operator="lessThan">
      <formula>0</formula>
    </cfRule>
  </conditionalFormatting>
  <conditionalFormatting sqref="D66:E66">
    <cfRule type="cellIs" dxfId="67" priority="2" operator="lessThan">
      <formula>0</formula>
    </cfRule>
  </conditionalFormatting>
  <conditionalFormatting sqref="D69:E69">
    <cfRule type="cellIs" dxfId="66" priority="1" operator="lessThan">
      <formula>0</formula>
    </cfRule>
  </conditionalFormatting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16"/>
  <sheetViews>
    <sheetView tabSelected="1" zoomScale="70" zoomScaleNormal="70" workbookViewId="0">
      <pane xSplit="4" ySplit="8" topLeftCell="AM9" activePane="bottomRight" state="frozen"/>
      <selection activeCell="CC43" sqref="CC43"/>
      <selection pane="topRight" activeCell="CC43" sqref="CC43"/>
      <selection pane="bottomLeft" activeCell="CC43" sqref="CC43"/>
      <selection pane="bottomRight" activeCell="BV64" sqref="BV64"/>
    </sheetView>
  </sheetViews>
  <sheetFormatPr defaultColWidth="9.140625" defaultRowHeight="15.75" outlineLevelRow="1"/>
  <cols>
    <col min="1" max="1" width="15.28515625" style="4" customWidth="1"/>
    <col min="2" max="2" width="15.28515625" style="2" customWidth="1"/>
    <col min="3" max="3" width="15.28515625" style="3" customWidth="1"/>
    <col min="4" max="4" width="41.7109375" style="3" customWidth="1"/>
    <col min="5" max="25" width="15.28515625" style="3" hidden="1" customWidth="1"/>
    <col min="26" max="39" width="15.28515625" style="4" hidden="1" customWidth="1"/>
    <col min="40" max="42" width="15.28515625" style="4" customWidth="1"/>
    <col min="43" max="52" width="15.28515625" style="4" hidden="1" customWidth="1"/>
    <col min="53" max="53" width="15.28515625" style="5" hidden="1" customWidth="1"/>
    <col min="54" max="54" width="15.28515625" style="4" hidden="1" customWidth="1"/>
    <col min="55" max="55" width="15.28515625" style="6" hidden="1" customWidth="1"/>
    <col min="56" max="72" width="15.28515625" style="4" hidden="1" customWidth="1"/>
    <col min="73" max="74" width="15.28515625" style="7" customWidth="1"/>
    <col min="75" max="16384" width="9.140625" style="4"/>
  </cols>
  <sheetData>
    <row r="1" spans="1:74" ht="15.75" customHeight="1">
      <c r="A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74" ht="15.75" customHeight="1">
      <c r="A2" s="1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74" ht="15.75" customHeight="1">
      <c r="A3" s="8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74" ht="15.75" customHeight="1">
      <c r="A4" s="11" t="s">
        <v>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74" ht="15.75" customHeight="1" thickBot="1"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  <c r="Q5" s="13"/>
      <c r="R5" s="13"/>
      <c r="S5" s="13"/>
      <c r="T5" s="13"/>
      <c r="U5" s="13"/>
      <c r="V5" s="13"/>
      <c r="W5" s="13"/>
      <c r="X5" s="13"/>
      <c r="Y5" s="13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74" s="16" customFormat="1" ht="15.75" customHeight="1">
      <c r="B6" s="17"/>
      <c r="C6" s="14"/>
      <c r="D6" s="18"/>
      <c r="E6" s="19">
        <v>2016</v>
      </c>
      <c r="F6" s="20">
        <v>2016</v>
      </c>
      <c r="G6" s="20">
        <v>2016</v>
      </c>
      <c r="H6" s="21">
        <v>2016</v>
      </c>
      <c r="I6" s="22">
        <v>2017</v>
      </c>
      <c r="J6" s="22">
        <v>2017</v>
      </c>
      <c r="K6" s="22">
        <v>2017</v>
      </c>
      <c r="L6" s="22">
        <v>2017</v>
      </c>
      <c r="M6" s="22">
        <v>2017</v>
      </c>
      <c r="N6" s="22">
        <v>2017</v>
      </c>
      <c r="O6" s="22">
        <v>2017</v>
      </c>
      <c r="P6" s="22">
        <v>2017</v>
      </c>
      <c r="Q6" s="22">
        <v>2017</v>
      </c>
      <c r="R6" s="22">
        <v>2017</v>
      </c>
      <c r="S6" s="22">
        <v>2017</v>
      </c>
      <c r="T6" s="23">
        <v>2017</v>
      </c>
      <c r="U6" s="24">
        <v>2018</v>
      </c>
      <c r="V6" s="22">
        <v>2018</v>
      </c>
      <c r="W6" s="22">
        <v>2018</v>
      </c>
      <c r="X6" s="22">
        <v>2018</v>
      </c>
      <c r="Y6" s="22">
        <v>2018</v>
      </c>
      <c r="Z6" s="22">
        <v>2018</v>
      </c>
      <c r="AA6" s="22">
        <v>2018</v>
      </c>
      <c r="AB6" s="22">
        <v>2018</v>
      </c>
      <c r="AC6" s="22">
        <v>2018</v>
      </c>
      <c r="AD6" s="22">
        <v>2018</v>
      </c>
      <c r="AE6" s="22">
        <v>2018</v>
      </c>
      <c r="AF6" s="25">
        <v>2018</v>
      </c>
      <c r="AG6" s="26">
        <v>2019</v>
      </c>
      <c r="AH6" s="26">
        <v>2019</v>
      </c>
      <c r="AI6" s="26">
        <v>2019</v>
      </c>
      <c r="AJ6" s="26">
        <v>2019</v>
      </c>
      <c r="AK6" s="26">
        <v>2019</v>
      </c>
      <c r="AL6" s="26">
        <v>2019</v>
      </c>
      <c r="AM6" s="26">
        <v>2019</v>
      </c>
      <c r="AN6" s="26">
        <v>2020</v>
      </c>
      <c r="AO6" s="26">
        <v>2020</v>
      </c>
      <c r="AP6" s="26">
        <v>2020</v>
      </c>
      <c r="AQ6" s="26">
        <v>2020</v>
      </c>
      <c r="AR6" s="26">
        <v>2020</v>
      </c>
      <c r="AS6" s="26">
        <v>2020</v>
      </c>
      <c r="AT6" s="26">
        <v>2020</v>
      </c>
      <c r="AU6" s="26">
        <v>2020</v>
      </c>
      <c r="AV6" s="25">
        <v>2020</v>
      </c>
      <c r="AW6" s="27">
        <v>2021</v>
      </c>
      <c r="AX6" s="26">
        <v>2021</v>
      </c>
      <c r="AY6" s="26">
        <v>2021</v>
      </c>
      <c r="AZ6" s="26">
        <v>2021</v>
      </c>
      <c r="BA6" s="26">
        <v>2021</v>
      </c>
      <c r="BB6" s="26">
        <v>2021</v>
      </c>
      <c r="BC6" s="26">
        <v>2021</v>
      </c>
      <c r="BD6" s="26">
        <v>2021</v>
      </c>
      <c r="BE6" s="26">
        <v>2021</v>
      </c>
      <c r="BF6" s="26">
        <v>2021</v>
      </c>
      <c r="BG6" s="26">
        <v>2021</v>
      </c>
      <c r="BH6" s="26">
        <v>2021</v>
      </c>
      <c r="BI6" s="27">
        <v>2022</v>
      </c>
      <c r="BJ6" s="26">
        <v>2022</v>
      </c>
      <c r="BK6" s="26">
        <v>2022</v>
      </c>
      <c r="BL6" s="26">
        <v>2022</v>
      </c>
      <c r="BM6" s="26">
        <v>2022</v>
      </c>
      <c r="BN6" s="26">
        <v>2022</v>
      </c>
      <c r="BO6" s="26">
        <v>2022</v>
      </c>
      <c r="BP6" s="26">
        <v>2022</v>
      </c>
      <c r="BQ6" s="26">
        <v>2022</v>
      </c>
      <c r="BR6" s="26">
        <v>2022</v>
      </c>
      <c r="BS6" s="26">
        <v>2022</v>
      </c>
      <c r="BT6" s="28">
        <v>2022</v>
      </c>
      <c r="BU6" s="7"/>
      <c r="BV6" s="7"/>
    </row>
    <row r="7" spans="1:74" s="6" customFormat="1" ht="15.75" customHeight="1" thickBot="1">
      <c r="A7" s="29" t="s">
        <v>4</v>
      </c>
      <c r="B7" s="29" t="s">
        <v>5</v>
      </c>
      <c r="C7" s="30"/>
      <c r="D7" s="31" t="s">
        <v>6</v>
      </c>
      <c r="E7" s="32" t="s">
        <v>7</v>
      </c>
      <c r="F7" s="33" t="s">
        <v>8</v>
      </c>
      <c r="G7" s="33" t="s">
        <v>9</v>
      </c>
      <c r="H7" s="34" t="s">
        <v>10</v>
      </c>
      <c r="I7" s="33" t="s">
        <v>11</v>
      </c>
      <c r="J7" s="33" t="s">
        <v>12</v>
      </c>
      <c r="K7" s="33" t="s">
        <v>13</v>
      </c>
      <c r="L7" s="33" t="s">
        <v>14</v>
      </c>
      <c r="M7" s="33" t="s">
        <v>15</v>
      </c>
      <c r="N7" s="33" t="s">
        <v>16</v>
      </c>
      <c r="O7" s="33" t="s">
        <v>17</v>
      </c>
      <c r="P7" s="33" t="s">
        <v>18</v>
      </c>
      <c r="Q7" s="35" t="s">
        <v>7</v>
      </c>
      <c r="R7" s="33" t="s">
        <v>8</v>
      </c>
      <c r="S7" s="33" t="s">
        <v>9</v>
      </c>
      <c r="T7" s="34" t="s">
        <v>10</v>
      </c>
      <c r="U7" s="36" t="s">
        <v>11</v>
      </c>
      <c r="V7" s="33" t="s">
        <v>12</v>
      </c>
      <c r="W7" s="33" t="s">
        <v>13</v>
      </c>
      <c r="X7" s="33" t="s">
        <v>14</v>
      </c>
      <c r="Y7" s="33" t="s">
        <v>15</v>
      </c>
      <c r="Z7" s="33" t="s">
        <v>16</v>
      </c>
      <c r="AA7" s="33" t="s">
        <v>17</v>
      </c>
      <c r="AB7" s="33" t="s">
        <v>18</v>
      </c>
      <c r="AC7" s="35" t="s">
        <v>7</v>
      </c>
      <c r="AD7" s="33" t="s">
        <v>8</v>
      </c>
      <c r="AE7" s="33" t="s">
        <v>9</v>
      </c>
      <c r="AF7" s="34" t="s">
        <v>10</v>
      </c>
      <c r="AG7" s="33" t="s">
        <v>11</v>
      </c>
      <c r="AH7" s="33" t="s">
        <v>12</v>
      </c>
      <c r="AI7" s="33" t="s">
        <v>13</v>
      </c>
      <c r="AJ7" s="33" t="s">
        <v>14</v>
      </c>
      <c r="AK7" s="33" t="s">
        <v>15</v>
      </c>
      <c r="AL7" s="33" t="s">
        <v>16</v>
      </c>
      <c r="AM7" s="33" t="s">
        <v>17</v>
      </c>
      <c r="AN7" s="33" t="s">
        <v>14</v>
      </c>
      <c r="AO7" s="33" t="s">
        <v>15</v>
      </c>
      <c r="AP7" s="33" t="s">
        <v>16</v>
      </c>
      <c r="AQ7" s="33" t="s">
        <v>17</v>
      </c>
      <c r="AR7" s="33" t="s">
        <v>18</v>
      </c>
      <c r="AS7" s="35" t="s">
        <v>7</v>
      </c>
      <c r="AT7" s="33" t="s">
        <v>8</v>
      </c>
      <c r="AU7" s="33" t="s">
        <v>9</v>
      </c>
      <c r="AV7" s="34" t="s">
        <v>10</v>
      </c>
      <c r="AW7" s="36" t="s">
        <v>11</v>
      </c>
      <c r="AX7" s="33" t="s">
        <v>12</v>
      </c>
      <c r="AY7" s="33" t="s">
        <v>13</v>
      </c>
      <c r="AZ7" s="33" t="s">
        <v>14</v>
      </c>
      <c r="BA7" s="33" t="s">
        <v>15</v>
      </c>
      <c r="BB7" s="33" t="s">
        <v>16</v>
      </c>
      <c r="BC7" s="33" t="s">
        <v>17</v>
      </c>
      <c r="BD7" s="33" t="s">
        <v>18</v>
      </c>
      <c r="BE7" s="35" t="s">
        <v>7</v>
      </c>
      <c r="BF7" s="33" t="s">
        <v>8</v>
      </c>
      <c r="BG7" s="33" t="s">
        <v>9</v>
      </c>
      <c r="BH7" s="34" t="s">
        <v>10</v>
      </c>
      <c r="BI7" s="36" t="s">
        <v>11</v>
      </c>
      <c r="BJ7" s="33" t="s">
        <v>12</v>
      </c>
      <c r="BK7" s="33" t="s">
        <v>13</v>
      </c>
      <c r="BL7" s="33" t="s">
        <v>14</v>
      </c>
      <c r="BM7" s="33" t="s">
        <v>15</v>
      </c>
      <c r="BN7" s="33" t="s">
        <v>16</v>
      </c>
      <c r="BO7" s="33" t="s">
        <v>17</v>
      </c>
      <c r="BP7" s="33" t="s">
        <v>18</v>
      </c>
      <c r="BQ7" s="35" t="s">
        <v>7</v>
      </c>
      <c r="BR7" s="33" t="s">
        <v>8</v>
      </c>
      <c r="BS7" s="33" t="s">
        <v>9</v>
      </c>
      <c r="BT7" s="37" t="s">
        <v>10</v>
      </c>
      <c r="BU7" s="7"/>
      <c r="BV7" s="7"/>
    </row>
    <row r="8" spans="1:74" s="6" customFormat="1" ht="15.75" customHeight="1" thickBot="1">
      <c r="A8" s="29" t="s">
        <v>19</v>
      </c>
      <c r="B8" s="29" t="s">
        <v>19</v>
      </c>
      <c r="C8" s="38" t="s">
        <v>20</v>
      </c>
      <c r="D8" s="39" t="s">
        <v>21</v>
      </c>
      <c r="E8" s="40" t="s">
        <v>22</v>
      </c>
      <c r="F8" s="40"/>
      <c r="G8" s="40"/>
      <c r="H8" s="40"/>
      <c r="I8" s="40"/>
      <c r="J8" s="40"/>
      <c r="K8" s="40"/>
      <c r="L8" s="40"/>
      <c r="M8" s="40"/>
      <c r="N8" s="41"/>
      <c r="O8" s="42" t="s">
        <v>23</v>
      </c>
      <c r="P8" s="43"/>
      <c r="Q8" s="43"/>
      <c r="R8" s="43"/>
      <c r="S8" s="43"/>
      <c r="T8" s="43"/>
      <c r="U8" s="43"/>
      <c r="V8" s="43"/>
      <c r="W8" s="44"/>
      <c r="X8" s="43"/>
      <c r="Y8" s="43"/>
      <c r="Z8" s="45"/>
      <c r="AA8" s="46" t="s">
        <v>24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7"/>
      <c r="AM8" s="46" t="s">
        <v>25</v>
      </c>
      <c r="AN8" s="46"/>
      <c r="AO8" s="46"/>
      <c r="AP8" s="47"/>
      <c r="AQ8" s="46" t="s">
        <v>26</v>
      </c>
      <c r="AR8" s="46"/>
      <c r="AS8" s="46"/>
      <c r="AT8" s="46"/>
      <c r="AU8" s="46"/>
      <c r="AV8" s="46"/>
      <c r="AW8" s="46"/>
      <c r="AX8" s="46"/>
      <c r="AY8" s="46"/>
      <c r="AZ8" s="46"/>
      <c r="BA8" s="48"/>
      <c r="BB8" s="49"/>
      <c r="BC8" s="50"/>
      <c r="BU8" s="7"/>
      <c r="BV8" s="7"/>
    </row>
    <row r="9" spans="1:74" s="6" customFormat="1" ht="15.75" hidden="1" customHeight="1" outlineLevel="1">
      <c r="B9" s="29"/>
      <c r="C9" s="3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s="6" customFormat="1" ht="15.75" hidden="1" customHeight="1" outlineLevel="1">
      <c r="A10" s="38" t="s">
        <v>27</v>
      </c>
      <c r="B10" s="38" t="s">
        <v>28</v>
      </c>
      <c r="C10" s="38">
        <v>1</v>
      </c>
      <c r="D10" s="52" t="s">
        <v>29</v>
      </c>
      <c r="E10" s="53">
        <f>Deferral!D16</f>
        <v>-123991.4815506232</v>
      </c>
      <c r="F10" s="53">
        <f>Deferral!E16</f>
        <v>-877299.31697726436</v>
      </c>
      <c r="G10" s="53" t="e">
        <f>Deferral!F16</f>
        <v>#VALUE!</v>
      </c>
      <c r="H10" s="53" t="e">
        <f>Deferral!G16</f>
        <v>#VALUE!</v>
      </c>
      <c r="I10" s="53" t="e">
        <f>Deferral!H16</f>
        <v>#VALUE!</v>
      </c>
      <c r="J10" s="53" t="e">
        <f>Deferral!I16</f>
        <v>#VALUE!</v>
      </c>
      <c r="K10" s="53" t="e">
        <f>Deferral!J16</f>
        <v>#VALUE!</v>
      </c>
      <c r="L10" s="53" t="e">
        <f>Deferral!K16</f>
        <v>#VALUE!</v>
      </c>
      <c r="M10" s="53" t="e">
        <f>Deferral!L16</f>
        <v>#VALUE!</v>
      </c>
      <c r="N10" s="53" t="e">
        <f>Deferral!M16</f>
        <v>#VALUE!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6" customFormat="1" ht="15.75" hidden="1" customHeight="1" outlineLevel="1">
      <c r="A11" s="38" t="s">
        <v>27</v>
      </c>
      <c r="B11" s="38" t="s">
        <v>28</v>
      </c>
      <c r="C11" s="38">
        <v>1</v>
      </c>
      <c r="D11" s="54" t="s">
        <v>30</v>
      </c>
      <c r="E11" s="53">
        <f>E10/2*E$302</f>
        <v>-180.82091059465884</v>
      </c>
      <c r="F11" s="53">
        <f>(E12+F10/2)*F$302</f>
        <v>-1641.5640527703961</v>
      </c>
      <c r="G11" s="53" t="e">
        <f t="shared" ref="G11:N11" si="0">(F12+G10/2)*G$302</f>
        <v>#VALUE!</v>
      </c>
      <c r="H11" s="53" t="e">
        <f t="shared" si="0"/>
        <v>#VALUE!</v>
      </c>
      <c r="I11" s="53" t="e">
        <f t="shared" si="0"/>
        <v>#VALUE!</v>
      </c>
      <c r="J11" s="53" t="e">
        <f t="shared" si="0"/>
        <v>#VALUE!</v>
      </c>
      <c r="K11" s="53" t="e">
        <f t="shared" si="0"/>
        <v>#VALUE!</v>
      </c>
      <c r="L11" s="53" t="e">
        <f t="shared" si="0"/>
        <v>#VALUE!</v>
      </c>
      <c r="M11" s="53" t="e">
        <f t="shared" si="0"/>
        <v>#VALUE!</v>
      </c>
      <c r="N11" s="53" t="e">
        <f t="shared" si="0"/>
        <v>#VALUE!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s="6" customFormat="1" ht="15.75" hidden="1" customHeight="1" outlineLevel="1">
      <c r="A12" s="38" t="s">
        <v>27</v>
      </c>
      <c r="B12" s="38" t="s">
        <v>28</v>
      </c>
      <c r="C12" s="38">
        <v>1</v>
      </c>
      <c r="D12" s="52" t="s">
        <v>31</v>
      </c>
      <c r="E12" s="53">
        <f>E10+E11</f>
        <v>-124172.30246121786</v>
      </c>
      <c r="F12" s="53">
        <f>E12+SUM(F10:F11)</f>
        <v>-1003113.1834912526</v>
      </c>
      <c r="G12" s="53" t="e">
        <f t="shared" ref="G12:N12" si="1">F12+SUM(G10:G11)</f>
        <v>#VALUE!</v>
      </c>
      <c r="H12" s="53" t="e">
        <f t="shared" si="1"/>
        <v>#VALUE!</v>
      </c>
      <c r="I12" s="53" t="e">
        <f t="shared" si="1"/>
        <v>#VALUE!</v>
      </c>
      <c r="J12" s="53" t="e">
        <f t="shared" si="1"/>
        <v>#VALUE!</v>
      </c>
      <c r="K12" s="53" t="e">
        <f t="shared" si="1"/>
        <v>#VALUE!</v>
      </c>
      <c r="L12" s="53" t="e">
        <f t="shared" si="1"/>
        <v>#VALUE!</v>
      </c>
      <c r="M12" s="53" t="e">
        <f t="shared" si="1"/>
        <v>#VALUE!</v>
      </c>
      <c r="N12" s="53" t="e">
        <f t="shared" si="1"/>
        <v>#VALUE!</v>
      </c>
      <c r="O12" s="7" t="e">
        <f>N12</f>
        <v>#VALUE!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s="6" customFormat="1" ht="15.75" hidden="1" customHeight="1" outlineLevel="1">
      <c r="A13" s="38" t="s">
        <v>27</v>
      </c>
      <c r="B13" s="38" t="s">
        <v>28</v>
      </c>
      <c r="C13" s="38">
        <v>1</v>
      </c>
      <c r="D13" s="54" t="s">
        <v>32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5">
        <f>O307</f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s="6" customFormat="1" ht="15.75" hidden="1" customHeight="1" outlineLevel="1">
      <c r="A14" s="38" t="s">
        <v>27</v>
      </c>
      <c r="B14" s="38" t="s">
        <v>28</v>
      </c>
      <c r="C14" s="38">
        <v>1</v>
      </c>
      <c r="D14" s="54" t="s">
        <v>33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 t="e">
        <f>SUM(O12:O13)</f>
        <v>#VALUE!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s="6" customFormat="1" ht="15.75" hidden="1" customHeight="1" outlineLevel="1">
      <c r="A15" s="29"/>
      <c r="B15" s="29"/>
      <c r="C15" s="38"/>
      <c r="D15" s="54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s="6" customFormat="1" ht="15.75" hidden="1" customHeight="1" outlineLevel="1">
      <c r="A16" s="38" t="s">
        <v>27</v>
      </c>
      <c r="B16" s="38" t="s">
        <v>28</v>
      </c>
      <c r="C16" s="38">
        <v>2</v>
      </c>
      <c r="D16" s="52" t="s">
        <v>29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7" t="e">
        <f>Deferral!N16</f>
        <v>#VALUE!</v>
      </c>
      <c r="P16" s="7" t="e">
        <f>Deferral!O16</f>
        <v>#VALUE!</v>
      </c>
      <c r="Q16" s="7">
        <f>Deferral!P16+Deferral!Q16</f>
        <v>-53686.67996861774</v>
      </c>
      <c r="R16" s="7">
        <f>Deferral!R16+Deferral!S16</f>
        <v>-850749.66143790877</v>
      </c>
      <c r="S16" s="7" t="e">
        <f>Deferral!T16</f>
        <v>#VALUE!</v>
      </c>
      <c r="T16" s="7" t="e">
        <f>Deferral!U16</f>
        <v>#VALUE!</v>
      </c>
      <c r="U16" s="7" t="e">
        <f>Deferral!V16</f>
        <v>#VALUE!</v>
      </c>
      <c r="V16" s="7" t="e">
        <f>Deferral!W16</f>
        <v>#VALUE!</v>
      </c>
      <c r="W16" s="7" t="e">
        <f>Deferral!X16</f>
        <v>#VALUE!</v>
      </c>
      <c r="X16" s="7" t="e">
        <f>Deferral!Y16</f>
        <v>#VALUE!</v>
      </c>
      <c r="Y16" s="7" t="e">
        <f>Deferral!Z16</f>
        <v>#VALUE!</v>
      </c>
      <c r="Z16" s="7" t="e">
        <f>Deferral!AA16</f>
        <v>#VALUE!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6" customFormat="1" ht="15.75" hidden="1" customHeight="1" outlineLevel="1">
      <c r="A17" s="38" t="s">
        <v>27</v>
      </c>
      <c r="B17" s="38" t="s">
        <v>28</v>
      </c>
      <c r="C17" s="38">
        <v>2</v>
      </c>
      <c r="D17" s="54" t="s">
        <v>30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" t="e">
        <f>O16/2*O$302</f>
        <v>#VALUE!</v>
      </c>
      <c r="P17" s="7" t="e">
        <f t="shared" ref="P17:Z17" si="2">(O18+P16/2)*P$302</f>
        <v>#VALUE!</v>
      </c>
      <c r="Q17" s="7" t="e">
        <f t="shared" si="2"/>
        <v>#VALUE!</v>
      </c>
      <c r="R17" s="7" t="e">
        <f t="shared" si="2"/>
        <v>#VALUE!</v>
      </c>
      <c r="S17" s="7" t="e">
        <f t="shared" si="2"/>
        <v>#VALUE!</v>
      </c>
      <c r="T17" s="7" t="e">
        <f t="shared" si="2"/>
        <v>#VALUE!</v>
      </c>
      <c r="U17" s="7" t="e">
        <f t="shared" si="2"/>
        <v>#VALUE!</v>
      </c>
      <c r="V17" s="7" t="e">
        <f t="shared" si="2"/>
        <v>#VALUE!</v>
      </c>
      <c r="W17" s="7" t="e">
        <f t="shared" si="2"/>
        <v>#VALUE!</v>
      </c>
      <c r="X17" s="7" t="e">
        <f t="shared" si="2"/>
        <v>#VALUE!</v>
      </c>
      <c r="Y17" s="7" t="e">
        <f t="shared" si="2"/>
        <v>#VALUE!</v>
      </c>
      <c r="Z17" s="7" t="e">
        <f t="shared" si="2"/>
        <v>#VALUE!</v>
      </c>
      <c r="AA17" s="7" t="e">
        <f t="shared" ref="AA17:AG17" si="3">Z18*AA$302</f>
        <v>#VALUE!</v>
      </c>
      <c r="AB17" s="7" t="e">
        <f t="shared" si="3"/>
        <v>#VALUE!</v>
      </c>
      <c r="AC17" s="7" t="e">
        <f t="shared" si="3"/>
        <v>#VALUE!</v>
      </c>
      <c r="AD17" s="7" t="e">
        <f t="shared" si="3"/>
        <v>#VALUE!</v>
      </c>
      <c r="AE17" s="7" t="e">
        <f t="shared" si="3"/>
        <v>#VALUE!</v>
      </c>
      <c r="AF17" s="7" t="e">
        <f t="shared" si="3"/>
        <v>#VALUE!</v>
      </c>
      <c r="AG17" s="7" t="e">
        <f t="shared" si="3"/>
        <v>#VALUE!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6" customFormat="1" ht="15.75" hidden="1" customHeight="1" outlineLevel="1">
      <c r="A18" s="38" t="s">
        <v>27</v>
      </c>
      <c r="B18" s="38" t="s">
        <v>28</v>
      </c>
      <c r="C18" s="38">
        <v>2</v>
      </c>
      <c r="D18" s="52" t="s">
        <v>31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7" t="e">
        <f>SUM(O16:O17)</f>
        <v>#VALUE!</v>
      </c>
      <c r="P18" s="7" t="e">
        <f>O18+SUM(P16:P17)</f>
        <v>#VALUE!</v>
      </c>
      <c r="Q18" s="7" t="e">
        <f t="shared" ref="Q18:Z18" si="4">P18+SUM(Q16:Q17)</f>
        <v>#VALUE!</v>
      </c>
      <c r="R18" s="7" t="e">
        <f t="shared" si="4"/>
        <v>#VALUE!</v>
      </c>
      <c r="S18" s="7" t="e">
        <f t="shared" si="4"/>
        <v>#VALUE!</v>
      </c>
      <c r="T18" s="7" t="e">
        <f t="shared" si="4"/>
        <v>#VALUE!</v>
      </c>
      <c r="U18" s="7" t="e">
        <f t="shared" si="4"/>
        <v>#VALUE!</v>
      </c>
      <c r="V18" s="7" t="e">
        <f t="shared" si="4"/>
        <v>#VALUE!</v>
      </c>
      <c r="W18" s="7" t="e">
        <f t="shared" si="4"/>
        <v>#VALUE!</v>
      </c>
      <c r="X18" s="7" t="e">
        <f t="shared" si="4"/>
        <v>#VALUE!</v>
      </c>
      <c r="Y18" s="7" t="e">
        <f t="shared" si="4"/>
        <v>#VALUE!</v>
      </c>
      <c r="Z18" s="7" t="e">
        <f t="shared" si="4"/>
        <v>#VALUE!</v>
      </c>
      <c r="AA18" s="7" t="e">
        <f>Z18+AA17</f>
        <v>#VALUE!</v>
      </c>
      <c r="AB18" s="7" t="e">
        <f t="shared" ref="AB18:AE18" si="5">AA18+AB17</f>
        <v>#VALUE!</v>
      </c>
      <c r="AC18" s="7" t="e">
        <f t="shared" si="5"/>
        <v>#VALUE!</v>
      </c>
      <c r="AD18" s="7" t="e">
        <f t="shared" si="5"/>
        <v>#VALUE!</v>
      </c>
      <c r="AE18" s="7" t="e">
        <f t="shared" si="5"/>
        <v>#VALUE!</v>
      </c>
      <c r="AF18" s="7" t="e">
        <f>AE18+AF17</f>
        <v>#VALUE!</v>
      </c>
      <c r="AG18" s="7" t="e">
        <f>AF18+AG17</f>
        <v>#VALUE!</v>
      </c>
      <c r="AH18" s="7" t="e">
        <f>AG18</f>
        <v>#VALUE!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s="6" customFormat="1" ht="15.75" hidden="1" customHeight="1" outlineLevel="1">
      <c r="A19" s="38" t="s">
        <v>27</v>
      </c>
      <c r="B19" s="38" t="s">
        <v>28</v>
      </c>
      <c r="C19" s="38">
        <v>2</v>
      </c>
      <c r="D19" s="54" t="s">
        <v>32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5">
        <f>AH315</f>
        <v>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6" customFormat="1" ht="15.75" hidden="1" customHeight="1" outlineLevel="1">
      <c r="A20" s="38" t="s">
        <v>27</v>
      </c>
      <c r="B20" s="38" t="s">
        <v>28</v>
      </c>
      <c r="C20" s="38">
        <v>2</v>
      </c>
      <c r="D20" s="54" t="s">
        <v>34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 t="e">
        <f>SUM(AH18:AH19)</f>
        <v>#VALUE!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6" customFormat="1" ht="15.75" hidden="1" customHeight="1" outlineLevel="1">
      <c r="A21" s="29"/>
      <c r="B21" s="29"/>
      <c r="C21" s="54"/>
      <c r="D21" s="54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6" customFormat="1" ht="15.75" hidden="1" customHeight="1" outlineLevel="1">
      <c r="A22" s="29" t="s">
        <v>27</v>
      </c>
      <c r="B22" s="38" t="s">
        <v>28</v>
      </c>
      <c r="C22" s="38">
        <v>3</v>
      </c>
      <c r="D22" s="52" t="s">
        <v>29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 t="s">
        <v>6</v>
      </c>
      <c r="AA22" s="7" t="e">
        <f>Deferral!AB16</f>
        <v>#VALUE!</v>
      </c>
      <c r="AB22" s="7" t="e">
        <f>Deferral!AC16</f>
        <v>#VALUE!</v>
      </c>
      <c r="AC22" s="7" t="e">
        <f>Deferral!AD16</f>
        <v>#VALUE!</v>
      </c>
      <c r="AD22" s="7" t="e">
        <f>Deferral!AE16</f>
        <v>#VALUE!</v>
      </c>
      <c r="AE22" s="7" t="e">
        <f>Deferral!AF16</f>
        <v>#VALUE!</v>
      </c>
      <c r="AF22" s="7" t="e">
        <f>Deferral!AG16</f>
        <v>#VALUE!</v>
      </c>
      <c r="AG22" s="7" t="e">
        <f>Deferral!AH16</f>
        <v>#VALUE!</v>
      </c>
      <c r="AH22" s="7" t="e">
        <f>Deferral!AI16</f>
        <v>#VALUE!</v>
      </c>
      <c r="AI22" s="7" t="e">
        <f>Deferral!AJ16</f>
        <v>#VALUE!</v>
      </c>
      <c r="AJ22" s="7" t="e">
        <f>Deferral!AK16</f>
        <v>#VALUE!</v>
      </c>
      <c r="AK22" s="7" t="e">
        <f>Deferral!AL16</f>
        <v>#VALUE!</v>
      </c>
      <c r="AL22" s="7" t="e">
        <f>Deferral!AM16</f>
        <v>#VALUE!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s="6" customFormat="1" ht="15.75" hidden="1" customHeight="1" outlineLevel="1">
      <c r="A23" s="29" t="s">
        <v>27</v>
      </c>
      <c r="B23" s="38" t="s">
        <v>28</v>
      </c>
      <c r="C23" s="38">
        <v>3</v>
      </c>
      <c r="D23" s="54" t="s">
        <v>30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 t="e">
        <f>AA22/2*AA$302</f>
        <v>#VALUE!</v>
      </c>
      <c r="AB23" s="7" t="e">
        <f t="shared" ref="AB23:AL23" si="6">(AA24+AB22/2)*AB$302</f>
        <v>#VALUE!</v>
      </c>
      <c r="AC23" s="7" t="e">
        <f t="shared" si="6"/>
        <v>#VALUE!</v>
      </c>
      <c r="AD23" s="7" t="e">
        <f t="shared" si="6"/>
        <v>#VALUE!</v>
      </c>
      <c r="AE23" s="7" t="e">
        <f t="shared" si="6"/>
        <v>#VALUE!</v>
      </c>
      <c r="AF23" s="7" t="e">
        <f t="shared" si="6"/>
        <v>#VALUE!</v>
      </c>
      <c r="AG23" s="7" t="e">
        <f t="shared" si="6"/>
        <v>#VALUE!</v>
      </c>
      <c r="AH23" s="7" t="e">
        <f t="shared" si="6"/>
        <v>#VALUE!</v>
      </c>
      <c r="AI23" s="7" t="e">
        <f t="shared" si="6"/>
        <v>#VALUE!</v>
      </c>
      <c r="AJ23" s="7" t="e">
        <f t="shared" si="6"/>
        <v>#VALUE!</v>
      </c>
      <c r="AK23" s="7" t="e">
        <f t="shared" si="6"/>
        <v>#VALUE!</v>
      </c>
      <c r="AL23" s="7" t="e">
        <f t="shared" si="6"/>
        <v>#VALUE!</v>
      </c>
      <c r="AM23" s="7" t="e">
        <f t="shared" ref="AM23" si="7">AL24*AM$302</f>
        <v>#VALUE!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s="6" customFormat="1" ht="15.75" hidden="1" customHeight="1" outlineLevel="1">
      <c r="A24" s="29" t="s">
        <v>27</v>
      </c>
      <c r="B24" s="38" t="s">
        <v>28</v>
      </c>
      <c r="C24" s="38">
        <v>3</v>
      </c>
      <c r="D24" s="52" t="s">
        <v>31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 t="e">
        <f>SUM(AA22:AA23)</f>
        <v>#VALUE!</v>
      </c>
      <c r="AB24" s="7" t="e">
        <f>AA24+SUM(AB22:AB23)</f>
        <v>#VALUE!</v>
      </c>
      <c r="AC24" s="7" t="e">
        <f>AB24+SUM(AC22:AC23)</f>
        <v>#VALUE!</v>
      </c>
      <c r="AD24" s="7" t="e">
        <f>AC24+SUM(AD22:AD23)</f>
        <v>#VALUE!</v>
      </c>
      <c r="AE24" s="7" t="e">
        <f t="shared" ref="AE24:AL24" si="8">AD24+SUM(AE22:AE23)</f>
        <v>#VALUE!</v>
      </c>
      <c r="AF24" s="7" t="e">
        <f t="shared" si="8"/>
        <v>#VALUE!</v>
      </c>
      <c r="AG24" s="7" t="e">
        <f t="shared" si="8"/>
        <v>#VALUE!</v>
      </c>
      <c r="AH24" s="7" t="e">
        <f t="shared" si="8"/>
        <v>#VALUE!</v>
      </c>
      <c r="AI24" s="7" t="e">
        <f t="shared" si="8"/>
        <v>#VALUE!</v>
      </c>
      <c r="AJ24" s="7" t="e">
        <f t="shared" si="8"/>
        <v>#VALUE!</v>
      </c>
      <c r="AK24" s="7" t="e">
        <f t="shared" si="8"/>
        <v>#VALUE!</v>
      </c>
      <c r="AL24" s="7" t="e">
        <f t="shared" si="8"/>
        <v>#VALUE!</v>
      </c>
      <c r="AM24" s="7" t="e">
        <f>AL24+AM23</f>
        <v>#VALUE!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s="6" customFormat="1" ht="15.75" hidden="1" customHeight="1" outlineLevel="1">
      <c r="A25" s="29" t="s">
        <v>27</v>
      </c>
      <c r="B25" s="38" t="s">
        <v>28</v>
      </c>
      <c r="C25" s="38">
        <v>3</v>
      </c>
      <c r="D25" s="54" t="s">
        <v>32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s="6" customFormat="1" ht="15.75" hidden="1" customHeight="1" outlineLevel="1">
      <c r="A26" s="29" t="s">
        <v>27</v>
      </c>
      <c r="B26" s="38" t="s">
        <v>28</v>
      </c>
      <c r="C26" s="38">
        <v>3</v>
      </c>
      <c r="D26" s="54" t="s">
        <v>35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s="6" customFormat="1" ht="15.75" hidden="1" customHeight="1" outlineLevel="1">
      <c r="A27" s="29"/>
      <c r="B27" s="29"/>
      <c r="C27" s="54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s="6" customFormat="1" ht="15.75" customHeight="1" collapsed="1">
      <c r="A28" s="29" t="s">
        <v>27</v>
      </c>
      <c r="B28" s="38" t="s">
        <v>28</v>
      </c>
      <c r="C28" s="38">
        <v>4</v>
      </c>
      <c r="D28" s="52" t="s">
        <v>29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 t="e">
        <f>Deferral!#REF!</f>
        <v>#REF!</v>
      </c>
      <c r="AN28" s="7">
        <v>212209.99099945836</v>
      </c>
      <c r="AO28" s="7">
        <v>-89627.586778865196</v>
      </c>
      <c r="AP28" s="7">
        <v>996964.76576564694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s="6" customFormat="1" ht="15.75" customHeight="1">
      <c r="A29" s="29" t="s">
        <v>27</v>
      </c>
      <c r="B29" s="38" t="s">
        <v>28</v>
      </c>
      <c r="C29" s="38">
        <v>4</v>
      </c>
      <c r="D29" s="54" t="s">
        <v>30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 t="e">
        <f>AM28/2*AM$302</f>
        <v>#REF!</v>
      </c>
      <c r="AN29" s="7">
        <v>-21501.787255374169</v>
      </c>
      <c r="AO29" s="7">
        <v>-21893.957474297404</v>
      </c>
      <c r="AP29" s="7">
        <v>-19662.687472565507</v>
      </c>
      <c r="AQ29" s="7">
        <f t="shared" ref="AQ29:AW29" si="9">AP30*AQ$302</f>
        <v>0</v>
      </c>
      <c r="AR29" s="7">
        <f t="shared" si="9"/>
        <v>0</v>
      </c>
      <c r="AS29" s="7">
        <f t="shared" si="9"/>
        <v>0</v>
      </c>
      <c r="AT29" s="7">
        <f t="shared" si="9"/>
        <v>0</v>
      </c>
      <c r="AU29" s="7">
        <f t="shared" si="9"/>
        <v>0</v>
      </c>
      <c r="AV29" s="7">
        <f t="shared" si="9"/>
        <v>0</v>
      </c>
      <c r="AW29" s="7">
        <f t="shared" si="9"/>
        <v>0</v>
      </c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s="6" customFormat="1" ht="15.75" customHeight="1">
      <c r="A30" s="29" t="s">
        <v>27</v>
      </c>
      <c r="B30" s="38" t="s">
        <v>28</v>
      </c>
      <c r="C30" s="38">
        <v>4</v>
      </c>
      <c r="D30" s="52" t="s">
        <v>31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 t="e">
        <f>SUM(AM28:AM29)</f>
        <v>#REF!</v>
      </c>
      <c r="AN30" s="7">
        <v>-5428675.5751849189</v>
      </c>
      <c r="AO30" s="7">
        <v>-5540197.119438082</v>
      </c>
      <c r="AP30" s="7">
        <v>-4562895.0411450006</v>
      </c>
      <c r="AQ30" s="7">
        <f>AP30+AQ29</f>
        <v>-4562895.0411450006</v>
      </c>
      <c r="AR30" s="7">
        <f t="shared" ref="AR30:AU30" si="10">AQ30+AR29</f>
        <v>-4562895.0411450006</v>
      </c>
      <c r="AS30" s="7">
        <f t="shared" si="10"/>
        <v>-4562895.0411450006</v>
      </c>
      <c r="AT30" s="7">
        <f t="shared" si="10"/>
        <v>-4562895.0411450006</v>
      </c>
      <c r="AU30" s="7">
        <f t="shared" si="10"/>
        <v>-4562895.0411450006</v>
      </c>
      <c r="AV30" s="7">
        <f>AU30+AV29</f>
        <v>-4562895.0411450006</v>
      </c>
      <c r="AW30" s="7">
        <f>AV30+AW29</f>
        <v>-4562895.0411450006</v>
      </c>
      <c r="AX30" s="7">
        <f>AW30</f>
        <v>-4562895.0411450006</v>
      </c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s="6" customFormat="1" ht="15.75" hidden="1" customHeight="1" outlineLevel="1">
      <c r="A31" s="29" t="s">
        <v>27</v>
      </c>
      <c r="B31" s="38" t="s">
        <v>28</v>
      </c>
      <c r="C31" s="38">
        <v>4</v>
      </c>
      <c r="D31" s="54" t="s">
        <v>32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55">
        <f>AX331</f>
        <v>0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s="6" customFormat="1" ht="15.75" hidden="1" customHeight="1" outlineLevel="1">
      <c r="A32" s="29" t="s">
        <v>27</v>
      </c>
      <c r="B32" s="38" t="s">
        <v>28</v>
      </c>
      <c r="C32" s="38">
        <v>4</v>
      </c>
      <c r="D32" s="54" t="s">
        <v>36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>
        <f>SUM(AX30:AX31)</f>
        <v>-4562895.0411450006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s="6" customFormat="1" ht="15.75" hidden="1" customHeight="1" outlineLevel="1">
      <c r="A33" s="29"/>
      <c r="B33" s="29"/>
      <c r="C33" s="54"/>
      <c r="D33" s="5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s="6" customFormat="1" ht="15.75" hidden="1" customHeight="1" outlineLevel="1">
      <c r="A34" s="29" t="s">
        <v>27</v>
      </c>
      <c r="B34" s="38" t="s">
        <v>28</v>
      </c>
      <c r="C34" s="38">
        <v>5</v>
      </c>
      <c r="D34" s="52" t="s">
        <v>29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 t="e">
        <f>Deferral!AQ16</f>
        <v>#VALUE!</v>
      </c>
      <c r="AR34" s="7" t="e">
        <f>Deferral!AR16</f>
        <v>#VALUE!</v>
      </c>
      <c r="AS34" s="7" t="e">
        <f>Deferral!AS16</f>
        <v>#VALUE!</v>
      </c>
      <c r="AT34" s="7" t="e">
        <f>Deferral!AT16</f>
        <v>#VALUE!</v>
      </c>
      <c r="AU34" s="7" t="e">
        <f>Deferral!AU16</f>
        <v>#VALUE!</v>
      </c>
      <c r="AV34" s="7" t="e">
        <f>Deferral!AV16</f>
        <v>#VALUE!</v>
      </c>
      <c r="AW34" s="7" t="e">
        <f>Deferral!AW16</f>
        <v>#VALUE!</v>
      </c>
      <c r="AX34" s="7" t="e">
        <f>Deferral!AX16</f>
        <v>#VALUE!</v>
      </c>
      <c r="AY34" s="7" t="e">
        <f>Deferral!AY16</f>
        <v>#VALUE!</v>
      </c>
      <c r="AZ34" s="7" t="e">
        <f>Deferral!AZ16</f>
        <v>#VALUE!</v>
      </c>
      <c r="BA34" s="7" t="e">
        <f>Deferral!BA16</f>
        <v>#VALUE!</v>
      </c>
      <c r="BB34" s="7" t="e">
        <f>Deferral!BB16</f>
        <v>#VALUE!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s="6" customFormat="1" ht="15.75" hidden="1" customHeight="1" outlineLevel="1">
      <c r="A35" s="29" t="s">
        <v>27</v>
      </c>
      <c r="B35" s="38" t="s">
        <v>28</v>
      </c>
      <c r="C35" s="38">
        <v>5</v>
      </c>
      <c r="D35" s="54" t="s">
        <v>30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 t="e">
        <f>AQ34/2*AQ$302</f>
        <v>#VALUE!</v>
      </c>
      <c r="AR35" s="7" t="e">
        <f t="shared" ref="AR35:BB35" si="11">(AQ36+AR34/2)*AR$302</f>
        <v>#VALUE!</v>
      </c>
      <c r="AS35" s="7" t="e">
        <f t="shared" si="11"/>
        <v>#VALUE!</v>
      </c>
      <c r="AT35" s="7" t="e">
        <f t="shared" si="11"/>
        <v>#VALUE!</v>
      </c>
      <c r="AU35" s="7" t="e">
        <f t="shared" si="11"/>
        <v>#VALUE!</v>
      </c>
      <c r="AV35" s="7" t="e">
        <f t="shared" si="11"/>
        <v>#VALUE!</v>
      </c>
      <c r="AW35" s="7" t="e">
        <f t="shared" si="11"/>
        <v>#VALUE!</v>
      </c>
      <c r="AX35" s="7" t="e">
        <f t="shared" si="11"/>
        <v>#VALUE!</v>
      </c>
      <c r="AY35" s="7" t="e">
        <f t="shared" si="11"/>
        <v>#VALUE!</v>
      </c>
      <c r="AZ35" s="7" t="e">
        <f t="shared" si="11"/>
        <v>#VALUE!</v>
      </c>
      <c r="BA35" s="7" t="e">
        <f t="shared" si="11"/>
        <v>#VALUE!</v>
      </c>
      <c r="BB35" s="7" t="e">
        <f t="shared" si="11"/>
        <v>#VALUE!</v>
      </c>
      <c r="BC35" s="7" t="e">
        <f t="shared" ref="BC35:BI35" si="12">BB36*BC$302</f>
        <v>#VALUE!</v>
      </c>
      <c r="BD35" s="7" t="e">
        <f t="shared" si="12"/>
        <v>#VALUE!</v>
      </c>
      <c r="BE35" s="7" t="e">
        <f t="shared" si="12"/>
        <v>#VALUE!</v>
      </c>
      <c r="BF35" s="7" t="e">
        <f t="shared" si="12"/>
        <v>#VALUE!</v>
      </c>
      <c r="BG35" s="7" t="e">
        <f t="shared" si="12"/>
        <v>#VALUE!</v>
      </c>
      <c r="BH35" s="7" t="e">
        <f t="shared" si="12"/>
        <v>#VALUE!</v>
      </c>
      <c r="BI35" s="7" t="e">
        <f t="shared" si="12"/>
        <v>#VALUE!</v>
      </c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s="6" customFormat="1" ht="15.75" hidden="1" customHeight="1" outlineLevel="1">
      <c r="A36" s="29" t="s">
        <v>27</v>
      </c>
      <c r="B36" s="38" t="s">
        <v>28</v>
      </c>
      <c r="C36" s="38">
        <v>5</v>
      </c>
      <c r="D36" s="52" t="s">
        <v>31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 t="e">
        <f>SUM(AQ34:AQ35)</f>
        <v>#VALUE!</v>
      </c>
      <c r="AR36" s="7" t="e">
        <f>AQ36+SUM(AR34:AR35)</f>
        <v>#VALUE!</v>
      </c>
      <c r="AS36" s="7" t="e">
        <f t="shared" ref="AS36" si="13">AR36+SUM(AS34:AS35)</f>
        <v>#VALUE!</v>
      </c>
      <c r="AT36" s="7" t="e">
        <f t="shared" ref="AT36:BB36" si="14">AS36+SUM(AT34:AT35)</f>
        <v>#VALUE!</v>
      </c>
      <c r="AU36" s="7" t="e">
        <f t="shared" si="14"/>
        <v>#VALUE!</v>
      </c>
      <c r="AV36" s="7" t="e">
        <f t="shared" si="14"/>
        <v>#VALUE!</v>
      </c>
      <c r="AW36" s="7" t="e">
        <f t="shared" si="14"/>
        <v>#VALUE!</v>
      </c>
      <c r="AX36" s="7" t="e">
        <f t="shared" si="14"/>
        <v>#VALUE!</v>
      </c>
      <c r="AY36" s="7" t="e">
        <f t="shared" si="14"/>
        <v>#VALUE!</v>
      </c>
      <c r="AZ36" s="7" t="e">
        <f t="shared" si="14"/>
        <v>#VALUE!</v>
      </c>
      <c r="BA36" s="7" t="e">
        <f t="shared" si="14"/>
        <v>#VALUE!</v>
      </c>
      <c r="BB36" s="7" t="e">
        <f t="shared" si="14"/>
        <v>#VALUE!</v>
      </c>
      <c r="BC36" s="7" t="e">
        <f>BB36+BC35</f>
        <v>#VALUE!</v>
      </c>
      <c r="BD36" s="7" t="e">
        <f t="shared" ref="BD36:BG36" si="15">BC36+BD35</f>
        <v>#VALUE!</v>
      </c>
      <c r="BE36" s="7" t="e">
        <f t="shared" si="15"/>
        <v>#VALUE!</v>
      </c>
      <c r="BF36" s="7" t="e">
        <f t="shared" si="15"/>
        <v>#VALUE!</v>
      </c>
      <c r="BG36" s="7" t="e">
        <f t="shared" si="15"/>
        <v>#VALUE!</v>
      </c>
      <c r="BH36" s="7" t="e">
        <f>BG36+BH35</f>
        <v>#VALUE!</v>
      </c>
      <c r="BI36" s="7" t="e">
        <f>BH36+BI35</f>
        <v>#VALUE!</v>
      </c>
      <c r="BJ36" s="7" t="e">
        <f>BI36</f>
        <v>#VALUE!</v>
      </c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s="6" customFormat="1" ht="15.75" hidden="1" customHeight="1" outlineLevel="1">
      <c r="A37" s="29" t="s">
        <v>27</v>
      </c>
      <c r="B37" s="38" t="s">
        <v>28</v>
      </c>
      <c r="C37" s="38">
        <v>5</v>
      </c>
      <c r="D37" s="54" t="s">
        <v>32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55">
        <f>BJ339</f>
        <v>0</v>
      </c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s="6" customFormat="1" ht="15.75" hidden="1" customHeight="1" outlineLevel="1">
      <c r="A38" s="29" t="s">
        <v>27</v>
      </c>
      <c r="B38" s="38" t="s">
        <v>28</v>
      </c>
      <c r="C38" s="38">
        <v>5</v>
      </c>
      <c r="D38" s="54" t="s">
        <v>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 t="e">
        <f>SUM(BJ36:BJ37)</f>
        <v>#VALUE!</v>
      </c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s="6" customFormat="1" ht="15.75" hidden="1" customHeight="1" outlineLevel="1">
      <c r="A39" s="29"/>
      <c r="B39" s="29"/>
      <c r="C39" s="54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s="6" customFormat="1" ht="15.75" customHeight="1" collapsed="1">
      <c r="A40" s="29"/>
      <c r="B40" s="29"/>
      <c r="C40" s="54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s="6" customFormat="1" ht="15.75" customHeight="1">
      <c r="A41" s="29" t="s">
        <v>27</v>
      </c>
      <c r="B41" s="38" t="s">
        <v>28</v>
      </c>
      <c r="C41" s="56"/>
      <c r="D41" s="54" t="s">
        <v>38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-108467</v>
      </c>
      <c r="Y41" s="7">
        <v>-204458</v>
      </c>
      <c r="Z41" s="7">
        <v>-205061</v>
      </c>
      <c r="AA41" s="7">
        <v>-242034</v>
      </c>
      <c r="AB41" s="7">
        <v>-291430</v>
      </c>
      <c r="AC41" s="7">
        <v>-221602</v>
      </c>
      <c r="AD41" s="7">
        <v>-190028</v>
      </c>
      <c r="AE41" s="7">
        <v>-261659.66981000002</v>
      </c>
      <c r="AF41" s="7">
        <v>-396344.51513999997</v>
      </c>
      <c r="AG41" s="7">
        <v>-400658.81148999999</v>
      </c>
      <c r="AH41" s="7">
        <v>-196070</v>
      </c>
      <c r="AI41" s="7">
        <v>-304</v>
      </c>
      <c r="AJ41" s="7">
        <v>0</v>
      </c>
      <c r="AK41" s="7">
        <v>0</v>
      </c>
      <c r="AL41" s="7">
        <v>0</v>
      </c>
      <c r="AM41" s="7">
        <v>0</v>
      </c>
      <c r="AN41" s="7">
        <v>-361702.3533877288</v>
      </c>
      <c r="AO41" s="7">
        <v>-284160.59840000002</v>
      </c>
      <c r="AP41" s="7">
        <v>-297089.52351999999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/>
      <c r="BV41" s="7"/>
    </row>
    <row r="42" spans="1:74" s="6" customFormat="1" ht="15.75" customHeight="1">
      <c r="A42" s="29" t="s">
        <v>27</v>
      </c>
      <c r="B42" s="38" t="s">
        <v>28</v>
      </c>
      <c r="C42" s="56"/>
      <c r="D42" s="54" t="s">
        <v>39</v>
      </c>
      <c r="E42" s="7">
        <v>0</v>
      </c>
      <c r="F42" s="7">
        <f>(E43+F14+F20+F26+F32+F38+F41/2)*F$302</f>
        <v>0</v>
      </c>
      <c r="G42" s="7">
        <f t="shared" ref="G42:N42" si="16">(F43+G14+G20+G26+G32+G38+G41/2)*G$302</f>
        <v>0</v>
      </c>
      <c r="H42" s="7">
        <f t="shared" si="16"/>
        <v>0</v>
      </c>
      <c r="I42" s="7">
        <f t="shared" si="16"/>
        <v>0</v>
      </c>
      <c r="J42" s="7">
        <f t="shared" si="16"/>
        <v>0</v>
      </c>
      <c r="K42" s="7">
        <f t="shared" si="16"/>
        <v>0</v>
      </c>
      <c r="L42" s="7">
        <f t="shared" si="16"/>
        <v>0</v>
      </c>
      <c r="M42" s="7">
        <f t="shared" si="16"/>
        <v>0</v>
      </c>
      <c r="N42" s="7">
        <f t="shared" si="16"/>
        <v>0</v>
      </c>
      <c r="O42" s="7" t="e">
        <f>(N43+O14+O20+O26+O32+O38+O41/2)*O$302</f>
        <v>#VALUE!</v>
      </c>
      <c r="P42" s="7" t="e">
        <f>(O43+P14+P20+P26+P32+P38+P41/2)*P$302</f>
        <v>#VALUE!</v>
      </c>
      <c r="Q42" s="7" t="e">
        <f t="shared" ref="Q42:BT42" si="17">(P43+Q14+Q20+Q26+Q32+Q38+Q41/2)*Q$302</f>
        <v>#VALUE!</v>
      </c>
      <c r="R42" s="7" t="e">
        <f t="shared" si="17"/>
        <v>#VALUE!</v>
      </c>
      <c r="S42" s="7" t="e">
        <f t="shared" si="17"/>
        <v>#VALUE!</v>
      </c>
      <c r="T42" s="7" t="e">
        <f t="shared" si="17"/>
        <v>#VALUE!</v>
      </c>
      <c r="U42" s="7" t="e">
        <f t="shared" si="17"/>
        <v>#VALUE!</v>
      </c>
      <c r="V42" s="7" t="e">
        <f t="shared" si="17"/>
        <v>#VALUE!</v>
      </c>
      <c r="W42" s="7" t="e">
        <f t="shared" si="17"/>
        <v>#VALUE!</v>
      </c>
      <c r="X42" s="7" t="e">
        <f t="shared" si="17"/>
        <v>#VALUE!</v>
      </c>
      <c r="Y42" s="7" t="e">
        <f t="shared" si="17"/>
        <v>#VALUE!</v>
      </c>
      <c r="Z42" s="7" t="e">
        <f t="shared" si="17"/>
        <v>#VALUE!</v>
      </c>
      <c r="AA42" s="7" t="e">
        <f t="shared" si="17"/>
        <v>#VALUE!</v>
      </c>
      <c r="AB42" s="7" t="e">
        <f t="shared" si="17"/>
        <v>#VALUE!</v>
      </c>
      <c r="AC42" s="7" t="e">
        <f t="shared" si="17"/>
        <v>#VALUE!</v>
      </c>
      <c r="AD42" s="7" t="e">
        <f t="shared" si="17"/>
        <v>#VALUE!</v>
      </c>
      <c r="AE42" s="7" t="e">
        <f t="shared" si="17"/>
        <v>#VALUE!</v>
      </c>
      <c r="AF42" s="7" t="e">
        <f t="shared" si="17"/>
        <v>#VALUE!</v>
      </c>
      <c r="AG42" s="7" t="e">
        <f t="shared" si="17"/>
        <v>#VALUE!</v>
      </c>
      <c r="AH42" s="7" t="e">
        <f t="shared" si="17"/>
        <v>#VALUE!</v>
      </c>
      <c r="AI42" s="7" t="e">
        <f t="shared" si="17"/>
        <v>#VALUE!</v>
      </c>
      <c r="AJ42" s="7" t="e">
        <f t="shared" si="17"/>
        <v>#VALUE!</v>
      </c>
      <c r="AK42" s="7" t="e">
        <f t="shared" si="17"/>
        <v>#VALUE!</v>
      </c>
      <c r="AL42" s="7" t="e">
        <f t="shared" si="17"/>
        <v>#VALUE!</v>
      </c>
      <c r="AM42" s="7" t="e">
        <f t="shared" si="17"/>
        <v>#VALUE!</v>
      </c>
      <c r="AN42" s="7">
        <v>16096.753733849189</v>
      </c>
      <c r="AO42" s="7">
        <v>15282.152120436032</v>
      </c>
      <c r="AP42" s="7">
        <v>13826.260972950829</v>
      </c>
      <c r="AQ42" s="7">
        <f t="shared" si="17"/>
        <v>0</v>
      </c>
      <c r="AR42" s="7">
        <f t="shared" si="17"/>
        <v>0</v>
      </c>
      <c r="AS42" s="7">
        <f t="shared" si="17"/>
        <v>0</v>
      </c>
      <c r="AT42" s="7">
        <f t="shared" si="17"/>
        <v>0</v>
      </c>
      <c r="AU42" s="7">
        <f t="shared" si="17"/>
        <v>0</v>
      </c>
      <c r="AV42" s="7">
        <f t="shared" si="17"/>
        <v>0</v>
      </c>
      <c r="AW42" s="7">
        <f t="shared" si="17"/>
        <v>0</v>
      </c>
      <c r="AX42" s="7">
        <f t="shared" si="17"/>
        <v>0</v>
      </c>
      <c r="AY42" s="7">
        <f t="shared" si="17"/>
        <v>0</v>
      </c>
      <c r="AZ42" s="7">
        <f t="shared" si="17"/>
        <v>0</v>
      </c>
      <c r="BA42" s="7">
        <f t="shared" si="17"/>
        <v>0</v>
      </c>
      <c r="BB42" s="7">
        <f t="shared" si="17"/>
        <v>0</v>
      </c>
      <c r="BC42" s="7">
        <f t="shared" si="17"/>
        <v>0</v>
      </c>
      <c r="BD42" s="7">
        <f t="shared" si="17"/>
        <v>0</v>
      </c>
      <c r="BE42" s="7">
        <f t="shared" si="17"/>
        <v>0</v>
      </c>
      <c r="BF42" s="7">
        <f t="shared" si="17"/>
        <v>0</v>
      </c>
      <c r="BG42" s="7">
        <f t="shared" si="17"/>
        <v>0</v>
      </c>
      <c r="BH42" s="7">
        <f t="shared" si="17"/>
        <v>0</v>
      </c>
      <c r="BI42" s="7">
        <f t="shared" si="17"/>
        <v>0</v>
      </c>
      <c r="BJ42" s="7" t="e">
        <f t="shared" si="17"/>
        <v>#VALUE!</v>
      </c>
      <c r="BK42" s="7" t="e">
        <f t="shared" si="17"/>
        <v>#VALUE!</v>
      </c>
      <c r="BL42" s="7" t="e">
        <f t="shared" si="17"/>
        <v>#VALUE!</v>
      </c>
      <c r="BM42" s="7" t="e">
        <f t="shared" si="17"/>
        <v>#VALUE!</v>
      </c>
      <c r="BN42" s="7" t="e">
        <f t="shared" si="17"/>
        <v>#VALUE!</v>
      </c>
      <c r="BO42" s="7" t="e">
        <f t="shared" si="17"/>
        <v>#VALUE!</v>
      </c>
      <c r="BP42" s="7" t="e">
        <f t="shared" si="17"/>
        <v>#VALUE!</v>
      </c>
      <c r="BQ42" s="7" t="e">
        <f t="shared" si="17"/>
        <v>#VALUE!</v>
      </c>
      <c r="BR42" s="7" t="e">
        <f t="shared" si="17"/>
        <v>#VALUE!</v>
      </c>
      <c r="BS42" s="7" t="e">
        <f t="shared" si="17"/>
        <v>#VALUE!</v>
      </c>
      <c r="BT42" s="7" t="e">
        <f t="shared" si="17"/>
        <v>#VALUE!</v>
      </c>
      <c r="BU42" s="7"/>
      <c r="BV42" s="7"/>
    </row>
    <row r="43" spans="1:74" s="6" customFormat="1" ht="15.75" customHeight="1">
      <c r="A43" s="57" t="s">
        <v>27</v>
      </c>
      <c r="B43" s="58" t="s">
        <v>28</v>
      </c>
      <c r="C43" s="59"/>
      <c r="D43" s="60" t="s">
        <v>40</v>
      </c>
      <c r="E43" s="55">
        <v>0</v>
      </c>
      <c r="F43" s="55">
        <f>E43+F14+F20+F26+F32+F38+F41+F42</f>
        <v>0</v>
      </c>
      <c r="G43" s="55">
        <f t="shared" ref="G43:N43" si="18">F43+G14+G20+G26+G32+G38+G41+G42</f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 t="e">
        <f>N43+O14+O20+O26+O32+O38+O41+O42</f>
        <v>#VALUE!</v>
      </c>
      <c r="P43" s="55" t="e">
        <f>O43+P14+P20+P26+P32+P38+P41+P42</f>
        <v>#VALUE!</v>
      </c>
      <c r="Q43" s="55" t="e">
        <f t="shared" ref="Q43:BT43" si="19">P43+Q14+Q20+Q26+Q32+Q38+Q41+Q42</f>
        <v>#VALUE!</v>
      </c>
      <c r="R43" s="55" t="e">
        <f t="shared" si="19"/>
        <v>#VALUE!</v>
      </c>
      <c r="S43" s="55" t="e">
        <f t="shared" si="19"/>
        <v>#VALUE!</v>
      </c>
      <c r="T43" s="55" t="e">
        <f t="shared" si="19"/>
        <v>#VALUE!</v>
      </c>
      <c r="U43" s="55" t="e">
        <f t="shared" si="19"/>
        <v>#VALUE!</v>
      </c>
      <c r="V43" s="55" t="e">
        <f t="shared" si="19"/>
        <v>#VALUE!</v>
      </c>
      <c r="W43" s="55" t="e">
        <f t="shared" si="19"/>
        <v>#VALUE!</v>
      </c>
      <c r="X43" s="55" t="e">
        <f t="shared" si="19"/>
        <v>#VALUE!</v>
      </c>
      <c r="Y43" s="55" t="e">
        <f t="shared" si="19"/>
        <v>#VALUE!</v>
      </c>
      <c r="Z43" s="55" t="e">
        <f t="shared" si="19"/>
        <v>#VALUE!</v>
      </c>
      <c r="AA43" s="55" t="e">
        <f t="shared" si="19"/>
        <v>#VALUE!</v>
      </c>
      <c r="AB43" s="55" t="e">
        <f t="shared" si="19"/>
        <v>#VALUE!</v>
      </c>
      <c r="AC43" s="55" t="e">
        <f t="shared" si="19"/>
        <v>#VALUE!</v>
      </c>
      <c r="AD43" s="55" t="e">
        <f t="shared" si="19"/>
        <v>#VALUE!</v>
      </c>
      <c r="AE43" s="55" t="e">
        <f t="shared" si="19"/>
        <v>#VALUE!</v>
      </c>
      <c r="AF43" s="55" t="e">
        <f t="shared" si="19"/>
        <v>#VALUE!</v>
      </c>
      <c r="AG43" s="55" t="e">
        <f t="shared" si="19"/>
        <v>#VALUE!</v>
      </c>
      <c r="AH43" s="55" t="e">
        <f t="shared" si="19"/>
        <v>#VALUE!</v>
      </c>
      <c r="AI43" s="55" t="e">
        <f t="shared" si="19"/>
        <v>#VALUE!</v>
      </c>
      <c r="AJ43" s="55" t="e">
        <f t="shared" si="19"/>
        <v>#VALUE!</v>
      </c>
      <c r="AK43" s="55" t="e">
        <f t="shared" si="19"/>
        <v>#VALUE!</v>
      </c>
      <c r="AL43" s="55" t="e">
        <f t="shared" si="19"/>
        <v>#VALUE!</v>
      </c>
      <c r="AM43" s="55" t="e">
        <f t="shared" si="19"/>
        <v>#VALUE!</v>
      </c>
      <c r="AN43" s="55">
        <v>3962618.3293090076</v>
      </c>
      <c r="AO43" s="55">
        <v>3693739.8830294437</v>
      </c>
      <c r="AP43" s="55">
        <v>3410476.6204823945</v>
      </c>
      <c r="AQ43" s="55">
        <f t="shared" si="19"/>
        <v>3410476.6204823945</v>
      </c>
      <c r="AR43" s="55">
        <f t="shared" si="19"/>
        <v>3410476.6204823945</v>
      </c>
      <c r="AS43" s="55">
        <f t="shared" si="19"/>
        <v>3410476.6204823945</v>
      </c>
      <c r="AT43" s="55">
        <f t="shared" si="19"/>
        <v>3410476.6204823945</v>
      </c>
      <c r="AU43" s="55">
        <f t="shared" si="19"/>
        <v>3410476.6204823945</v>
      </c>
      <c r="AV43" s="55">
        <f t="shared" si="19"/>
        <v>3410476.6204823945</v>
      </c>
      <c r="AW43" s="55">
        <f t="shared" si="19"/>
        <v>3410476.6204823945</v>
      </c>
      <c r="AX43" s="55">
        <f t="shared" si="19"/>
        <v>-1152418.4206626061</v>
      </c>
      <c r="AY43" s="55">
        <f t="shared" si="19"/>
        <v>-1152418.4206626061</v>
      </c>
      <c r="AZ43" s="55">
        <f t="shared" si="19"/>
        <v>-1152418.4206626061</v>
      </c>
      <c r="BA43" s="55">
        <f t="shared" si="19"/>
        <v>-1152418.4206626061</v>
      </c>
      <c r="BB43" s="55">
        <f t="shared" si="19"/>
        <v>-1152418.4206626061</v>
      </c>
      <c r="BC43" s="55">
        <f t="shared" si="19"/>
        <v>-1152418.4206626061</v>
      </c>
      <c r="BD43" s="55">
        <f t="shared" si="19"/>
        <v>-1152418.4206626061</v>
      </c>
      <c r="BE43" s="55">
        <f t="shared" si="19"/>
        <v>-1152418.4206626061</v>
      </c>
      <c r="BF43" s="55">
        <f t="shared" si="19"/>
        <v>-1152418.4206626061</v>
      </c>
      <c r="BG43" s="55">
        <f t="shared" si="19"/>
        <v>-1152418.4206626061</v>
      </c>
      <c r="BH43" s="55">
        <f t="shared" si="19"/>
        <v>-1152418.4206626061</v>
      </c>
      <c r="BI43" s="55">
        <f t="shared" si="19"/>
        <v>-1152418.4206626061</v>
      </c>
      <c r="BJ43" s="55" t="e">
        <f t="shared" si="19"/>
        <v>#VALUE!</v>
      </c>
      <c r="BK43" s="55" t="e">
        <f t="shared" si="19"/>
        <v>#VALUE!</v>
      </c>
      <c r="BL43" s="55" t="e">
        <f t="shared" si="19"/>
        <v>#VALUE!</v>
      </c>
      <c r="BM43" s="55" t="e">
        <f t="shared" si="19"/>
        <v>#VALUE!</v>
      </c>
      <c r="BN43" s="55" t="e">
        <f t="shared" si="19"/>
        <v>#VALUE!</v>
      </c>
      <c r="BO43" s="55" t="e">
        <f t="shared" si="19"/>
        <v>#VALUE!</v>
      </c>
      <c r="BP43" s="55" t="e">
        <f t="shared" si="19"/>
        <v>#VALUE!</v>
      </c>
      <c r="BQ43" s="55" t="e">
        <f t="shared" si="19"/>
        <v>#VALUE!</v>
      </c>
      <c r="BR43" s="55" t="e">
        <f t="shared" si="19"/>
        <v>#VALUE!</v>
      </c>
      <c r="BS43" s="55" t="e">
        <f t="shared" si="19"/>
        <v>#VALUE!</v>
      </c>
      <c r="BT43" s="55" t="e">
        <f t="shared" si="19"/>
        <v>#VALUE!</v>
      </c>
      <c r="BU43" s="7"/>
      <c r="BV43" s="7"/>
    </row>
    <row r="44" spans="1:74" s="6" customFormat="1" ht="15.75" hidden="1" customHeight="1" outlineLevel="1">
      <c r="B44" s="29"/>
      <c r="C44" s="30"/>
      <c r="D44" s="5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s="6" customFormat="1" ht="15.75" hidden="1" customHeight="1" outlineLevel="1">
      <c r="A45" s="38" t="s">
        <v>41</v>
      </c>
      <c r="B45" s="38" t="s">
        <v>42</v>
      </c>
      <c r="C45" s="38">
        <v>1</v>
      </c>
      <c r="D45" s="52" t="s">
        <v>29</v>
      </c>
      <c r="E45" s="7" t="e">
        <f>Deferral!D24</f>
        <v>#VALUE!</v>
      </c>
      <c r="F45" s="7" t="e">
        <f>Deferral!E24</f>
        <v>#VALUE!</v>
      </c>
      <c r="G45" s="7" t="e">
        <f>Deferral!F24</f>
        <v>#VALUE!</v>
      </c>
      <c r="H45" s="7" t="e">
        <f>Deferral!G24</f>
        <v>#VALUE!</v>
      </c>
      <c r="I45" s="7" t="e">
        <f>Deferral!H24</f>
        <v>#VALUE!</v>
      </c>
      <c r="J45" s="7" t="e">
        <f>Deferral!I24</f>
        <v>#VALUE!</v>
      </c>
      <c r="K45" s="7" t="e">
        <f>Deferral!J24</f>
        <v>#VALUE!</v>
      </c>
      <c r="L45" s="7" t="e">
        <f>Deferral!K24</f>
        <v>#VALUE!</v>
      </c>
      <c r="M45" s="7" t="e">
        <f>Deferral!L24</f>
        <v>#VALUE!</v>
      </c>
      <c r="N45" s="7" t="e">
        <f>Deferral!M24</f>
        <v>#VALUE!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s="6" customFormat="1" ht="15.75" hidden="1" customHeight="1" outlineLevel="1">
      <c r="A46" s="38" t="s">
        <v>41</v>
      </c>
      <c r="B46" s="38" t="s">
        <v>42</v>
      </c>
      <c r="C46" s="38">
        <v>1</v>
      </c>
      <c r="D46" s="54" t="s">
        <v>30</v>
      </c>
      <c r="E46" s="53" t="e">
        <f>E45/2*E$302</f>
        <v>#VALUE!</v>
      </c>
      <c r="F46" s="53" t="e">
        <f>(E47+F45/2)*F$302</f>
        <v>#VALUE!</v>
      </c>
      <c r="G46" s="53" t="e">
        <f t="shared" ref="G46:N46" si="20">(F47+G45/2)*G$302</f>
        <v>#VALUE!</v>
      </c>
      <c r="H46" s="53" t="e">
        <f t="shared" si="20"/>
        <v>#VALUE!</v>
      </c>
      <c r="I46" s="53" t="e">
        <f t="shared" si="20"/>
        <v>#VALUE!</v>
      </c>
      <c r="J46" s="53" t="e">
        <f t="shared" si="20"/>
        <v>#VALUE!</v>
      </c>
      <c r="K46" s="53" t="e">
        <f t="shared" si="20"/>
        <v>#VALUE!</v>
      </c>
      <c r="L46" s="53" t="e">
        <f t="shared" si="20"/>
        <v>#VALUE!</v>
      </c>
      <c r="M46" s="53" t="e">
        <f t="shared" si="20"/>
        <v>#VALUE!</v>
      </c>
      <c r="N46" s="53" t="e">
        <f t="shared" si="20"/>
        <v>#VALUE!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s="6" customFormat="1" ht="15.75" hidden="1" customHeight="1" outlineLevel="1">
      <c r="A47" s="38" t="s">
        <v>41</v>
      </c>
      <c r="B47" s="38" t="s">
        <v>42</v>
      </c>
      <c r="C47" s="38">
        <v>1</v>
      </c>
      <c r="D47" s="52" t="s">
        <v>31</v>
      </c>
      <c r="E47" s="53" t="e">
        <f>E45+E46</f>
        <v>#VALUE!</v>
      </c>
      <c r="F47" s="53" t="e">
        <f>E47+SUM(F45:F46)</f>
        <v>#VALUE!</v>
      </c>
      <c r="G47" s="53" t="e">
        <f t="shared" ref="G47" si="21">F47+SUM(G45:G46)</f>
        <v>#VALUE!</v>
      </c>
      <c r="H47" s="53" t="e">
        <f t="shared" ref="H47:N47" si="22">G47+SUM(H45:H46)</f>
        <v>#VALUE!</v>
      </c>
      <c r="I47" s="53" t="e">
        <f t="shared" si="22"/>
        <v>#VALUE!</v>
      </c>
      <c r="J47" s="53" t="e">
        <f t="shared" si="22"/>
        <v>#VALUE!</v>
      </c>
      <c r="K47" s="53" t="e">
        <f t="shared" si="22"/>
        <v>#VALUE!</v>
      </c>
      <c r="L47" s="53" t="e">
        <f t="shared" si="22"/>
        <v>#VALUE!</v>
      </c>
      <c r="M47" s="53" t="e">
        <f t="shared" si="22"/>
        <v>#VALUE!</v>
      </c>
      <c r="N47" s="53" t="e">
        <f t="shared" si="22"/>
        <v>#VALUE!</v>
      </c>
      <c r="O47" s="7" t="e">
        <f>N47</f>
        <v>#VALUE!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s="6" customFormat="1" ht="15.75" hidden="1" customHeight="1" outlineLevel="1">
      <c r="A48" s="38" t="s">
        <v>41</v>
      </c>
      <c r="B48" s="38" t="s">
        <v>42</v>
      </c>
      <c r="C48" s="38">
        <v>1</v>
      </c>
      <c r="D48" s="54" t="s">
        <v>32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5">
        <f>O308</f>
        <v>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s="6" customFormat="1" ht="15.75" hidden="1" customHeight="1" outlineLevel="1">
      <c r="A49" s="38" t="s">
        <v>41</v>
      </c>
      <c r="B49" s="38" t="s">
        <v>42</v>
      </c>
      <c r="C49" s="38">
        <v>1</v>
      </c>
      <c r="D49" s="54" t="s">
        <v>33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7" t="e">
        <f>SUM(O47:O48)</f>
        <v>#VALUE!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s="6" customFormat="1" ht="15.75" hidden="1" customHeight="1" outlineLevel="1">
      <c r="A50" s="38"/>
      <c r="B50" s="38"/>
      <c r="C50" s="38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s="6" customFormat="1" ht="15.75" hidden="1" customHeight="1" outlineLevel="1">
      <c r="A51" s="38" t="s">
        <v>41</v>
      </c>
      <c r="B51" s="38" t="s">
        <v>42</v>
      </c>
      <c r="C51" s="38">
        <v>2</v>
      </c>
      <c r="D51" s="52" t="s">
        <v>29</v>
      </c>
      <c r="E51" s="53"/>
      <c r="F51" s="53"/>
      <c r="G51" s="53"/>
      <c r="H51" s="53"/>
      <c r="I51" s="53"/>
      <c r="J51" s="53"/>
      <c r="K51" s="53"/>
      <c r="L51" s="53"/>
      <c r="M51" s="53"/>
      <c r="O51" s="7" t="e">
        <f>Deferral!N24</f>
        <v>#VALUE!</v>
      </c>
      <c r="P51" s="7" t="e">
        <f>Deferral!O24</f>
        <v>#VALUE!</v>
      </c>
      <c r="Q51" s="7">
        <f>Deferral!P24+Deferral!Q24</f>
        <v>42725.958767082251</v>
      </c>
      <c r="R51" s="7">
        <f>Deferral!R24+Deferral!S24</f>
        <v>-142355.14938579738</v>
      </c>
      <c r="S51" s="7" t="e">
        <f>Deferral!T24</f>
        <v>#VALUE!</v>
      </c>
      <c r="T51" s="7" t="e">
        <f>Deferral!U24</f>
        <v>#VALUE!</v>
      </c>
      <c r="U51" s="7" t="e">
        <f>Deferral!V24</f>
        <v>#VALUE!</v>
      </c>
      <c r="V51" s="7" t="e">
        <f>Deferral!W24</f>
        <v>#VALUE!</v>
      </c>
      <c r="W51" s="7" t="e">
        <f>Deferral!X24</f>
        <v>#VALUE!</v>
      </c>
      <c r="X51" s="7" t="e">
        <f>Deferral!Y24</f>
        <v>#VALUE!</v>
      </c>
      <c r="Y51" s="7" t="e">
        <f>Deferral!Z24</f>
        <v>#VALUE!</v>
      </c>
      <c r="Z51" s="7" t="e">
        <f>Deferral!AA24</f>
        <v>#VALUE!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s="6" customFormat="1" ht="15.75" hidden="1" customHeight="1" outlineLevel="1">
      <c r="A52" s="38" t="s">
        <v>41</v>
      </c>
      <c r="B52" s="38" t="s">
        <v>42</v>
      </c>
      <c r="C52" s="38">
        <v>2</v>
      </c>
      <c r="D52" s="54" t="s">
        <v>30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7" t="e">
        <f>O51/2*O$302</f>
        <v>#VALUE!</v>
      </c>
      <c r="P52" s="7" t="e">
        <f t="shared" ref="P52:Z52" si="23">(O53+P51/2)*P$302</f>
        <v>#VALUE!</v>
      </c>
      <c r="Q52" s="7" t="e">
        <f t="shared" si="23"/>
        <v>#VALUE!</v>
      </c>
      <c r="R52" s="7" t="e">
        <f t="shared" si="23"/>
        <v>#VALUE!</v>
      </c>
      <c r="S52" s="7" t="e">
        <f t="shared" si="23"/>
        <v>#VALUE!</v>
      </c>
      <c r="T52" s="7" t="e">
        <f t="shared" si="23"/>
        <v>#VALUE!</v>
      </c>
      <c r="U52" s="7" t="e">
        <f t="shared" si="23"/>
        <v>#VALUE!</v>
      </c>
      <c r="V52" s="7" t="e">
        <f t="shared" si="23"/>
        <v>#VALUE!</v>
      </c>
      <c r="W52" s="7" t="e">
        <f t="shared" si="23"/>
        <v>#VALUE!</v>
      </c>
      <c r="X52" s="7" t="e">
        <f t="shared" si="23"/>
        <v>#VALUE!</v>
      </c>
      <c r="Y52" s="7" t="e">
        <f t="shared" si="23"/>
        <v>#VALUE!</v>
      </c>
      <c r="Z52" s="7" t="e">
        <f t="shared" si="23"/>
        <v>#VALUE!</v>
      </c>
      <c r="AA52" s="7" t="e">
        <f t="shared" ref="AA52:AG52" si="24">Z53*AA$302</f>
        <v>#VALUE!</v>
      </c>
      <c r="AB52" s="7" t="e">
        <f t="shared" si="24"/>
        <v>#VALUE!</v>
      </c>
      <c r="AC52" s="7" t="e">
        <f t="shared" si="24"/>
        <v>#VALUE!</v>
      </c>
      <c r="AD52" s="7" t="e">
        <f t="shared" si="24"/>
        <v>#VALUE!</v>
      </c>
      <c r="AE52" s="7" t="e">
        <f t="shared" si="24"/>
        <v>#VALUE!</v>
      </c>
      <c r="AF52" s="7" t="e">
        <f t="shared" si="24"/>
        <v>#VALUE!</v>
      </c>
      <c r="AG52" s="7" t="e">
        <f t="shared" si="24"/>
        <v>#VALUE!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s="6" customFormat="1" ht="15.75" hidden="1" customHeight="1" outlineLevel="1">
      <c r="A53" s="38" t="s">
        <v>41</v>
      </c>
      <c r="B53" s="38" t="s">
        <v>42</v>
      </c>
      <c r="C53" s="38">
        <v>2</v>
      </c>
      <c r="D53" s="52" t="s">
        <v>31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7" t="e">
        <f>SUM(O51:O52)</f>
        <v>#VALUE!</v>
      </c>
      <c r="P53" s="7" t="e">
        <f>O53+SUM(P51:P52)</f>
        <v>#VALUE!</v>
      </c>
      <c r="Q53" s="7" t="e">
        <f t="shared" ref="Q53" si="25">P53+SUM(Q51:Q52)</f>
        <v>#VALUE!</v>
      </c>
      <c r="R53" s="7" t="e">
        <f t="shared" ref="R53:Z53" si="26">Q53+SUM(R51:R52)</f>
        <v>#VALUE!</v>
      </c>
      <c r="S53" s="7" t="e">
        <f t="shared" si="26"/>
        <v>#VALUE!</v>
      </c>
      <c r="T53" s="7" t="e">
        <f t="shared" si="26"/>
        <v>#VALUE!</v>
      </c>
      <c r="U53" s="7" t="e">
        <f t="shared" si="26"/>
        <v>#VALUE!</v>
      </c>
      <c r="V53" s="7" t="e">
        <f t="shared" si="26"/>
        <v>#VALUE!</v>
      </c>
      <c r="W53" s="7" t="e">
        <f t="shared" si="26"/>
        <v>#VALUE!</v>
      </c>
      <c r="X53" s="7" t="e">
        <f t="shared" si="26"/>
        <v>#VALUE!</v>
      </c>
      <c r="Y53" s="7" t="e">
        <f t="shared" si="26"/>
        <v>#VALUE!</v>
      </c>
      <c r="Z53" s="7" t="e">
        <f t="shared" si="26"/>
        <v>#VALUE!</v>
      </c>
      <c r="AA53" s="7" t="e">
        <f>Z53+AA52</f>
        <v>#VALUE!</v>
      </c>
      <c r="AB53" s="7" t="e">
        <f t="shared" ref="AB53:AE53" si="27">AA53+AB52</f>
        <v>#VALUE!</v>
      </c>
      <c r="AC53" s="7" t="e">
        <f t="shared" si="27"/>
        <v>#VALUE!</v>
      </c>
      <c r="AD53" s="7" t="e">
        <f t="shared" si="27"/>
        <v>#VALUE!</v>
      </c>
      <c r="AE53" s="7" t="e">
        <f t="shared" si="27"/>
        <v>#VALUE!</v>
      </c>
      <c r="AF53" s="7" t="e">
        <f>AE53+AF52</f>
        <v>#VALUE!</v>
      </c>
      <c r="AG53" s="7" t="e">
        <f>AF53+AG52</f>
        <v>#VALUE!</v>
      </c>
      <c r="AH53" s="7" t="e">
        <f>AG53</f>
        <v>#VALUE!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s="6" customFormat="1" ht="15.75" hidden="1" customHeight="1" outlineLevel="1">
      <c r="A54" s="38" t="s">
        <v>41</v>
      </c>
      <c r="B54" s="38" t="s">
        <v>42</v>
      </c>
      <c r="C54" s="38">
        <v>2</v>
      </c>
      <c r="D54" s="54" t="s">
        <v>32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5">
        <f>AH316</f>
        <v>0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s="6" customFormat="1" ht="15.75" hidden="1" customHeight="1" outlineLevel="1">
      <c r="A55" s="38" t="s">
        <v>41</v>
      </c>
      <c r="B55" s="38" t="s">
        <v>42</v>
      </c>
      <c r="C55" s="38">
        <v>2</v>
      </c>
      <c r="D55" s="54" t="s">
        <v>34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 t="e">
        <f>SUM(AH53:AH54)</f>
        <v>#VALUE!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s="6" customFormat="1" ht="15.75" hidden="1" customHeight="1" outlineLevel="1">
      <c r="A56" s="38"/>
      <c r="B56" s="38"/>
      <c r="C56" s="54"/>
      <c r="D56" s="54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s="6" customFormat="1" ht="15.75" hidden="1" customHeight="1" outlineLevel="1">
      <c r="A57" s="38" t="s">
        <v>41</v>
      </c>
      <c r="B57" s="38" t="s">
        <v>42</v>
      </c>
      <c r="C57" s="38">
        <v>3</v>
      </c>
      <c r="D57" s="52" t="s">
        <v>29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 t="e">
        <f>Deferral!AB24</f>
        <v>#VALUE!</v>
      </c>
      <c r="AB57" s="7" t="e">
        <f>Deferral!AC24</f>
        <v>#VALUE!</v>
      </c>
      <c r="AC57" s="7" t="e">
        <f>Deferral!AD24</f>
        <v>#VALUE!</v>
      </c>
      <c r="AD57" s="7" t="e">
        <f>Deferral!AE24</f>
        <v>#VALUE!</v>
      </c>
      <c r="AE57" s="7" t="e">
        <f>Deferral!AF24</f>
        <v>#VALUE!</v>
      </c>
      <c r="AF57" s="7" t="e">
        <f>Deferral!AG24</f>
        <v>#VALUE!</v>
      </c>
      <c r="AG57" s="7" t="e">
        <f>Deferral!AH24</f>
        <v>#VALUE!</v>
      </c>
      <c r="AH57" s="7" t="e">
        <f>Deferral!AI24</f>
        <v>#VALUE!</v>
      </c>
      <c r="AI57" s="7" t="e">
        <f>Deferral!AJ24</f>
        <v>#VALUE!</v>
      </c>
      <c r="AJ57" s="7" t="e">
        <f>Deferral!AK24</f>
        <v>#VALUE!</v>
      </c>
      <c r="AK57" s="7" t="e">
        <f>Deferral!AL24</f>
        <v>#VALUE!</v>
      </c>
      <c r="AL57" s="7" t="e">
        <f>Deferral!AM24</f>
        <v>#VALUE!</v>
      </c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s="6" customFormat="1" ht="15.75" hidden="1" customHeight="1" outlineLevel="1">
      <c r="A58" s="38" t="s">
        <v>41</v>
      </c>
      <c r="B58" s="38" t="s">
        <v>42</v>
      </c>
      <c r="C58" s="38">
        <v>3</v>
      </c>
      <c r="D58" s="54" t="s">
        <v>30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 t="e">
        <f>AA57/2*AA$302</f>
        <v>#VALUE!</v>
      </c>
      <c r="AB58" s="7" t="e">
        <f t="shared" ref="AB58:AL58" si="28">(AA59+AB57/2)*AB$302</f>
        <v>#VALUE!</v>
      </c>
      <c r="AC58" s="7" t="e">
        <f t="shared" si="28"/>
        <v>#VALUE!</v>
      </c>
      <c r="AD58" s="7" t="e">
        <f t="shared" si="28"/>
        <v>#VALUE!</v>
      </c>
      <c r="AE58" s="7" t="e">
        <f t="shared" si="28"/>
        <v>#VALUE!</v>
      </c>
      <c r="AF58" s="7" t="e">
        <f t="shared" si="28"/>
        <v>#VALUE!</v>
      </c>
      <c r="AG58" s="7" t="e">
        <f t="shared" si="28"/>
        <v>#VALUE!</v>
      </c>
      <c r="AH58" s="7" t="e">
        <f t="shared" si="28"/>
        <v>#VALUE!</v>
      </c>
      <c r="AI58" s="7" t="e">
        <f t="shared" si="28"/>
        <v>#VALUE!</v>
      </c>
      <c r="AJ58" s="7" t="e">
        <f t="shared" si="28"/>
        <v>#VALUE!</v>
      </c>
      <c r="AK58" s="7" t="e">
        <f t="shared" si="28"/>
        <v>#VALUE!</v>
      </c>
      <c r="AL58" s="7" t="e">
        <f t="shared" si="28"/>
        <v>#VALUE!</v>
      </c>
      <c r="AM58" s="7" t="e">
        <f t="shared" ref="AM58" si="29">AL59*AM$302</f>
        <v>#VALUE!</v>
      </c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s="6" customFormat="1" ht="15.75" hidden="1" customHeight="1" outlineLevel="1">
      <c r="A59" s="38" t="s">
        <v>41</v>
      </c>
      <c r="B59" s="38" t="s">
        <v>42</v>
      </c>
      <c r="C59" s="38">
        <v>3</v>
      </c>
      <c r="D59" s="52" t="s">
        <v>31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 t="e">
        <f>SUM(AA57:AA58)</f>
        <v>#VALUE!</v>
      </c>
      <c r="AB59" s="7" t="e">
        <f>AA59+SUM(AB57:AB58)</f>
        <v>#VALUE!</v>
      </c>
      <c r="AC59" s="7" t="e">
        <f t="shared" ref="AC59" si="30">AB59+SUM(AC57:AC58)</f>
        <v>#VALUE!</v>
      </c>
      <c r="AD59" s="7" t="e">
        <f t="shared" ref="AD59:AL59" si="31">AC59+SUM(AD57:AD58)</f>
        <v>#VALUE!</v>
      </c>
      <c r="AE59" s="7" t="e">
        <f t="shared" si="31"/>
        <v>#VALUE!</v>
      </c>
      <c r="AF59" s="7" t="e">
        <f t="shared" si="31"/>
        <v>#VALUE!</v>
      </c>
      <c r="AG59" s="7" t="e">
        <f t="shared" si="31"/>
        <v>#VALUE!</v>
      </c>
      <c r="AH59" s="7" t="e">
        <f t="shared" si="31"/>
        <v>#VALUE!</v>
      </c>
      <c r="AI59" s="7" t="e">
        <f t="shared" si="31"/>
        <v>#VALUE!</v>
      </c>
      <c r="AJ59" s="7" t="e">
        <f t="shared" si="31"/>
        <v>#VALUE!</v>
      </c>
      <c r="AK59" s="7" t="e">
        <f t="shared" si="31"/>
        <v>#VALUE!</v>
      </c>
      <c r="AL59" s="7" t="e">
        <f t="shared" si="31"/>
        <v>#VALUE!</v>
      </c>
      <c r="AM59" s="7" t="e">
        <f>AL59+AM58</f>
        <v>#VALUE!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s="6" customFormat="1" ht="15.75" hidden="1" customHeight="1" outlineLevel="1">
      <c r="A60" s="38" t="s">
        <v>41</v>
      </c>
      <c r="B60" s="38" t="s">
        <v>42</v>
      </c>
      <c r="C60" s="38">
        <v>3</v>
      </c>
      <c r="D60" s="54" t="s">
        <v>32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s="6" customFormat="1" ht="15.75" hidden="1" customHeight="1" outlineLevel="1">
      <c r="A61" s="38" t="s">
        <v>41</v>
      </c>
      <c r="B61" s="38" t="s">
        <v>42</v>
      </c>
      <c r="C61" s="38">
        <v>3</v>
      </c>
      <c r="D61" s="54" t="s">
        <v>35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s="6" customFormat="1" ht="15.75" hidden="1" customHeight="1" outlineLevel="1">
      <c r="A62" s="38"/>
      <c r="B62" s="38"/>
      <c r="C62" s="54"/>
      <c r="D62" s="54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s="6" customFormat="1" ht="15.75" customHeight="1" collapsed="1">
      <c r="A63" s="38" t="s">
        <v>41</v>
      </c>
      <c r="B63" s="38" t="s">
        <v>42</v>
      </c>
      <c r="C63" s="38">
        <v>4</v>
      </c>
      <c r="D63" s="52" t="s">
        <v>29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 t="e">
        <f>Deferral!#REF!</f>
        <v>#REF!</v>
      </c>
      <c r="AN63" s="7">
        <v>-255070.897640788</v>
      </c>
      <c r="AO63" s="7">
        <v>-290138.92037311266</v>
      </c>
      <c r="AP63" s="7">
        <v>-333740.71198108234</v>
      </c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s="6" customFormat="1" ht="15.75" customHeight="1">
      <c r="A64" s="38" t="s">
        <v>41</v>
      </c>
      <c r="B64" s="38" t="s">
        <v>42</v>
      </c>
      <c r="C64" s="38">
        <v>4</v>
      </c>
      <c r="D64" s="54" t="s">
        <v>30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 t="e">
        <f>AM63/2*AM$302</f>
        <v>#REF!</v>
      </c>
      <c r="AN64" s="7">
        <v>-6039.1317779511755</v>
      </c>
      <c r="AO64" s="7">
        <v>-7308.5574738587611</v>
      </c>
      <c r="AP64" s="7">
        <v>-8370.912194251021</v>
      </c>
      <c r="AQ64" s="7">
        <f t="shared" ref="AQ64:AW64" si="32">AP65*AQ$302</f>
        <v>0</v>
      </c>
      <c r="AR64" s="7">
        <f t="shared" si="32"/>
        <v>0</v>
      </c>
      <c r="AS64" s="7">
        <f t="shared" si="32"/>
        <v>0</v>
      </c>
      <c r="AT64" s="7">
        <f t="shared" si="32"/>
        <v>0</v>
      </c>
      <c r="AU64" s="7">
        <f t="shared" si="32"/>
        <v>0</v>
      </c>
      <c r="AV64" s="7">
        <f t="shared" si="32"/>
        <v>0</v>
      </c>
      <c r="AW64" s="7">
        <f t="shared" si="32"/>
        <v>0</v>
      </c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s="6" customFormat="1" ht="15.75" customHeight="1">
      <c r="A65" s="38" t="s">
        <v>41</v>
      </c>
      <c r="B65" s="38" t="s">
        <v>42</v>
      </c>
      <c r="C65" s="38">
        <v>4</v>
      </c>
      <c r="D65" s="52" t="s">
        <v>31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 t="e">
        <f>SUM(AM63:AM64)</f>
        <v>#REF!</v>
      </c>
      <c r="AN65" s="7">
        <v>-1682069.908278134</v>
      </c>
      <c r="AO65" s="7">
        <v>-1979517.3861251054</v>
      </c>
      <c r="AP65" s="7">
        <v>-2321629.0103004389</v>
      </c>
      <c r="AQ65" s="7">
        <f>AP65+AQ64</f>
        <v>-2321629.0103004389</v>
      </c>
      <c r="AR65" s="7">
        <f t="shared" ref="AR65:AU65" si="33">AQ65+AR64</f>
        <v>-2321629.0103004389</v>
      </c>
      <c r="AS65" s="7">
        <f t="shared" si="33"/>
        <v>-2321629.0103004389</v>
      </c>
      <c r="AT65" s="7">
        <f t="shared" si="33"/>
        <v>-2321629.0103004389</v>
      </c>
      <c r="AU65" s="7">
        <f t="shared" si="33"/>
        <v>-2321629.0103004389</v>
      </c>
      <c r="AV65" s="7">
        <f>AU65+AV64</f>
        <v>-2321629.0103004389</v>
      </c>
      <c r="AW65" s="7">
        <f>AV65+AW64</f>
        <v>-2321629.0103004389</v>
      </c>
      <c r="AX65" s="7">
        <f>AW65</f>
        <v>-2321629.0103004389</v>
      </c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s="6" customFormat="1" ht="15.75" hidden="1" customHeight="1" outlineLevel="1">
      <c r="A66" s="38" t="s">
        <v>41</v>
      </c>
      <c r="B66" s="38" t="s">
        <v>42</v>
      </c>
      <c r="C66" s="38">
        <v>4</v>
      </c>
      <c r="D66" s="54" t="s">
        <v>32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55">
        <f>AX332</f>
        <v>0</v>
      </c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s="6" customFormat="1" ht="15.75" hidden="1" customHeight="1" outlineLevel="1">
      <c r="A67" s="38" t="s">
        <v>41</v>
      </c>
      <c r="B67" s="38" t="s">
        <v>42</v>
      </c>
      <c r="C67" s="38">
        <v>4</v>
      </c>
      <c r="D67" s="54" t="s">
        <v>36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>
        <f>SUM(AX65:AX66)</f>
        <v>-2321629.0103004389</v>
      </c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s="6" customFormat="1" ht="15.75" hidden="1" customHeight="1" outlineLevel="1">
      <c r="A68" s="38"/>
      <c r="B68" s="38"/>
      <c r="C68" s="54"/>
      <c r="D68" s="5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s="6" customFormat="1" ht="15.75" hidden="1" customHeight="1" outlineLevel="1">
      <c r="A69" s="38" t="s">
        <v>41</v>
      </c>
      <c r="B69" s="38" t="s">
        <v>42</v>
      </c>
      <c r="C69" s="38">
        <v>5</v>
      </c>
      <c r="D69" s="52" t="s">
        <v>29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 t="e">
        <f>Deferral!AQ24</f>
        <v>#VALUE!</v>
      </c>
      <c r="AR69" s="7" t="e">
        <f>Deferral!AR24</f>
        <v>#VALUE!</v>
      </c>
      <c r="AS69" s="7" t="e">
        <f>Deferral!AS24</f>
        <v>#VALUE!</v>
      </c>
      <c r="AT69" s="7" t="e">
        <f>Deferral!AT24</f>
        <v>#VALUE!</v>
      </c>
      <c r="AU69" s="7" t="e">
        <f>Deferral!AU24</f>
        <v>#VALUE!</v>
      </c>
      <c r="AV69" s="7" t="e">
        <f>Deferral!AV24</f>
        <v>#VALUE!</v>
      </c>
      <c r="AW69" s="7" t="e">
        <f>Deferral!AW24</f>
        <v>#VALUE!</v>
      </c>
      <c r="AX69" s="7" t="e">
        <f>Deferral!AX24</f>
        <v>#VALUE!</v>
      </c>
      <c r="AY69" s="7" t="e">
        <f>Deferral!AY24</f>
        <v>#VALUE!</v>
      </c>
      <c r="AZ69" s="7" t="e">
        <f>Deferral!AZ24</f>
        <v>#VALUE!</v>
      </c>
      <c r="BA69" s="7" t="e">
        <f>Deferral!BA24</f>
        <v>#VALUE!</v>
      </c>
      <c r="BB69" s="7" t="e">
        <f>Deferral!BB24</f>
        <v>#VALUE!</v>
      </c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s="6" customFormat="1" ht="15.75" hidden="1" customHeight="1" outlineLevel="1">
      <c r="A70" s="38" t="s">
        <v>41</v>
      </c>
      <c r="B70" s="38" t="s">
        <v>42</v>
      </c>
      <c r="C70" s="38">
        <v>5</v>
      </c>
      <c r="D70" s="54" t="s">
        <v>30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 t="e">
        <f>AQ69/2*AQ$302</f>
        <v>#VALUE!</v>
      </c>
      <c r="AR70" s="7" t="e">
        <f t="shared" ref="AR70:BB70" si="34">(AQ71+AR69/2)*AR$302</f>
        <v>#VALUE!</v>
      </c>
      <c r="AS70" s="7" t="e">
        <f t="shared" si="34"/>
        <v>#VALUE!</v>
      </c>
      <c r="AT70" s="7" t="e">
        <f t="shared" si="34"/>
        <v>#VALUE!</v>
      </c>
      <c r="AU70" s="7" t="e">
        <f t="shared" si="34"/>
        <v>#VALUE!</v>
      </c>
      <c r="AV70" s="7" t="e">
        <f t="shared" si="34"/>
        <v>#VALUE!</v>
      </c>
      <c r="AW70" s="7" t="e">
        <f t="shared" si="34"/>
        <v>#VALUE!</v>
      </c>
      <c r="AX70" s="7" t="e">
        <f t="shared" si="34"/>
        <v>#VALUE!</v>
      </c>
      <c r="AY70" s="7" t="e">
        <f t="shared" si="34"/>
        <v>#VALUE!</v>
      </c>
      <c r="AZ70" s="7" t="e">
        <f t="shared" si="34"/>
        <v>#VALUE!</v>
      </c>
      <c r="BA70" s="7" t="e">
        <f t="shared" si="34"/>
        <v>#VALUE!</v>
      </c>
      <c r="BB70" s="7" t="e">
        <f t="shared" si="34"/>
        <v>#VALUE!</v>
      </c>
      <c r="BC70" s="7" t="e">
        <f t="shared" ref="BC70:BI70" si="35">BB71*BC$302</f>
        <v>#VALUE!</v>
      </c>
      <c r="BD70" s="7" t="e">
        <f t="shared" si="35"/>
        <v>#VALUE!</v>
      </c>
      <c r="BE70" s="7" t="e">
        <f t="shared" si="35"/>
        <v>#VALUE!</v>
      </c>
      <c r="BF70" s="7" t="e">
        <f t="shared" si="35"/>
        <v>#VALUE!</v>
      </c>
      <c r="BG70" s="7" t="e">
        <f t="shared" si="35"/>
        <v>#VALUE!</v>
      </c>
      <c r="BH70" s="7" t="e">
        <f t="shared" si="35"/>
        <v>#VALUE!</v>
      </c>
      <c r="BI70" s="7" t="e">
        <f t="shared" si="35"/>
        <v>#VALUE!</v>
      </c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s="6" customFormat="1" ht="15.75" hidden="1" customHeight="1" outlineLevel="1">
      <c r="A71" s="38" t="s">
        <v>41</v>
      </c>
      <c r="B71" s="38" t="s">
        <v>42</v>
      </c>
      <c r="C71" s="38">
        <v>5</v>
      </c>
      <c r="D71" s="52" t="s">
        <v>31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 t="e">
        <f>SUM(AQ69:AQ70)</f>
        <v>#VALUE!</v>
      </c>
      <c r="AR71" s="7" t="e">
        <f>AQ71+SUM(AR69:AR70)</f>
        <v>#VALUE!</v>
      </c>
      <c r="AS71" s="7" t="e">
        <f t="shared" ref="AS71" si="36">AR71+SUM(AS69:AS70)</f>
        <v>#VALUE!</v>
      </c>
      <c r="AT71" s="7" t="e">
        <f t="shared" ref="AT71:BB71" si="37">AS71+SUM(AT69:AT70)</f>
        <v>#VALUE!</v>
      </c>
      <c r="AU71" s="7" t="e">
        <f t="shared" si="37"/>
        <v>#VALUE!</v>
      </c>
      <c r="AV71" s="7" t="e">
        <f t="shared" si="37"/>
        <v>#VALUE!</v>
      </c>
      <c r="AW71" s="7" t="e">
        <f t="shared" si="37"/>
        <v>#VALUE!</v>
      </c>
      <c r="AX71" s="7" t="e">
        <f t="shared" si="37"/>
        <v>#VALUE!</v>
      </c>
      <c r="AY71" s="7" t="e">
        <f t="shared" si="37"/>
        <v>#VALUE!</v>
      </c>
      <c r="AZ71" s="7" t="e">
        <f t="shared" si="37"/>
        <v>#VALUE!</v>
      </c>
      <c r="BA71" s="7" t="e">
        <f t="shared" si="37"/>
        <v>#VALUE!</v>
      </c>
      <c r="BB71" s="7" t="e">
        <f t="shared" si="37"/>
        <v>#VALUE!</v>
      </c>
      <c r="BC71" s="7" t="e">
        <f>BB71+BC70</f>
        <v>#VALUE!</v>
      </c>
      <c r="BD71" s="7" t="e">
        <f t="shared" ref="BD71:BG71" si="38">BC71+BD70</f>
        <v>#VALUE!</v>
      </c>
      <c r="BE71" s="7" t="e">
        <f t="shared" si="38"/>
        <v>#VALUE!</v>
      </c>
      <c r="BF71" s="7" t="e">
        <f t="shared" si="38"/>
        <v>#VALUE!</v>
      </c>
      <c r="BG71" s="7" t="e">
        <f t="shared" si="38"/>
        <v>#VALUE!</v>
      </c>
      <c r="BH71" s="7" t="e">
        <f>BG71+BH70</f>
        <v>#VALUE!</v>
      </c>
      <c r="BI71" s="7" t="e">
        <f>BH71+BI70</f>
        <v>#VALUE!</v>
      </c>
      <c r="BJ71" s="7" t="e">
        <f>BI71</f>
        <v>#VALUE!</v>
      </c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s="6" customFormat="1" ht="15.75" hidden="1" customHeight="1" outlineLevel="1">
      <c r="A72" s="38" t="s">
        <v>41</v>
      </c>
      <c r="B72" s="38" t="s">
        <v>42</v>
      </c>
      <c r="C72" s="38">
        <v>5</v>
      </c>
      <c r="D72" s="54" t="s">
        <v>32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55">
        <f>BJ340</f>
        <v>0</v>
      </c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s="6" customFormat="1" ht="15.75" hidden="1" customHeight="1" outlineLevel="1">
      <c r="A73" s="38" t="s">
        <v>41</v>
      </c>
      <c r="B73" s="38" t="s">
        <v>42</v>
      </c>
      <c r="C73" s="38">
        <v>5</v>
      </c>
      <c r="D73" s="54" t="s">
        <v>37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 t="e">
        <f>SUM(BJ71:BJ72)</f>
        <v>#VALUE!</v>
      </c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s="6" customFormat="1" ht="15.75" hidden="1" customHeight="1" outlineLevel="1">
      <c r="A74" s="38"/>
      <c r="B74" s="38"/>
      <c r="C74" s="54"/>
      <c r="D74" s="54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s="6" customFormat="1" ht="15.75" customHeight="1" collapsed="1">
      <c r="A75" s="38"/>
      <c r="B75" s="38"/>
      <c r="C75" s="54"/>
      <c r="D75" s="5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s="6" customFormat="1" ht="15.75" customHeight="1">
      <c r="A76" s="38" t="s">
        <v>41</v>
      </c>
      <c r="B76" s="38" t="s">
        <v>42</v>
      </c>
      <c r="C76" s="56"/>
      <c r="D76" s="54" t="s">
        <v>38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-40221.307225017285</v>
      </c>
      <c r="AI76" s="7">
        <v>-92695.999704687274</v>
      </c>
      <c r="AJ76" s="7">
        <v>-74374.995079999993</v>
      </c>
      <c r="AK76" s="7">
        <v>-71817.804950000005</v>
      </c>
      <c r="AL76" s="7">
        <v>-79347.899730000005</v>
      </c>
      <c r="AM76" s="7">
        <v>-86359.173569999999</v>
      </c>
      <c r="AN76" s="7">
        <v>-121513.74935130373</v>
      </c>
      <c r="AO76" s="7">
        <v>-114079.40255</v>
      </c>
      <c r="AP76" s="7">
        <v>-123719.4329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/>
      <c r="BV76" s="7"/>
    </row>
    <row r="77" spans="1:74" s="6" customFormat="1" ht="15.75" customHeight="1">
      <c r="A77" s="38" t="s">
        <v>41</v>
      </c>
      <c r="B77" s="38" t="s">
        <v>42</v>
      </c>
      <c r="C77" s="56"/>
      <c r="D77" s="54" t="s">
        <v>39</v>
      </c>
      <c r="E77" s="7">
        <v>0</v>
      </c>
      <c r="F77" s="7">
        <f>(E78+F49+F55+F61+F67+F73+F76/2)*F$302</f>
        <v>0</v>
      </c>
      <c r="G77" s="7">
        <f t="shared" ref="G77:N77" si="39">(F78+G49+G55+G61+G67+G73+G76/2)*G$302</f>
        <v>0</v>
      </c>
      <c r="H77" s="7">
        <f t="shared" si="39"/>
        <v>0</v>
      </c>
      <c r="I77" s="7">
        <f t="shared" si="39"/>
        <v>0</v>
      </c>
      <c r="J77" s="7">
        <f t="shared" si="39"/>
        <v>0</v>
      </c>
      <c r="K77" s="7">
        <f t="shared" si="39"/>
        <v>0</v>
      </c>
      <c r="L77" s="7">
        <f t="shared" si="39"/>
        <v>0</v>
      </c>
      <c r="M77" s="7">
        <f t="shared" si="39"/>
        <v>0</v>
      </c>
      <c r="N77" s="7">
        <f t="shared" si="39"/>
        <v>0</v>
      </c>
      <c r="O77" s="7" t="e">
        <f>(N78+O49+O55+O61+O67+O73+O76/2)*O$302</f>
        <v>#VALUE!</v>
      </c>
      <c r="P77" s="7" t="e">
        <f>(O78+P49+P55+P61+P67+P73+P76/2)*P$302</f>
        <v>#VALUE!</v>
      </c>
      <c r="Q77" s="7" t="e">
        <f t="shared" ref="Q77:BT77" si="40">(P78+Q49+Q55+Q61+Q67+Q73+Q76/2)*Q$302</f>
        <v>#VALUE!</v>
      </c>
      <c r="R77" s="7" t="e">
        <f t="shared" si="40"/>
        <v>#VALUE!</v>
      </c>
      <c r="S77" s="7" t="e">
        <f t="shared" si="40"/>
        <v>#VALUE!</v>
      </c>
      <c r="T77" s="7" t="e">
        <f t="shared" si="40"/>
        <v>#VALUE!</v>
      </c>
      <c r="U77" s="7" t="e">
        <f t="shared" si="40"/>
        <v>#VALUE!</v>
      </c>
      <c r="V77" s="7" t="e">
        <f t="shared" si="40"/>
        <v>#VALUE!</v>
      </c>
      <c r="W77" s="7" t="e">
        <f t="shared" si="40"/>
        <v>#VALUE!</v>
      </c>
      <c r="X77" s="7" t="e">
        <f t="shared" si="40"/>
        <v>#VALUE!</v>
      </c>
      <c r="Y77" s="7" t="e">
        <f t="shared" si="40"/>
        <v>#VALUE!</v>
      </c>
      <c r="Z77" s="7" t="e">
        <f t="shared" si="40"/>
        <v>#VALUE!</v>
      </c>
      <c r="AA77" s="7" t="e">
        <f t="shared" si="40"/>
        <v>#VALUE!</v>
      </c>
      <c r="AB77" s="7" t="e">
        <f t="shared" si="40"/>
        <v>#VALUE!</v>
      </c>
      <c r="AC77" s="7" t="e">
        <f t="shared" si="40"/>
        <v>#VALUE!</v>
      </c>
      <c r="AD77" s="7" t="e">
        <f t="shared" si="40"/>
        <v>#VALUE!</v>
      </c>
      <c r="AE77" s="7" t="e">
        <f t="shared" si="40"/>
        <v>#VALUE!</v>
      </c>
      <c r="AF77" s="7" t="e">
        <f t="shared" si="40"/>
        <v>#VALUE!</v>
      </c>
      <c r="AG77" s="7" t="e">
        <f t="shared" si="40"/>
        <v>#VALUE!</v>
      </c>
      <c r="AH77" s="7" t="e">
        <f t="shared" si="40"/>
        <v>#VALUE!</v>
      </c>
      <c r="AI77" s="7" t="e">
        <f t="shared" si="40"/>
        <v>#VALUE!</v>
      </c>
      <c r="AJ77" s="7" t="e">
        <f t="shared" si="40"/>
        <v>#VALUE!</v>
      </c>
      <c r="AK77" s="7" t="e">
        <f t="shared" si="40"/>
        <v>#VALUE!</v>
      </c>
      <c r="AL77" s="7" t="e">
        <f t="shared" si="40"/>
        <v>#VALUE!</v>
      </c>
      <c r="AM77" s="7" t="e">
        <f t="shared" si="40"/>
        <v>#VALUE!</v>
      </c>
      <c r="AN77" s="7">
        <v>-1866.0255630646195</v>
      </c>
      <c r="AO77" s="7">
        <v>-2392.522778428835</v>
      </c>
      <c r="AP77" s="7">
        <v>-2805.7482769314861</v>
      </c>
      <c r="AQ77" s="7">
        <f t="shared" si="40"/>
        <v>0</v>
      </c>
      <c r="AR77" s="7">
        <f t="shared" si="40"/>
        <v>0</v>
      </c>
      <c r="AS77" s="7">
        <f t="shared" si="40"/>
        <v>0</v>
      </c>
      <c r="AT77" s="7">
        <f t="shared" si="40"/>
        <v>0</v>
      </c>
      <c r="AU77" s="7">
        <f t="shared" si="40"/>
        <v>0</v>
      </c>
      <c r="AV77" s="7">
        <f t="shared" si="40"/>
        <v>0</v>
      </c>
      <c r="AW77" s="7">
        <f t="shared" si="40"/>
        <v>0</v>
      </c>
      <c r="AX77" s="7">
        <f t="shared" si="40"/>
        <v>0</v>
      </c>
      <c r="AY77" s="7">
        <f t="shared" si="40"/>
        <v>0</v>
      </c>
      <c r="AZ77" s="7">
        <f t="shared" si="40"/>
        <v>0</v>
      </c>
      <c r="BA77" s="7">
        <f t="shared" si="40"/>
        <v>0</v>
      </c>
      <c r="BB77" s="7">
        <f t="shared" si="40"/>
        <v>0</v>
      </c>
      <c r="BC77" s="7">
        <f t="shared" si="40"/>
        <v>0</v>
      </c>
      <c r="BD77" s="7">
        <f t="shared" si="40"/>
        <v>0</v>
      </c>
      <c r="BE77" s="7">
        <f t="shared" si="40"/>
        <v>0</v>
      </c>
      <c r="BF77" s="7">
        <f t="shared" si="40"/>
        <v>0</v>
      </c>
      <c r="BG77" s="7">
        <f t="shared" si="40"/>
        <v>0</v>
      </c>
      <c r="BH77" s="7">
        <f t="shared" si="40"/>
        <v>0</v>
      </c>
      <c r="BI77" s="7">
        <f t="shared" si="40"/>
        <v>0</v>
      </c>
      <c r="BJ77" s="7" t="e">
        <f t="shared" si="40"/>
        <v>#VALUE!</v>
      </c>
      <c r="BK77" s="7" t="e">
        <f t="shared" si="40"/>
        <v>#VALUE!</v>
      </c>
      <c r="BL77" s="7" t="e">
        <f t="shared" si="40"/>
        <v>#VALUE!</v>
      </c>
      <c r="BM77" s="7" t="e">
        <f t="shared" si="40"/>
        <v>#VALUE!</v>
      </c>
      <c r="BN77" s="7" t="e">
        <f t="shared" si="40"/>
        <v>#VALUE!</v>
      </c>
      <c r="BO77" s="7" t="e">
        <f t="shared" si="40"/>
        <v>#VALUE!</v>
      </c>
      <c r="BP77" s="7" t="e">
        <f t="shared" si="40"/>
        <v>#VALUE!</v>
      </c>
      <c r="BQ77" s="7" t="e">
        <f t="shared" si="40"/>
        <v>#VALUE!</v>
      </c>
      <c r="BR77" s="7" t="e">
        <f t="shared" si="40"/>
        <v>#VALUE!</v>
      </c>
      <c r="BS77" s="7" t="e">
        <f t="shared" si="40"/>
        <v>#VALUE!</v>
      </c>
      <c r="BT77" s="7" t="e">
        <f t="shared" si="40"/>
        <v>#VALUE!</v>
      </c>
      <c r="BU77" s="7"/>
      <c r="BV77" s="7"/>
    </row>
    <row r="78" spans="1:74" s="6" customFormat="1" ht="15.75" customHeight="1">
      <c r="A78" s="58" t="s">
        <v>41</v>
      </c>
      <c r="B78" s="58" t="s">
        <v>42</v>
      </c>
      <c r="C78" s="59"/>
      <c r="D78" s="60" t="s">
        <v>40</v>
      </c>
      <c r="E78" s="55">
        <v>0</v>
      </c>
      <c r="F78" s="55">
        <f>E78+F49+F55+F61+F67+F73+F76+F77</f>
        <v>0</v>
      </c>
      <c r="G78" s="55">
        <f t="shared" ref="G78:N78" si="41">F78+G49+G55+G61+G67+G73+G76+G77</f>
        <v>0</v>
      </c>
      <c r="H78" s="55">
        <f t="shared" si="41"/>
        <v>0</v>
      </c>
      <c r="I78" s="55">
        <f t="shared" si="41"/>
        <v>0</v>
      </c>
      <c r="J78" s="55">
        <f t="shared" si="41"/>
        <v>0</v>
      </c>
      <c r="K78" s="55">
        <f t="shared" si="41"/>
        <v>0</v>
      </c>
      <c r="L78" s="55">
        <f t="shared" si="41"/>
        <v>0</v>
      </c>
      <c r="M78" s="55">
        <f t="shared" si="41"/>
        <v>0</v>
      </c>
      <c r="N78" s="55">
        <f t="shared" si="41"/>
        <v>0</v>
      </c>
      <c r="O78" s="55" t="e">
        <f>N78+O49+O55+O61+O67+O73+O76+O77</f>
        <v>#VALUE!</v>
      </c>
      <c r="P78" s="55" t="e">
        <f>O78+P49+P55+P61+P67+P73+P76+P77</f>
        <v>#VALUE!</v>
      </c>
      <c r="Q78" s="55" t="e">
        <f t="shared" ref="Q78:BT78" si="42">P78+Q49+Q55+Q61+Q67+Q73+Q76+Q77</f>
        <v>#VALUE!</v>
      </c>
      <c r="R78" s="55" t="e">
        <f t="shared" si="42"/>
        <v>#VALUE!</v>
      </c>
      <c r="S78" s="55" t="e">
        <f t="shared" si="42"/>
        <v>#VALUE!</v>
      </c>
      <c r="T78" s="55" t="e">
        <f t="shared" si="42"/>
        <v>#VALUE!</v>
      </c>
      <c r="U78" s="55" t="e">
        <f t="shared" si="42"/>
        <v>#VALUE!</v>
      </c>
      <c r="V78" s="55" t="e">
        <f t="shared" si="42"/>
        <v>#VALUE!</v>
      </c>
      <c r="W78" s="55" t="e">
        <f t="shared" si="42"/>
        <v>#VALUE!</v>
      </c>
      <c r="X78" s="55" t="e">
        <f t="shared" si="42"/>
        <v>#VALUE!</v>
      </c>
      <c r="Y78" s="55" t="e">
        <f t="shared" si="42"/>
        <v>#VALUE!</v>
      </c>
      <c r="Z78" s="55" t="e">
        <f t="shared" si="42"/>
        <v>#VALUE!</v>
      </c>
      <c r="AA78" s="55" t="e">
        <f t="shared" si="42"/>
        <v>#VALUE!</v>
      </c>
      <c r="AB78" s="55" t="e">
        <f t="shared" si="42"/>
        <v>#VALUE!</v>
      </c>
      <c r="AC78" s="55" t="e">
        <f t="shared" si="42"/>
        <v>#VALUE!</v>
      </c>
      <c r="AD78" s="55" t="e">
        <f t="shared" si="42"/>
        <v>#VALUE!</v>
      </c>
      <c r="AE78" s="55" t="e">
        <f t="shared" si="42"/>
        <v>#VALUE!</v>
      </c>
      <c r="AF78" s="55" t="e">
        <f t="shared" si="42"/>
        <v>#VALUE!</v>
      </c>
      <c r="AG78" s="55" t="e">
        <f t="shared" si="42"/>
        <v>#VALUE!</v>
      </c>
      <c r="AH78" s="55" t="e">
        <f t="shared" si="42"/>
        <v>#VALUE!</v>
      </c>
      <c r="AI78" s="55" t="e">
        <f t="shared" si="42"/>
        <v>#VALUE!</v>
      </c>
      <c r="AJ78" s="55" t="e">
        <f t="shared" si="42"/>
        <v>#VALUE!</v>
      </c>
      <c r="AK78" s="55" t="e">
        <f t="shared" si="42"/>
        <v>#VALUE!</v>
      </c>
      <c r="AL78" s="55" t="e">
        <f t="shared" si="42"/>
        <v>#VALUE!</v>
      </c>
      <c r="AM78" s="55" t="e">
        <f t="shared" si="42"/>
        <v>#VALUE!</v>
      </c>
      <c r="AN78" s="55">
        <v>-541090.99333220872</v>
      </c>
      <c r="AO78" s="55">
        <v>-657562.91866063757</v>
      </c>
      <c r="AP78" s="55">
        <v>-784088.09983756905</v>
      </c>
      <c r="AQ78" s="55">
        <f t="shared" si="42"/>
        <v>-784088.09983756905</v>
      </c>
      <c r="AR78" s="55">
        <f t="shared" si="42"/>
        <v>-784088.09983756905</v>
      </c>
      <c r="AS78" s="55">
        <f t="shared" si="42"/>
        <v>-784088.09983756905</v>
      </c>
      <c r="AT78" s="55">
        <f t="shared" si="42"/>
        <v>-784088.09983756905</v>
      </c>
      <c r="AU78" s="55">
        <f t="shared" si="42"/>
        <v>-784088.09983756905</v>
      </c>
      <c r="AV78" s="55">
        <f t="shared" si="42"/>
        <v>-784088.09983756905</v>
      </c>
      <c r="AW78" s="55">
        <f t="shared" si="42"/>
        <v>-784088.09983756905</v>
      </c>
      <c r="AX78" s="55">
        <f t="shared" si="42"/>
        <v>-3105717.1101380079</v>
      </c>
      <c r="AY78" s="55">
        <f t="shared" si="42"/>
        <v>-3105717.1101380079</v>
      </c>
      <c r="AZ78" s="55">
        <f t="shared" si="42"/>
        <v>-3105717.1101380079</v>
      </c>
      <c r="BA78" s="55">
        <f t="shared" si="42"/>
        <v>-3105717.1101380079</v>
      </c>
      <c r="BB78" s="55">
        <f t="shared" si="42"/>
        <v>-3105717.1101380079</v>
      </c>
      <c r="BC78" s="55">
        <f t="shared" si="42"/>
        <v>-3105717.1101380079</v>
      </c>
      <c r="BD78" s="55">
        <f t="shared" si="42"/>
        <v>-3105717.1101380079</v>
      </c>
      <c r="BE78" s="55">
        <f t="shared" si="42"/>
        <v>-3105717.1101380079</v>
      </c>
      <c r="BF78" s="55">
        <f t="shared" si="42"/>
        <v>-3105717.1101380079</v>
      </c>
      <c r="BG78" s="55">
        <f t="shared" si="42"/>
        <v>-3105717.1101380079</v>
      </c>
      <c r="BH78" s="55">
        <f t="shared" si="42"/>
        <v>-3105717.1101380079</v>
      </c>
      <c r="BI78" s="55">
        <f t="shared" si="42"/>
        <v>-3105717.1101380079</v>
      </c>
      <c r="BJ78" s="55" t="e">
        <f t="shared" si="42"/>
        <v>#VALUE!</v>
      </c>
      <c r="BK78" s="55" t="e">
        <f t="shared" si="42"/>
        <v>#VALUE!</v>
      </c>
      <c r="BL78" s="55" t="e">
        <f t="shared" si="42"/>
        <v>#VALUE!</v>
      </c>
      <c r="BM78" s="55" t="e">
        <f t="shared" si="42"/>
        <v>#VALUE!</v>
      </c>
      <c r="BN78" s="55" t="e">
        <f t="shared" si="42"/>
        <v>#VALUE!</v>
      </c>
      <c r="BO78" s="55" t="e">
        <f t="shared" si="42"/>
        <v>#VALUE!</v>
      </c>
      <c r="BP78" s="55" t="e">
        <f t="shared" si="42"/>
        <v>#VALUE!</v>
      </c>
      <c r="BQ78" s="55" t="e">
        <f t="shared" si="42"/>
        <v>#VALUE!</v>
      </c>
      <c r="BR78" s="55" t="e">
        <f t="shared" si="42"/>
        <v>#VALUE!</v>
      </c>
      <c r="BS78" s="55" t="e">
        <f t="shared" si="42"/>
        <v>#VALUE!</v>
      </c>
      <c r="BT78" s="55" t="e">
        <f t="shared" si="42"/>
        <v>#VALUE!</v>
      </c>
      <c r="BU78" s="7"/>
      <c r="BV78" s="7"/>
    </row>
    <row r="79" spans="1:74" hidden="1" outlineLevel="1"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1:74" hidden="1" outlineLevel="1">
      <c r="A80" s="38" t="s">
        <v>43</v>
      </c>
      <c r="B80" s="38" t="s">
        <v>42</v>
      </c>
      <c r="C80" s="38">
        <v>1</v>
      </c>
      <c r="D80" s="52" t="s">
        <v>29</v>
      </c>
      <c r="E80" s="7" t="e">
        <f>Deferral!D32</f>
        <v>#VALUE!</v>
      </c>
      <c r="F80" s="7" t="e">
        <f>Deferral!E32</f>
        <v>#VALUE!</v>
      </c>
      <c r="G80" s="7" t="e">
        <f>Deferral!F32</f>
        <v>#VALUE!</v>
      </c>
      <c r="H80" s="7" t="e">
        <f>Deferral!G32</f>
        <v>#VALUE!</v>
      </c>
      <c r="I80" s="7" t="e">
        <f>Deferral!H32</f>
        <v>#VALUE!</v>
      </c>
      <c r="J80" s="7" t="e">
        <f>Deferral!I32</f>
        <v>#VALUE!</v>
      </c>
      <c r="K80" s="7" t="e">
        <f>Deferral!J32</f>
        <v>#VALUE!</v>
      </c>
      <c r="L80" s="7" t="e">
        <f>Deferral!K32</f>
        <v>#VALUE!</v>
      </c>
      <c r="M80" s="7" t="e">
        <f>Deferral!L32</f>
        <v>#VALUE!</v>
      </c>
      <c r="N80" s="7" t="e">
        <f>Deferral!M32</f>
        <v>#VALUE!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4" hidden="1" outlineLevel="1">
      <c r="A81" s="38" t="s">
        <v>43</v>
      </c>
      <c r="B81" s="38" t="s">
        <v>42</v>
      </c>
      <c r="C81" s="38">
        <v>1</v>
      </c>
      <c r="D81" s="54" t="s">
        <v>30</v>
      </c>
      <c r="E81" s="53" t="e">
        <f>E80/2*E$302</f>
        <v>#VALUE!</v>
      </c>
      <c r="F81" s="53" t="e">
        <f>(E82+F80/2)*F$302</f>
        <v>#VALUE!</v>
      </c>
      <c r="G81" s="53" t="e">
        <f t="shared" ref="G81:N81" si="43">(F82+G80/2)*G$302</f>
        <v>#VALUE!</v>
      </c>
      <c r="H81" s="53" t="e">
        <f t="shared" si="43"/>
        <v>#VALUE!</v>
      </c>
      <c r="I81" s="53" t="e">
        <f t="shared" si="43"/>
        <v>#VALUE!</v>
      </c>
      <c r="J81" s="53" t="e">
        <f t="shared" si="43"/>
        <v>#VALUE!</v>
      </c>
      <c r="K81" s="53" t="e">
        <f t="shared" si="43"/>
        <v>#VALUE!</v>
      </c>
      <c r="L81" s="53" t="e">
        <f t="shared" si="43"/>
        <v>#VALUE!</v>
      </c>
      <c r="M81" s="53" t="e">
        <f t="shared" si="43"/>
        <v>#VALUE!</v>
      </c>
      <c r="N81" s="53" t="e">
        <f t="shared" si="43"/>
        <v>#VALUE!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1:74" hidden="1" outlineLevel="1">
      <c r="A82" s="38" t="s">
        <v>43</v>
      </c>
      <c r="B82" s="38" t="s">
        <v>42</v>
      </c>
      <c r="C82" s="38">
        <v>1</v>
      </c>
      <c r="D82" s="52" t="s">
        <v>31</v>
      </c>
      <c r="E82" s="53" t="e">
        <f>E80+E81</f>
        <v>#VALUE!</v>
      </c>
      <c r="F82" s="53" t="e">
        <f>E82+SUM(F80:F81)</f>
        <v>#VALUE!</v>
      </c>
      <c r="G82" s="53" t="e">
        <f t="shared" ref="G82" si="44">F82+SUM(G80:G81)</f>
        <v>#VALUE!</v>
      </c>
      <c r="H82" s="53" t="e">
        <f t="shared" ref="H82:N82" si="45">G82+SUM(H80:H81)</f>
        <v>#VALUE!</v>
      </c>
      <c r="I82" s="53" t="e">
        <f t="shared" si="45"/>
        <v>#VALUE!</v>
      </c>
      <c r="J82" s="53" t="e">
        <f t="shared" si="45"/>
        <v>#VALUE!</v>
      </c>
      <c r="K82" s="53" t="e">
        <f t="shared" si="45"/>
        <v>#VALUE!</v>
      </c>
      <c r="L82" s="53" t="e">
        <f t="shared" si="45"/>
        <v>#VALUE!</v>
      </c>
      <c r="M82" s="53" t="e">
        <f t="shared" si="45"/>
        <v>#VALUE!</v>
      </c>
      <c r="N82" s="53" t="e">
        <f t="shared" si="45"/>
        <v>#VALUE!</v>
      </c>
      <c r="O82" s="7" t="e">
        <f>N82</f>
        <v>#VALUE!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</row>
    <row r="83" spans="1:74" hidden="1" outlineLevel="1">
      <c r="A83" s="38" t="s">
        <v>43</v>
      </c>
      <c r="B83" s="38" t="s">
        <v>42</v>
      </c>
      <c r="C83" s="38">
        <v>1</v>
      </c>
      <c r="D83" s="54" t="s">
        <v>32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5">
        <f>O309</f>
        <v>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4" s="6" customFormat="1" ht="15.75" hidden="1" customHeight="1" outlineLevel="1">
      <c r="A84" s="38" t="s">
        <v>43</v>
      </c>
      <c r="B84" s="38" t="s">
        <v>42</v>
      </c>
      <c r="C84" s="38">
        <v>1</v>
      </c>
      <c r="D84" s="54" t="s">
        <v>33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 t="e">
        <f>SUM(O82:O83)</f>
        <v>#VALUE!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s="6" customFormat="1" ht="15.75" hidden="1" customHeight="1" outlineLevel="1">
      <c r="A85" s="38"/>
      <c r="B85" s="38"/>
      <c r="C85" s="38"/>
      <c r="D85" s="54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s="6" customFormat="1" ht="15.75" hidden="1" customHeight="1" outlineLevel="1">
      <c r="A86" s="38" t="s">
        <v>43</v>
      </c>
      <c r="B86" s="38" t="s">
        <v>42</v>
      </c>
      <c r="C86" s="38">
        <v>2</v>
      </c>
      <c r="D86" s="52" t="s">
        <v>29</v>
      </c>
      <c r="E86" s="53"/>
      <c r="F86" s="53"/>
      <c r="G86" s="53"/>
      <c r="H86" s="53"/>
      <c r="I86" s="53"/>
      <c r="J86" s="53"/>
      <c r="K86" s="53"/>
      <c r="L86" s="53"/>
      <c r="M86" s="53"/>
      <c r="O86" s="7" t="e">
        <f>Deferral!N32</f>
        <v>#VALUE!</v>
      </c>
      <c r="P86" s="7" t="e">
        <f>Deferral!O32</f>
        <v>#VALUE!</v>
      </c>
      <c r="Q86" s="7">
        <f>Deferral!P32+Deferral!Q32</f>
        <v>28408.82854107883</v>
      </c>
      <c r="R86" s="7">
        <f>Deferral!R32+Deferral!S32</f>
        <v>30461.276942507768</v>
      </c>
      <c r="S86" s="7" t="e">
        <f>Deferral!T32</f>
        <v>#VALUE!</v>
      </c>
      <c r="T86" s="7" t="e">
        <f>Deferral!U32</f>
        <v>#VALUE!</v>
      </c>
      <c r="U86" s="7" t="e">
        <f>Deferral!V32</f>
        <v>#VALUE!</v>
      </c>
      <c r="V86" s="7" t="e">
        <f>Deferral!W32</f>
        <v>#VALUE!</v>
      </c>
      <c r="W86" s="7" t="e">
        <f>Deferral!X32</f>
        <v>#VALUE!</v>
      </c>
      <c r="X86" s="7" t="e">
        <f>Deferral!Y32</f>
        <v>#VALUE!</v>
      </c>
      <c r="Y86" s="7" t="e">
        <f>Deferral!Z32</f>
        <v>#VALUE!</v>
      </c>
      <c r="Z86" s="7" t="e">
        <f>Deferral!AA32</f>
        <v>#VALUE!</v>
      </c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s="6" customFormat="1" ht="15.75" hidden="1" customHeight="1" outlineLevel="1">
      <c r="A87" s="38" t="s">
        <v>43</v>
      </c>
      <c r="B87" s="38" t="s">
        <v>42</v>
      </c>
      <c r="C87" s="38">
        <v>2</v>
      </c>
      <c r="D87" s="54" t="s">
        <v>30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7" t="e">
        <f>O86/2*O$302</f>
        <v>#VALUE!</v>
      </c>
      <c r="P87" s="7" t="e">
        <f t="shared" ref="P87:Z87" si="46">(O88+P86/2)*P$302</f>
        <v>#VALUE!</v>
      </c>
      <c r="Q87" s="7" t="e">
        <f t="shared" si="46"/>
        <v>#VALUE!</v>
      </c>
      <c r="R87" s="7" t="e">
        <f t="shared" si="46"/>
        <v>#VALUE!</v>
      </c>
      <c r="S87" s="7" t="e">
        <f t="shared" si="46"/>
        <v>#VALUE!</v>
      </c>
      <c r="T87" s="7" t="e">
        <f t="shared" si="46"/>
        <v>#VALUE!</v>
      </c>
      <c r="U87" s="7" t="e">
        <f t="shared" si="46"/>
        <v>#VALUE!</v>
      </c>
      <c r="V87" s="7" t="e">
        <f t="shared" si="46"/>
        <v>#VALUE!</v>
      </c>
      <c r="W87" s="7" t="e">
        <f t="shared" si="46"/>
        <v>#VALUE!</v>
      </c>
      <c r="X87" s="7" t="e">
        <f t="shared" si="46"/>
        <v>#VALUE!</v>
      </c>
      <c r="Y87" s="7" t="e">
        <f t="shared" si="46"/>
        <v>#VALUE!</v>
      </c>
      <c r="Z87" s="7" t="e">
        <f t="shared" si="46"/>
        <v>#VALUE!</v>
      </c>
      <c r="AA87" s="7" t="e">
        <f t="shared" ref="AA87:AG87" si="47">Z88*AA$302</f>
        <v>#VALUE!</v>
      </c>
      <c r="AB87" s="7" t="e">
        <f t="shared" si="47"/>
        <v>#VALUE!</v>
      </c>
      <c r="AC87" s="7" t="e">
        <f t="shared" si="47"/>
        <v>#VALUE!</v>
      </c>
      <c r="AD87" s="7" t="e">
        <f t="shared" si="47"/>
        <v>#VALUE!</v>
      </c>
      <c r="AE87" s="7" t="e">
        <f t="shared" si="47"/>
        <v>#VALUE!</v>
      </c>
      <c r="AF87" s="7" t="e">
        <f t="shared" si="47"/>
        <v>#VALUE!</v>
      </c>
      <c r="AG87" s="7" t="e">
        <f t="shared" si="47"/>
        <v>#VALUE!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s="6" customFormat="1" ht="15.75" hidden="1" customHeight="1" outlineLevel="1">
      <c r="A88" s="38" t="s">
        <v>43</v>
      </c>
      <c r="B88" s="38" t="s">
        <v>42</v>
      </c>
      <c r="C88" s="38">
        <v>2</v>
      </c>
      <c r="D88" s="52" t="s">
        <v>31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7" t="e">
        <f>SUM(O86:O87)</f>
        <v>#VALUE!</v>
      </c>
      <c r="P88" s="7" t="e">
        <f>O88+SUM(P86:P87)</f>
        <v>#VALUE!</v>
      </c>
      <c r="Q88" s="7" t="e">
        <f t="shared" ref="Q88" si="48">P88+SUM(Q86:Q87)</f>
        <v>#VALUE!</v>
      </c>
      <c r="R88" s="7" t="e">
        <f t="shared" ref="R88:Z88" si="49">Q88+SUM(R86:R87)</f>
        <v>#VALUE!</v>
      </c>
      <c r="S88" s="7" t="e">
        <f t="shared" si="49"/>
        <v>#VALUE!</v>
      </c>
      <c r="T88" s="7" t="e">
        <f t="shared" si="49"/>
        <v>#VALUE!</v>
      </c>
      <c r="U88" s="7" t="e">
        <f t="shared" si="49"/>
        <v>#VALUE!</v>
      </c>
      <c r="V88" s="7" t="e">
        <f t="shared" si="49"/>
        <v>#VALUE!</v>
      </c>
      <c r="W88" s="7" t="e">
        <f t="shared" si="49"/>
        <v>#VALUE!</v>
      </c>
      <c r="X88" s="7" t="e">
        <f t="shared" si="49"/>
        <v>#VALUE!</v>
      </c>
      <c r="Y88" s="7" t="e">
        <f t="shared" si="49"/>
        <v>#VALUE!</v>
      </c>
      <c r="Z88" s="7" t="e">
        <f t="shared" si="49"/>
        <v>#VALUE!</v>
      </c>
      <c r="AA88" s="7" t="e">
        <f>Z88+AA87</f>
        <v>#VALUE!</v>
      </c>
      <c r="AB88" s="7" t="e">
        <f t="shared" ref="AB88:AE88" si="50">AA88+AB87</f>
        <v>#VALUE!</v>
      </c>
      <c r="AC88" s="7" t="e">
        <f t="shared" si="50"/>
        <v>#VALUE!</v>
      </c>
      <c r="AD88" s="7" t="e">
        <f t="shared" si="50"/>
        <v>#VALUE!</v>
      </c>
      <c r="AE88" s="7" t="e">
        <f t="shared" si="50"/>
        <v>#VALUE!</v>
      </c>
      <c r="AF88" s="7" t="e">
        <f>AE88+AF87</f>
        <v>#VALUE!</v>
      </c>
      <c r="AG88" s="7" t="e">
        <f>AF88+AG87</f>
        <v>#VALUE!</v>
      </c>
      <c r="AH88" s="7" t="e">
        <f>AG88</f>
        <v>#VALUE!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74" s="6" customFormat="1" ht="15.75" hidden="1" customHeight="1" outlineLevel="1">
      <c r="A89" s="38" t="s">
        <v>43</v>
      </c>
      <c r="B89" s="38" t="s">
        <v>42</v>
      </c>
      <c r="C89" s="38">
        <v>2</v>
      </c>
      <c r="D89" s="54" t="s">
        <v>32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5">
        <f>AH317</f>
        <v>0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1:74" s="6" customFormat="1" ht="15.75" hidden="1" customHeight="1" outlineLevel="1">
      <c r="A90" s="38" t="s">
        <v>43</v>
      </c>
      <c r="B90" s="38" t="s">
        <v>42</v>
      </c>
      <c r="C90" s="38">
        <v>2</v>
      </c>
      <c r="D90" s="54" t="s">
        <v>34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 t="e">
        <f>SUM(AH88:AH89)</f>
        <v>#VALUE!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s="6" customFormat="1" ht="15.75" hidden="1" customHeight="1" outlineLevel="1">
      <c r="A91" s="38"/>
      <c r="B91" s="38"/>
      <c r="C91" s="54"/>
      <c r="D91" s="54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s="6" customFormat="1" ht="15.75" hidden="1" customHeight="1" outlineLevel="1">
      <c r="A92" s="38" t="s">
        <v>43</v>
      </c>
      <c r="B92" s="38" t="s">
        <v>42</v>
      </c>
      <c r="C92" s="38">
        <v>3</v>
      </c>
      <c r="D92" s="52" t="s">
        <v>29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 t="e">
        <f>Deferral!AB32</f>
        <v>#VALUE!</v>
      </c>
      <c r="AB92" s="7" t="e">
        <f>Deferral!AC32</f>
        <v>#VALUE!</v>
      </c>
      <c r="AC92" s="7" t="e">
        <f>Deferral!AD32</f>
        <v>#VALUE!</v>
      </c>
      <c r="AD92" s="7" t="e">
        <f>Deferral!AE32</f>
        <v>#VALUE!</v>
      </c>
      <c r="AE92" s="7" t="e">
        <f>Deferral!AF32</f>
        <v>#VALUE!</v>
      </c>
      <c r="AF92" s="7" t="e">
        <f>Deferral!AG32</f>
        <v>#VALUE!</v>
      </c>
      <c r="AG92" s="7" t="e">
        <f>Deferral!AH32</f>
        <v>#VALUE!</v>
      </c>
      <c r="AH92" s="7" t="e">
        <f>Deferral!AI32</f>
        <v>#VALUE!</v>
      </c>
      <c r="AI92" s="7" t="e">
        <f>Deferral!AJ32</f>
        <v>#VALUE!</v>
      </c>
      <c r="AJ92" s="7" t="e">
        <f>Deferral!AK32</f>
        <v>#VALUE!</v>
      </c>
      <c r="AK92" s="7" t="e">
        <f>Deferral!AL32</f>
        <v>#VALUE!</v>
      </c>
      <c r="AL92" s="7" t="e">
        <f>Deferral!AM32</f>
        <v>#VALUE!</v>
      </c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s="6" customFormat="1" ht="15.75" hidden="1" customHeight="1" outlineLevel="1">
      <c r="A93" s="38" t="s">
        <v>43</v>
      </c>
      <c r="B93" s="38" t="s">
        <v>42</v>
      </c>
      <c r="C93" s="38">
        <v>3</v>
      </c>
      <c r="D93" s="54" t="s">
        <v>30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 t="e">
        <f>AA92/2*AA$302</f>
        <v>#VALUE!</v>
      </c>
      <c r="AB93" s="7" t="e">
        <f t="shared" ref="AB93:AL93" si="51">(AA94+AB92/2)*AB$302</f>
        <v>#VALUE!</v>
      </c>
      <c r="AC93" s="7" t="e">
        <f t="shared" si="51"/>
        <v>#VALUE!</v>
      </c>
      <c r="AD93" s="7" t="e">
        <f t="shared" si="51"/>
        <v>#VALUE!</v>
      </c>
      <c r="AE93" s="7" t="e">
        <f t="shared" si="51"/>
        <v>#VALUE!</v>
      </c>
      <c r="AF93" s="7" t="e">
        <f t="shared" si="51"/>
        <v>#VALUE!</v>
      </c>
      <c r="AG93" s="7" t="e">
        <f t="shared" si="51"/>
        <v>#VALUE!</v>
      </c>
      <c r="AH93" s="7" t="e">
        <f t="shared" si="51"/>
        <v>#VALUE!</v>
      </c>
      <c r="AI93" s="7" t="e">
        <f t="shared" si="51"/>
        <v>#VALUE!</v>
      </c>
      <c r="AJ93" s="7" t="e">
        <f t="shared" si="51"/>
        <v>#VALUE!</v>
      </c>
      <c r="AK93" s="7" t="e">
        <f t="shared" si="51"/>
        <v>#VALUE!</v>
      </c>
      <c r="AL93" s="7" t="e">
        <f t="shared" si="51"/>
        <v>#VALUE!</v>
      </c>
      <c r="AM93" s="7" t="e">
        <f t="shared" ref="AM93" si="52">AL94*AM$302</f>
        <v>#VALUE!</v>
      </c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74" s="6" customFormat="1" ht="15.75" hidden="1" customHeight="1" outlineLevel="1">
      <c r="A94" s="38" t="s">
        <v>43</v>
      </c>
      <c r="B94" s="38" t="s">
        <v>42</v>
      </c>
      <c r="C94" s="38">
        <v>3</v>
      </c>
      <c r="D94" s="52" t="s">
        <v>31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 t="e">
        <f>SUM(AA92:AA93)</f>
        <v>#VALUE!</v>
      </c>
      <c r="AB94" s="7" t="e">
        <f>AA94+SUM(AB92:AB93)</f>
        <v>#VALUE!</v>
      </c>
      <c r="AC94" s="7" t="e">
        <f t="shared" ref="AC94" si="53">AB94+SUM(AC92:AC93)</f>
        <v>#VALUE!</v>
      </c>
      <c r="AD94" s="7" t="e">
        <f t="shared" ref="AD94:AL94" si="54">AC94+SUM(AD92:AD93)</f>
        <v>#VALUE!</v>
      </c>
      <c r="AE94" s="7" t="e">
        <f t="shared" si="54"/>
        <v>#VALUE!</v>
      </c>
      <c r="AF94" s="7" t="e">
        <f t="shared" si="54"/>
        <v>#VALUE!</v>
      </c>
      <c r="AG94" s="7" t="e">
        <f t="shared" si="54"/>
        <v>#VALUE!</v>
      </c>
      <c r="AH94" s="7" t="e">
        <f t="shared" si="54"/>
        <v>#VALUE!</v>
      </c>
      <c r="AI94" s="7" t="e">
        <f t="shared" si="54"/>
        <v>#VALUE!</v>
      </c>
      <c r="AJ94" s="7" t="e">
        <f t="shared" si="54"/>
        <v>#VALUE!</v>
      </c>
      <c r="AK94" s="7" t="e">
        <f t="shared" si="54"/>
        <v>#VALUE!</v>
      </c>
      <c r="AL94" s="7" t="e">
        <f t="shared" si="54"/>
        <v>#VALUE!</v>
      </c>
      <c r="AM94" s="7" t="e">
        <f>AL94+AM93</f>
        <v>#VALUE!</v>
      </c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s="6" customFormat="1" ht="15.75" hidden="1" customHeight="1" outlineLevel="1">
      <c r="A95" s="38" t="s">
        <v>43</v>
      </c>
      <c r="B95" s="38" t="s">
        <v>42</v>
      </c>
      <c r="C95" s="38">
        <v>3</v>
      </c>
      <c r="D95" s="54" t="s">
        <v>32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1:74" s="6" customFormat="1" ht="15.75" hidden="1" customHeight="1" outlineLevel="1">
      <c r="A96" s="38" t="s">
        <v>43</v>
      </c>
      <c r="B96" s="38" t="s">
        <v>42</v>
      </c>
      <c r="C96" s="38">
        <v>3</v>
      </c>
      <c r="D96" s="54" t="s">
        <v>35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1:74" s="6" customFormat="1" ht="15.75" hidden="1" customHeight="1" outlineLevel="1">
      <c r="A97" s="38"/>
      <c r="B97" s="38"/>
      <c r="C97" s="54"/>
      <c r="D97" s="54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1:74" s="6" customFormat="1" ht="15.75" customHeight="1" collapsed="1">
      <c r="A98" s="38" t="s">
        <v>43</v>
      </c>
      <c r="B98" s="38" t="s">
        <v>42</v>
      </c>
      <c r="C98" s="38">
        <v>4</v>
      </c>
      <c r="D98" s="52" t="s">
        <v>29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 t="e">
        <f>Deferral!#REF!</f>
        <v>#REF!</v>
      </c>
      <c r="AN98" s="7">
        <v>17845.424281116553</v>
      </c>
      <c r="AO98" s="7">
        <v>17065.377638512975</v>
      </c>
      <c r="AP98" s="7">
        <v>17114.987818441739</v>
      </c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1:74" s="6" customFormat="1" ht="15.75" customHeight="1">
      <c r="A99" s="38" t="s">
        <v>43</v>
      </c>
      <c r="B99" s="38" t="s">
        <v>42</v>
      </c>
      <c r="C99" s="38">
        <v>4</v>
      </c>
      <c r="D99" s="54" t="s">
        <v>30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 t="e">
        <f>AM98/2*AM$302</f>
        <v>#REF!</v>
      </c>
      <c r="AN99" s="7">
        <v>875.64661290316951</v>
      </c>
      <c r="AO99" s="7">
        <v>971.42328044796875</v>
      </c>
      <c r="AP99" s="7">
        <v>1017.5779618715783</v>
      </c>
      <c r="AQ99" s="7">
        <f t="shared" ref="AQ99:AW99" si="55">AP100*AQ$302</f>
        <v>0</v>
      </c>
      <c r="AR99" s="7">
        <f t="shared" si="55"/>
        <v>0</v>
      </c>
      <c r="AS99" s="7">
        <f t="shared" si="55"/>
        <v>0</v>
      </c>
      <c r="AT99" s="7">
        <f t="shared" si="55"/>
        <v>0</v>
      </c>
      <c r="AU99" s="7">
        <f t="shared" si="55"/>
        <v>0</v>
      </c>
      <c r="AV99" s="7">
        <f t="shared" si="55"/>
        <v>0</v>
      </c>
      <c r="AW99" s="7">
        <f t="shared" si="55"/>
        <v>0</v>
      </c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1:74" s="6" customFormat="1" ht="15.75" customHeight="1">
      <c r="A100" s="38" t="s">
        <v>43</v>
      </c>
      <c r="B100" s="38" t="s">
        <v>42</v>
      </c>
      <c r="C100" s="38">
        <v>4</v>
      </c>
      <c r="D100" s="52" t="s">
        <v>31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 t="e">
        <f>SUM(AM98:AM99)</f>
        <v>#REF!</v>
      </c>
      <c r="AN100" s="7">
        <v>234323.13129273569</v>
      </c>
      <c r="AO100" s="7">
        <v>252359.93221169664</v>
      </c>
      <c r="AP100" s="7">
        <v>270492.49799200997</v>
      </c>
      <c r="AQ100" s="7">
        <f>AP100+AQ99</f>
        <v>270492.49799200997</v>
      </c>
      <c r="AR100" s="7">
        <f t="shared" ref="AR100:AU100" si="56">AQ100+AR99</f>
        <v>270492.49799200997</v>
      </c>
      <c r="AS100" s="7">
        <f t="shared" si="56"/>
        <v>270492.49799200997</v>
      </c>
      <c r="AT100" s="7">
        <f t="shared" si="56"/>
        <v>270492.49799200997</v>
      </c>
      <c r="AU100" s="7">
        <f t="shared" si="56"/>
        <v>270492.49799200997</v>
      </c>
      <c r="AV100" s="7">
        <f>AU100+AV99</f>
        <v>270492.49799200997</v>
      </c>
      <c r="AW100" s="7">
        <f>AV100+AW99</f>
        <v>270492.49799200997</v>
      </c>
      <c r="AX100" s="7">
        <f>AW100</f>
        <v>270492.49799200997</v>
      </c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1:74" s="6" customFormat="1" ht="15.75" hidden="1" customHeight="1" outlineLevel="1">
      <c r="A101" s="38" t="s">
        <v>43</v>
      </c>
      <c r="B101" s="38" t="s">
        <v>42</v>
      </c>
      <c r="C101" s="38">
        <v>4</v>
      </c>
      <c r="D101" s="54" t="s">
        <v>32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55">
        <f>AX333</f>
        <v>0</v>
      </c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1:74" s="6" customFormat="1" ht="15.75" hidden="1" customHeight="1" outlineLevel="1">
      <c r="A102" s="38" t="s">
        <v>43</v>
      </c>
      <c r="B102" s="38" t="s">
        <v>42</v>
      </c>
      <c r="C102" s="38">
        <v>4</v>
      </c>
      <c r="D102" s="54" t="s">
        <v>36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>
        <f>SUM(AX100:AX101)</f>
        <v>270492.49799200997</v>
      </c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1:74" s="6" customFormat="1" ht="15.75" hidden="1" customHeight="1" outlineLevel="1">
      <c r="A103" s="38"/>
      <c r="B103" s="38"/>
      <c r="C103" s="54"/>
      <c r="D103" s="54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1:74" s="6" customFormat="1" ht="15.75" hidden="1" customHeight="1" outlineLevel="1">
      <c r="A104" s="38" t="s">
        <v>43</v>
      </c>
      <c r="B104" s="38" t="s">
        <v>42</v>
      </c>
      <c r="C104" s="38">
        <v>5</v>
      </c>
      <c r="D104" s="52" t="s">
        <v>29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 t="e">
        <f>Deferral!AQ32</f>
        <v>#VALUE!</v>
      </c>
      <c r="AR104" s="7" t="e">
        <f>Deferral!AR32</f>
        <v>#VALUE!</v>
      </c>
      <c r="AS104" s="7" t="e">
        <f>Deferral!AS32</f>
        <v>#VALUE!</v>
      </c>
      <c r="AT104" s="7" t="e">
        <f>Deferral!AT32</f>
        <v>#VALUE!</v>
      </c>
      <c r="AU104" s="7" t="e">
        <f>Deferral!AU32</f>
        <v>#VALUE!</v>
      </c>
      <c r="AV104" s="7" t="e">
        <f>Deferral!AV32</f>
        <v>#VALUE!</v>
      </c>
      <c r="AW104" s="7" t="e">
        <f>Deferral!AW32</f>
        <v>#VALUE!</v>
      </c>
      <c r="AX104" s="7" t="e">
        <f>Deferral!AX32</f>
        <v>#VALUE!</v>
      </c>
      <c r="AY104" s="7" t="e">
        <f>Deferral!AY32</f>
        <v>#VALUE!</v>
      </c>
      <c r="AZ104" s="7" t="e">
        <f>Deferral!AZ32</f>
        <v>#VALUE!</v>
      </c>
      <c r="BA104" s="7" t="e">
        <f>Deferral!BA32</f>
        <v>#VALUE!</v>
      </c>
      <c r="BB104" s="7" t="e">
        <f>Deferral!BB32</f>
        <v>#VALUE!</v>
      </c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1:74" s="6" customFormat="1" ht="15.75" hidden="1" customHeight="1" outlineLevel="1">
      <c r="A105" s="38" t="s">
        <v>43</v>
      </c>
      <c r="B105" s="38" t="s">
        <v>42</v>
      </c>
      <c r="C105" s="38">
        <v>5</v>
      </c>
      <c r="D105" s="54" t="s">
        <v>30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 t="e">
        <f>AQ104/2*AQ$302</f>
        <v>#VALUE!</v>
      </c>
      <c r="AR105" s="7" t="e">
        <f t="shared" ref="AR105:BB105" si="57">(AQ106+AR104/2)*AR$302</f>
        <v>#VALUE!</v>
      </c>
      <c r="AS105" s="7" t="e">
        <f t="shared" si="57"/>
        <v>#VALUE!</v>
      </c>
      <c r="AT105" s="7" t="e">
        <f t="shared" si="57"/>
        <v>#VALUE!</v>
      </c>
      <c r="AU105" s="7" t="e">
        <f t="shared" si="57"/>
        <v>#VALUE!</v>
      </c>
      <c r="AV105" s="7" t="e">
        <f t="shared" si="57"/>
        <v>#VALUE!</v>
      </c>
      <c r="AW105" s="7" t="e">
        <f t="shared" si="57"/>
        <v>#VALUE!</v>
      </c>
      <c r="AX105" s="7" t="e">
        <f t="shared" si="57"/>
        <v>#VALUE!</v>
      </c>
      <c r="AY105" s="7" t="e">
        <f t="shared" si="57"/>
        <v>#VALUE!</v>
      </c>
      <c r="AZ105" s="7" t="e">
        <f t="shared" si="57"/>
        <v>#VALUE!</v>
      </c>
      <c r="BA105" s="7" t="e">
        <f t="shared" si="57"/>
        <v>#VALUE!</v>
      </c>
      <c r="BB105" s="7" t="e">
        <f t="shared" si="57"/>
        <v>#VALUE!</v>
      </c>
      <c r="BC105" s="7" t="e">
        <f t="shared" ref="BC105:BI105" si="58">BB106*BC$302</f>
        <v>#VALUE!</v>
      </c>
      <c r="BD105" s="7" t="e">
        <f t="shared" si="58"/>
        <v>#VALUE!</v>
      </c>
      <c r="BE105" s="7" t="e">
        <f t="shared" si="58"/>
        <v>#VALUE!</v>
      </c>
      <c r="BF105" s="7" t="e">
        <f t="shared" si="58"/>
        <v>#VALUE!</v>
      </c>
      <c r="BG105" s="7" t="e">
        <f t="shared" si="58"/>
        <v>#VALUE!</v>
      </c>
      <c r="BH105" s="7" t="e">
        <f t="shared" si="58"/>
        <v>#VALUE!</v>
      </c>
      <c r="BI105" s="7" t="e">
        <f t="shared" si="58"/>
        <v>#VALUE!</v>
      </c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1:74" s="6" customFormat="1" ht="15.75" hidden="1" customHeight="1" outlineLevel="1">
      <c r="A106" s="38" t="s">
        <v>43</v>
      </c>
      <c r="B106" s="38" t="s">
        <v>42</v>
      </c>
      <c r="C106" s="38">
        <v>5</v>
      </c>
      <c r="D106" s="52" t="s">
        <v>31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 t="e">
        <f>SUM(AQ104:AQ105)</f>
        <v>#VALUE!</v>
      </c>
      <c r="AR106" s="7" t="e">
        <f>AQ106+SUM(AR104:AR105)</f>
        <v>#VALUE!</v>
      </c>
      <c r="AS106" s="7" t="e">
        <f t="shared" ref="AS106" si="59">AR106+SUM(AS104:AS105)</f>
        <v>#VALUE!</v>
      </c>
      <c r="AT106" s="7" t="e">
        <f t="shared" ref="AT106:BB106" si="60">AS106+SUM(AT104:AT105)</f>
        <v>#VALUE!</v>
      </c>
      <c r="AU106" s="7" t="e">
        <f t="shared" si="60"/>
        <v>#VALUE!</v>
      </c>
      <c r="AV106" s="7" t="e">
        <f t="shared" si="60"/>
        <v>#VALUE!</v>
      </c>
      <c r="AW106" s="7" t="e">
        <f t="shared" si="60"/>
        <v>#VALUE!</v>
      </c>
      <c r="AX106" s="7" t="e">
        <f t="shared" si="60"/>
        <v>#VALUE!</v>
      </c>
      <c r="AY106" s="7" t="e">
        <f t="shared" si="60"/>
        <v>#VALUE!</v>
      </c>
      <c r="AZ106" s="7" t="e">
        <f t="shared" si="60"/>
        <v>#VALUE!</v>
      </c>
      <c r="BA106" s="7" t="e">
        <f t="shared" si="60"/>
        <v>#VALUE!</v>
      </c>
      <c r="BB106" s="7" t="e">
        <f t="shared" si="60"/>
        <v>#VALUE!</v>
      </c>
      <c r="BC106" s="7" t="e">
        <f>BB106+BC105</f>
        <v>#VALUE!</v>
      </c>
      <c r="BD106" s="7" t="e">
        <f t="shared" ref="BD106:BG106" si="61">BC106+BD105</f>
        <v>#VALUE!</v>
      </c>
      <c r="BE106" s="7" t="e">
        <f t="shared" si="61"/>
        <v>#VALUE!</v>
      </c>
      <c r="BF106" s="7" t="e">
        <f t="shared" si="61"/>
        <v>#VALUE!</v>
      </c>
      <c r="BG106" s="7" t="e">
        <f t="shared" si="61"/>
        <v>#VALUE!</v>
      </c>
      <c r="BH106" s="7" t="e">
        <f>BG106+BH105</f>
        <v>#VALUE!</v>
      </c>
      <c r="BI106" s="7" t="e">
        <f>BH106+BI105</f>
        <v>#VALUE!</v>
      </c>
      <c r="BJ106" s="7" t="e">
        <f>BI106</f>
        <v>#VALUE!</v>
      </c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1:74" s="6" customFormat="1" ht="15.75" hidden="1" customHeight="1" outlineLevel="1">
      <c r="A107" s="38" t="s">
        <v>43</v>
      </c>
      <c r="B107" s="38" t="s">
        <v>42</v>
      </c>
      <c r="C107" s="38">
        <v>5</v>
      </c>
      <c r="D107" s="54" t="s">
        <v>32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55">
        <f>BJ341</f>
        <v>0</v>
      </c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1:74" s="6" customFormat="1" ht="15.75" hidden="1" customHeight="1" outlineLevel="1">
      <c r="A108" s="38" t="s">
        <v>43</v>
      </c>
      <c r="B108" s="38" t="s">
        <v>42</v>
      </c>
      <c r="C108" s="38">
        <v>5</v>
      </c>
      <c r="D108" s="54" t="s">
        <v>37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 t="e">
        <f>SUM(BJ106:BJ107)</f>
        <v>#VALUE!</v>
      </c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1:74" s="6" customFormat="1" ht="15.75" hidden="1" customHeight="1" outlineLevel="1">
      <c r="A109" s="38"/>
      <c r="B109" s="38"/>
      <c r="C109" s="54"/>
      <c r="D109" s="54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1:74" s="6" customFormat="1" ht="15.75" customHeight="1" collapsed="1">
      <c r="A110" s="38"/>
      <c r="B110" s="38"/>
      <c r="C110" s="54"/>
      <c r="D110" s="54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1:74" s="6" customFormat="1" ht="15.75" customHeight="1">
      <c r="A111" s="38" t="s">
        <v>43</v>
      </c>
      <c r="B111" s="38" t="s">
        <v>42</v>
      </c>
      <c r="C111" s="56"/>
      <c r="D111" s="54" t="s">
        <v>38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-1266.38157</v>
      </c>
      <c r="AI111" s="7">
        <v>-2721.5418100000002</v>
      </c>
      <c r="AJ111" s="7">
        <v>-2397.5370499999999</v>
      </c>
      <c r="AK111" s="7">
        <v>-1972.77215</v>
      </c>
      <c r="AL111" s="7">
        <v>-2107.48254</v>
      </c>
      <c r="AM111" s="7">
        <v>-2582.1557400000002</v>
      </c>
      <c r="AN111" s="7">
        <v>-3557.3592162005898</v>
      </c>
      <c r="AO111" s="7">
        <v>-3464.8413500000001</v>
      </c>
      <c r="AP111" s="7">
        <v>-3707.0731500000002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/>
      <c r="BV111" s="7"/>
    </row>
    <row r="112" spans="1:74" s="6" customFormat="1" ht="15.75" customHeight="1">
      <c r="A112" s="38" t="s">
        <v>43</v>
      </c>
      <c r="B112" s="38" t="s">
        <v>42</v>
      </c>
      <c r="C112" s="56"/>
      <c r="D112" s="54" t="s">
        <v>39</v>
      </c>
      <c r="E112" s="7">
        <v>0</v>
      </c>
      <c r="F112" s="7">
        <f>(E113+F84+F90+F96+F102+F108+F111/2)*F$302</f>
        <v>0</v>
      </c>
      <c r="G112" s="7">
        <f t="shared" ref="G112:N112" si="62">(F113+G84+G90+G96+G102+G108+G111/2)*G$302</f>
        <v>0</v>
      </c>
      <c r="H112" s="7">
        <f t="shared" si="62"/>
        <v>0</v>
      </c>
      <c r="I112" s="7">
        <f t="shared" si="62"/>
        <v>0</v>
      </c>
      <c r="J112" s="7">
        <f t="shared" si="62"/>
        <v>0</v>
      </c>
      <c r="K112" s="7">
        <f t="shared" si="62"/>
        <v>0</v>
      </c>
      <c r="L112" s="7">
        <f t="shared" si="62"/>
        <v>0</v>
      </c>
      <c r="M112" s="7">
        <f t="shared" si="62"/>
        <v>0</v>
      </c>
      <c r="N112" s="7">
        <f t="shared" si="62"/>
        <v>0</v>
      </c>
      <c r="O112" s="7" t="e">
        <f>(N113+O84+O90+O96+O102+O108+O111/2)*O$302</f>
        <v>#VALUE!</v>
      </c>
      <c r="P112" s="7" t="e">
        <f>(O113+P84+P90+P96+P102+P108+P111/2)*P$302</f>
        <v>#VALUE!</v>
      </c>
      <c r="Q112" s="7" t="e">
        <f t="shared" ref="Q112:BT112" si="63">(P113+Q84+Q90+Q96+Q102+Q108+Q111/2)*Q$302</f>
        <v>#VALUE!</v>
      </c>
      <c r="R112" s="7" t="e">
        <f t="shared" si="63"/>
        <v>#VALUE!</v>
      </c>
      <c r="S112" s="7" t="e">
        <f t="shared" si="63"/>
        <v>#VALUE!</v>
      </c>
      <c r="T112" s="7" t="e">
        <f t="shared" si="63"/>
        <v>#VALUE!</v>
      </c>
      <c r="U112" s="7" t="e">
        <f t="shared" si="63"/>
        <v>#VALUE!</v>
      </c>
      <c r="V112" s="7" t="e">
        <f t="shared" si="63"/>
        <v>#VALUE!</v>
      </c>
      <c r="W112" s="7" t="e">
        <f t="shared" si="63"/>
        <v>#VALUE!</v>
      </c>
      <c r="X112" s="7" t="e">
        <f t="shared" si="63"/>
        <v>#VALUE!</v>
      </c>
      <c r="Y112" s="7" t="e">
        <f t="shared" si="63"/>
        <v>#VALUE!</v>
      </c>
      <c r="Z112" s="7" t="e">
        <f t="shared" si="63"/>
        <v>#VALUE!</v>
      </c>
      <c r="AA112" s="7" t="e">
        <f t="shared" si="63"/>
        <v>#VALUE!</v>
      </c>
      <c r="AB112" s="7" t="e">
        <f t="shared" si="63"/>
        <v>#VALUE!</v>
      </c>
      <c r="AC112" s="7" t="e">
        <f t="shared" si="63"/>
        <v>#VALUE!</v>
      </c>
      <c r="AD112" s="7" t="e">
        <f t="shared" si="63"/>
        <v>#VALUE!</v>
      </c>
      <c r="AE112" s="7" t="e">
        <f t="shared" si="63"/>
        <v>#VALUE!</v>
      </c>
      <c r="AF112" s="7" t="e">
        <f t="shared" si="63"/>
        <v>#VALUE!</v>
      </c>
      <c r="AG112" s="7" t="e">
        <f t="shared" si="63"/>
        <v>#VALUE!</v>
      </c>
      <c r="AH112" s="7" t="e">
        <f t="shared" si="63"/>
        <v>#VALUE!</v>
      </c>
      <c r="AI112" s="7" t="e">
        <f t="shared" si="63"/>
        <v>#VALUE!</v>
      </c>
      <c r="AJ112" s="7" t="e">
        <f t="shared" si="63"/>
        <v>#VALUE!</v>
      </c>
      <c r="AK112" s="7" t="e">
        <f t="shared" si="63"/>
        <v>#VALUE!</v>
      </c>
      <c r="AL112" s="7" t="e">
        <f t="shared" si="63"/>
        <v>#VALUE!</v>
      </c>
      <c r="AM112" s="7" t="e">
        <f t="shared" si="63"/>
        <v>#VALUE!</v>
      </c>
      <c r="AN112" s="7">
        <v>7635.2204486873243</v>
      </c>
      <c r="AO112" s="7">
        <v>7847.4918126493485</v>
      </c>
      <c r="AP112" s="7">
        <v>7667.9245021274473</v>
      </c>
      <c r="AQ112" s="7">
        <f t="shared" si="63"/>
        <v>0</v>
      </c>
      <c r="AR112" s="7">
        <f t="shared" si="63"/>
        <v>0</v>
      </c>
      <c r="AS112" s="7">
        <f t="shared" si="63"/>
        <v>0</v>
      </c>
      <c r="AT112" s="7">
        <f t="shared" si="63"/>
        <v>0</v>
      </c>
      <c r="AU112" s="7">
        <f t="shared" si="63"/>
        <v>0</v>
      </c>
      <c r="AV112" s="7">
        <f t="shared" si="63"/>
        <v>0</v>
      </c>
      <c r="AW112" s="7">
        <f t="shared" si="63"/>
        <v>0</v>
      </c>
      <c r="AX112" s="7">
        <f t="shared" si="63"/>
        <v>0</v>
      </c>
      <c r="AY112" s="7">
        <f t="shared" si="63"/>
        <v>0</v>
      </c>
      <c r="AZ112" s="7">
        <f t="shared" si="63"/>
        <v>0</v>
      </c>
      <c r="BA112" s="7">
        <f t="shared" si="63"/>
        <v>0</v>
      </c>
      <c r="BB112" s="7">
        <f t="shared" si="63"/>
        <v>0</v>
      </c>
      <c r="BC112" s="7">
        <f t="shared" si="63"/>
        <v>0</v>
      </c>
      <c r="BD112" s="7">
        <f t="shared" si="63"/>
        <v>0</v>
      </c>
      <c r="BE112" s="7">
        <f t="shared" si="63"/>
        <v>0</v>
      </c>
      <c r="BF112" s="7">
        <f t="shared" si="63"/>
        <v>0</v>
      </c>
      <c r="BG112" s="7">
        <f t="shared" si="63"/>
        <v>0</v>
      </c>
      <c r="BH112" s="7">
        <f t="shared" si="63"/>
        <v>0</v>
      </c>
      <c r="BI112" s="7">
        <f t="shared" si="63"/>
        <v>0</v>
      </c>
      <c r="BJ112" s="7" t="e">
        <f t="shared" si="63"/>
        <v>#VALUE!</v>
      </c>
      <c r="BK112" s="7" t="e">
        <f t="shared" si="63"/>
        <v>#VALUE!</v>
      </c>
      <c r="BL112" s="7" t="e">
        <f t="shared" si="63"/>
        <v>#VALUE!</v>
      </c>
      <c r="BM112" s="7" t="e">
        <f t="shared" si="63"/>
        <v>#VALUE!</v>
      </c>
      <c r="BN112" s="7" t="e">
        <f t="shared" si="63"/>
        <v>#VALUE!</v>
      </c>
      <c r="BO112" s="7" t="e">
        <f t="shared" si="63"/>
        <v>#VALUE!</v>
      </c>
      <c r="BP112" s="7" t="e">
        <f t="shared" si="63"/>
        <v>#VALUE!</v>
      </c>
      <c r="BQ112" s="7" t="e">
        <f t="shared" si="63"/>
        <v>#VALUE!</v>
      </c>
      <c r="BR112" s="7" t="e">
        <f t="shared" si="63"/>
        <v>#VALUE!</v>
      </c>
      <c r="BS112" s="7" t="e">
        <f t="shared" si="63"/>
        <v>#VALUE!</v>
      </c>
      <c r="BT112" s="7" t="e">
        <f t="shared" si="63"/>
        <v>#VALUE!</v>
      </c>
      <c r="BU112" s="7"/>
      <c r="BV112" s="7"/>
    </row>
    <row r="113" spans="1:74" s="6" customFormat="1" ht="15.75" customHeight="1">
      <c r="A113" s="58" t="s">
        <v>43</v>
      </c>
      <c r="B113" s="58" t="s">
        <v>42</v>
      </c>
      <c r="C113" s="59"/>
      <c r="D113" s="60" t="s">
        <v>40</v>
      </c>
      <c r="E113" s="55">
        <v>0</v>
      </c>
      <c r="F113" s="55">
        <f>E113+F84+F90+F96+F102+F108+F111+F112</f>
        <v>0</v>
      </c>
      <c r="G113" s="55">
        <f t="shared" ref="G113:N113" si="64">F113+G84+G90+G96+G102+G108+G111+G112</f>
        <v>0</v>
      </c>
      <c r="H113" s="55">
        <f t="shared" si="64"/>
        <v>0</v>
      </c>
      <c r="I113" s="55">
        <f t="shared" si="64"/>
        <v>0</v>
      </c>
      <c r="J113" s="55">
        <f t="shared" si="64"/>
        <v>0</v>
      </c>
      <c r="K113" s="55">
        <f t="shared" si="64"/>
        <v>0</v>
      </c>
      <c r="L113" s="55">
        <f t="shared" si="64"/>
        <v>0</v>
      </c>
      <c r="M113" s="55">
        <f t="shared" si="64"/>
        <v>0</v>
      </c>
      <c r="N113" s="55">
        <f t="shared" si="64"/>
        <v>0</v>
      </c>
      <c r="O113" s="55" t="e">
        <f>N113+O84+O90+O96+O102+O108+O111+O112</f>
        <v>#VALUE!</v>
      </c>
      <c r="P113" s="55" t="e">
        <f>O113+P84+P90+P96+P102+P108+P111+P112</f>
        <v>#VALUE!</v>
      </c>
      <c r="Q113" s="55" t="e">
        <f t="shared" ref="Q113:BT113" si="65">P113+Q84+Q90+Q96+Q102+Q108+Q111+Q112</f>
        <v>#VALUE!</v>
      </c>
      <c r="R113" s="55" t="e">
        <f t="shared" si="65"/>
        <v>#VALUE!</v>
      </c>
      <c r="S113" s="55" t="e">
        <f t="shared" si="65"/>
        <v>#VALUE!</v>
      </c>
      <c r="T113" s="55" t="e">
        <f t="shared" si="65"/>
        <v>#VALUE!</v>
      </c>
      <c r="U113" s="55" t="e">
        <f t="shared" si="65"/>
        <v>#VALUE!</v>
      </c>
      <c r="V113" s="55" t="e">
        <f t="shared" si="65"/>
        <v>#VALUE!</v>
      </c>
      <c r="W113" s="55" t="e">
        <f t="shared" si="65"/>
        <v>#VALUE!</v>
      </c>
      <c r="X113" s="55" t="e">
        <f t="shared" si="65"/>
        <v>#VALUE!</v>
      </c>
      <c r="Y113" s="55" t="e">
        <f t="shared" si="65"/>
        <v>#VALUE!</v>
      </c>
      <c r="Z113" s="55" t="e">
        <f t="shared" si="65"/>
        <v>#VALUE!</v>
      </c>
      <c r="AA113" s="55" t="e">
        <f t="shared" si="65"/>
        <v>#VALUE!</v>
      </c>
      <c r="AB113" s="55" t="e">
        <f t="shared" si="65"/>
        <v>#VALUE!</v>
      </c>
      <c r="AC113" s="55" t="e">
        <f t="shared" si="65"/>
        <v>#VALUE!</v>
      </c>
      <c r="AD113" s="55" t="e">
        <f t="shared" si="65"/>
        <v>#VALUE!</v>
      </c>
      <c r="AE113" s="55" t="e">
        <f t="shared" si="65"/>
        <v>#VALUE!</v>
      </c>
      <c r="AF113" s="55" t="e">
        <f t="shared" si="65"/>
        <v>#VALUE!</v>
      </c>
      <c r="AG113" s="55" t="e">
        <f t="shared" si="65"/>
        <v>#VALUE!</v>
      </c>
      <c r="AH113" s="55" t="e">
        <f t="shared" si="65"/>
        <v>#VALUE!</v>
      </c>
      <c r="AI113" s="55" t="e">
        <f t="shared" si="65"/>
        <v>#VALUE!</v>
      </c>
      <c r="AJ113" s="55" t="e">
        <f t="shared" si="65"/>
        <v>#VALUE!</v>
      </c>
      <c r="AK113" s="55" t="e">
        <f t="shared" si="65"/>
        <v>#VALUE!</v>
      </c>
      <c r="AL113" s="55" t="e">
        <f t="shared" si="65"/>
        <v>#VALUE!</v>
      </c>
      <c r="AM113" s="55" t="e">
        <f t="shared" si="65"/>
        <v>#VALUE!</v>
      </c>
      <c r="AN113" s="55">
        <v>1963605.3738373371</v>
      </c>
      <c r="AO113" s="55">
        <v>1967988.0242999867</v>
      </c>
      <c r="AP113" s="55">
        <v>1971948.8756521139</v>
      </c>
      <c r="AQ113" s="55">
        <f t="shared" si="65"/>
        <v>1971948.8756521139</v>
      </c>
      <c r="AR113" s="55">
        <f t="shared" si="65"/>
        <v>1971948.8756521139</v>
      </c>
      <c r="AS113" s="55">
        <f t="shared" si="65"/>
        <v>1971948.8756521139</v>
      </c>
      <c r="AT113" s="55">
        <f t="shared" si="65"/>
        <v>1971948.8756521139</v>
      </c>
      <c r="AU113" s="55">
        <f t="shared" si="65"/>
        <v>1971948.8756521139</v>
      </c>
      <c r="AV113" s="55">
        <f t="shared" si="65"/>
        <v>1971948.8756521139</v>
      </c>
      <c r="AW113" s="55">
        <f t="shared" si="65"/>
        <v>1971948.8756521139</v>
      </c>
      <c r="AX113" s="55">
        <f t="shared" si="65"/>
        <v>2242441.3736441238</v>
      </c>
      <c r="AY113" s="55">
        <f t="shared" si="65"/>
        <v>2242441.3736441238</v>
      </c>
      <c r="AZ113" s="55">
        <f t="shared" si="65"/>
        <v>2242441.3736441238</v>
      </c>
      <c r="BA113" s="55">
        <f t="shared" si="65"/>
        <v>2242441.3736441238</v>
      </c>
      <c r="BB113" s="55">
        <f t="shared" si="65"/>
        <v>2242441.3736441238</v>
      </c>
      <c r="BC113" s="55">
        <f t="shared" si="65"/>
        <v>2242441.3736441238</v>
      </c>
      <c r="BD113" s="55">
        <f t="shared" si="65"/>
        <v>2242441.3736441238</v>
      </c>
      <c r="BE113" s="55">
        <f t="shared" si="65"/>
        <v>2242441.3736441238</v>
      </c>
      <c r="BF113" s="55">
        <f t="shared" si="65"/>
        <v>2242441.3736441238</v>
      </c>
      <c r="BG113" s="55">
        <f t="shared" si="65"/>
        <v>2242441.3736441238</v>
      </c>
      <c r="BH113" s="55">
        <f t="shared" si="65"/>
        <v>2242441.3736441238</v>
      </c>
      <c r="BI113" s="55">
        <f t="shared" si="65"/>
        <v>2242441.3736441238</v>
      </c>
      <c r="BJ113" s="55" t="e">
        <f t="shared" si="65"/>
        <v>#VALUE!</v>
      </c>
      <c r="BK113" s="55" t="e">
        <f t="shared" si="65"/>
        <v>#VALUE!</v>
      </c>
      <c r="BL113" s="55" t="e">
        <f t="shared" si="65"/>
        <v>#VALUE!</v>
      </c>
      <c r="BM113" s="55" t="e">
        <f t="shared" si="65"/>
        <v>#VALUE!</v>
      </c>
      <c r="BN113" s="55" t="e">
        <f t="shared" si="65"/>
        <v>#VALUE!</v>
      </c>
      <c r="BO113" s="55" t="e">
        <f t="shared" si="65"/>
        <v>#VALUE!</v>
      </c>
      <c r="BP113" s="55" t="e">
        <f t="shared" si="65"/>
        <v>#VALUE!</v>
      </c>
      <c r="BQ113" s="55" t="e">
        <f t="shared" si="65"/>
        <v>#VALUE!</v>
      </c>
      <c r="BR113" s="55" t="e">
        <f t="shared" si="65"/>
        <v>#VALUE!</v>
      </c>
      <c r="BS113" s="55" t="e">
        <f t="shared" si="65"/>
        <v>#VALUE!</v>
      </c>
      <c r="BT113" s="55" t="e">
        <f t="shared" si="65"/>
        <v>#VALUE!</v>
      </c>
      <c r="BU113" s="7"/>
      <c r="BV113" s="7"/>
    </row>
    <row r="114" spans="1:74" hidden="1" outlineLevel="1"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</row>
    <row r="115" spans="1:74" hidden="1" outlineLevel="1">
      <c r="A115" s="38" t="s">
        <v>44</v>
      </c>
      <c r="B115" s="38" t="s">
        <v>42</v>
      </c>
      <c r="C115" s="38">
        <v>1</v>
      </c>
      <c r="D115" s="52" t="s">
        <v>29</v>
      </c>
      <c r="E115" s="7">
        <f>Deferral!D40</f>
        <v>-35833.010958653525</v>
      </c>
      <c r="F115" s="7">
        <f>Deferral!E40</f>
        <v>-87792.60334254452</v>
      </c>
      <c r="G115" s="7" t="e">
        <f>Deferral!F40</f>
        <v>#VALUE!</v>
      </c>
      <c r="H115" s="7" t="e">
        <f>Deferral!G40</f>
        <v>#VALUE!</v>
      </c>
      <c r="I115" s="7" t="e">
        <f>Deferral!H40</f>
        <v>#VALUE!</v>
      </c>
      <c r="J115" s="7" t="e">
        <f>Deferral!I40</f>
        <v>#VALUE!</v>
      </c>
      <c r="K115" s="7" t="e">
        <f>Deferral!J40</f>
        <v>#VALUE!</v>
      </c>
      <c r="L115" s="7" t="e">
        <f>Deferral!K40</f>
        <v>#VALUE!</v>
      </c>
      <c r="M115" s="7" t="e">
        <f>Deferral!L40</f>
        <v>#VALUE!</v>
      </c>
      <c r="N115" s="7" t="e">
        <f>Deferral!M40</f>
        <v>#VALUE!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</row>
    <row r="116" spans="1:74" hidden="1" outlineLevel="1">
      <c r="A116" s="38" t="s">
        <v>44</v>
      </c>
      <c r="B116" s="38" t="s">
        <v>42</v>
      </c>
      <c r="C116" s="38">
        <v>1</v>
      </c>
      <c r="D116" s="54" t="s">
        <v>30</v>
      </c>
      <c r="E116" s="53">
        <f>E115/2*E$302</f>
        <v>-52.256474314703063</v>
      </c>
      <c r="F116" s="53">
        <f>(E117+F115/2)*F$302</f>
        <v>-232.6962432207014</v>
      </c>
      <c r="G116" s="53" t="e">
        <f t="shared" ref="G116:N116" si="66">(F117+G115/2)*G$302</f>
        <v>#VALUE!</v>
      </c>
      <c r="H116" s="53" t="e">
        <f t="shared" si="66"/>
        <v>#VALUE!</v>
      </c>
      <c r="I116" s="53" t="e">
        <f t="shared" si="66"/>
        <v>#VALUE!</v>
      </c>
      <c r="J116" s="53" t="e">
        <f t="shared" si="66"/>
        <v>#VALUE!</v>
      </c>
      <c r="K116" s="53" t="e">
        <f t="shared" si="66"/>
        <v>#VALUE!</v>
      </c>
      <c r="L116" s="53" t="e">
        <f t="shared" si="66"/>
        <v>#VALUE!</v>
      </c>
      <c r="M116" s="53" t="e">
        <f t="shared" si="66"/>
        <v>#VALUE!</v>
      </c>
      <c r="N116" s="53" t="e">
        <f t="shared" si="66"/>
        <v>#VALUE!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4" hidden="1" outlineLevel="1">
      <c r="A117" s="38" t="s">
        <v>44</v>
      </c>
      <c r="B117" s="38" t="s">
        <v>42</v>
      </c>
      <c r="C117" s="38">
        <v>1</v>
      </c>
      <c r="D117" s="52" t="s">
        <v>31</v>
      </c>
      <c r="E117" s="53">
        <f>E115+E116</f>
        <v>-35885.267432968227</v>
      </c>
      <c r="F117" s="53">
        <f>E117+SUM(F115:F116)</f>
        <v>-123910.56701873345</v>
      </c>
      <c r="G117" s="53" t="e">
        <f t="shared" ref="G117" si="67">F117+SUM(G115:G116)</f>
        <v>#VALUE!</v>
      </c>
      <c r="H117" s="53" t="e">
        <f t="shared" ref="H117:N117" si="68">G117+SUM(H115:H116)</f>
        <v>#VALUE!</v>
      </c>
      <c r="I117" s="53" t="e">
        <f t="shared" si="68"/>
        <v>#VALUE!</v>
      </c>
      <c r="J117" s="53" t="e">
        <f t="shared" si="68"/>
        <v>#VALUE!</v>
      </c>
      <c r="K117" s="53" t="e">
        <f t="shared" si="68"/>
        <v>#VALUE!</v>
      </c>
      <c r="L117" s="53" t="e">
        <f t="shared" si="68"/>
        <v>#VALUE!</v>
      </c>
      <c r="M117" s="53" t="e">
        <f t="shared" si="68"/>
        <v>#VALUE!</v>
      </c>
      <c r="N117" s="53" t="e">
        <f t="shared" si="68"/>
        <v>#VALUE!</v>
      </c>
      <c r="O117" s="7" t="e">
        <f>N117</f>
        <v>#VALUE!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</row>
    <row r="118" spans="1:74" hidden="1" outlineLevel="1">
      <c r="A118" s="38" t="s">
        <v>44</v>
      </c>
      <c r="B118" s="38" t="s">
        <v>42</v>
      </c>
      <c r="C118" s="38">
        <v>1</v>
      </c>
      <c r="D118" s="54" t="s">
        <v>32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5">
        <f>SUM(O308:O309)</f>
        <v>0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</row>
    <row r="119" spans="1:74" s="6" customFormat="1" ht="15.75" hidden="1" customHeight="1" outlineLevel="1">
      <c r="A119" s="38" t="s">
        <v>44</v>
      </c>
      <c r="B119" s="38" t="s">
        <v>42</v>
      </c>
      <c r="C119" s="38">
        <v>1</v>
      </c>
      <c r="D119" s="54" t="s">
        <v>33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7" t="e">
        <f>SUM(O117:O118)</f>
        <v>#VALUE!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1:74" s="6" customFormat="1" ht="15.75" hidden="1" customHeight="1" outlineLevel="1">
      <c r="A120" s="38"/>
      <c r="B120" s="38"/>
      <c r="C120" s="38"/>
      <c r="D120" s="54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1:74" s="6" customFormat="1" ht="15.75" hidden="1" customHeight="1" outlineLevel="1">
      <c r="A121" s="38" t="s">
        <v>44</v>
      </c>
      <c r="B121" s="38" t="s">
        <v>42</v>
      </c>
      <c r="C121" s="38">
        <v>2</v>
      </c>
      <c r="D121" s="52" t="s">
        <v>29</v>
      </c>
      <c r="E121" s="53"/>
      <c r="F121" s="53"/>
      <c r="G121" s="53"/>
      <c r="H121" s="53"/>
      <c r="I121" s="53"/>
      <c r="J121" s="53"/>
      <c r="K121" s="53"/>
      <c r="L121" s="53"/>
      <c r="M121" s="53"/>
      <c r="O121" s="7" t="e">
        <f>Deferral!N40</f>
        <v>#VALUE!</v>
      </c>
      <c r="P121" s="7" t="e">
        <f>Deferral!O40</f>
        <v>#VALUE!</v>
      </c>
      <c r="Q121" s="7">
        <f>Deferral!P40+Deferral!Q40</f>
        <v>71134.787308160798</v>
      </c>
      <c r="R121" s="7">
        <f>Deferral!R40+Deferral!S40</f>
        <v>-111893.8724432895</v>
      </c>
      <c r="S121" s="7" t="e">
        <f>Deferral!T40</f>
        <v>#VALUE!</v>
      </c>
      <c r="T121" s="7" t="e">
        <f>Deferral!U40</f>
        <v>#VALUE!</v>
      </c>
      <c r="U121" s="7" t="e">
        <f>Deferral!V40</f>
        <v>#VALUE!</v>
      </c>
      <c r="V121" s="7" t="e">
        <f>Deferral!W40</f>
        <v>#VALUE!</v>
      </c>
      <c r="W121" s="7" t="e">
        <f>Deferral!X40</f>
        <v>#VALUE!</v>
      </c>
      <c r="X121" s="7" t="e">
        <f>Deferral!Y40</f>
        <v>#VALUE!</v>
      </c>
      <c r="Y121" s="7" t="e">
        <f>Deferral!Z40</f>
        <v>#VALUE!</v>
      </c>
      <c r="Z121" s="7" t="e">
        <f>Deferral!AA40</f>
        <v>#VALUE!</v>
      </c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1:74" s="6" customFormat="1" ht="15.75" hidden="1" customHeight="1" outlineLevel="1">
      <c r="A122" s="38" t="s">
        <v>44</v>
      </c>
      <c r="B122" s="38" t="s">
        <v>42</v>
      </c>
      <c r="C122" s="38">
        <v>2</v>
      </c>
      <c r="D122" s="54" t="s">
        <v>30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7" t="e">
        <f>O121/2*O$302</f>
        <v>#VALUE!</v>
      </c>
      <c r="P122" s="7" t="e">
        <f t="shared" ref="P122:Z122" si="69">(O123+P121/2)*P$302</f>
        <v>#VALUE!</v>
      </c>
      <c r="Q122" s="7" t="e">
        <f t="shared" si="69"/>
        <v>#VALUE!</v>
      </c>
      <c r="R122" s="7" t="e">
        <f t="shared" si="69"/>
        <v>#VALUE!</v>
      </c>
      <c r="S122" s="7" t="e">
        <f t="shared" si="69"/>
        <v>#VALUE!</v>
      </c>
      <c r="T122" s="7" t="e">
        <f t="shared" si="69"/>
        <v>#VALUE!</v>
      </c>
      <c r="U122" s="7" t="e">
        <f t="shared" si="69"/>
        <v>#VALUE!</v>
      </c>
      <c r="V122" s="7" t="e">
        <f t="shared" si="69"/>
        <v>#VALUE!</v>
      </c>
      <c r="W122" s="7" t="e">
        <f t="shared" si="69"/>
        <v>#VALUE!</v>
      </c>
      <c r="X122" s="7" t="e">
        <f t="shared" si="69"/>
        <v>#VALUE!</v>
      </c>
      <c r="Y122" s="7" t="e">
        <f t="shared" si="69"/>
        <v>#VALUE!</v>
      </c>
      <c r="Z122" s="7" t="e">
        <f t="shared" si="69"/>
        <v>#VALUE!</v>
      </c>
      <c r="AA122" s="7" t="e">
        <f t="shared" ref="AA122:AG122" si="70">Z123*AA$302</f>
        <v>#VALUE!</v>
      </c>
      <c r="AB122" s="7" t="e">
        <f t="shared" si="70"/>
        <v>#VALUE!</v>
      </c>
      <c r="AC122" s="7" t="e">
        <f t="shared" si="70"/>
        <v>#VALUE!</v>
      </c>
      <c r="AD122" s="7" t="e">
        <f t="shared" si="70"/>
        <v>#VALUE!</v>
      </c>
      <c r="AE122" s="7" t="e">
        <f t="shared" si="70"/>
        <v>#VALUE!</v>
      </c>
      <c r="AF122" s="7" t="e">
        <f t="shared" si="70"/>
        <v>#VALUE!</v>
      </c>
      <c r="AG122" s="7" t="e">
        <f t="shared" si="70"/>
        <v>#VALUE!</v>
      </c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1:74" s="6" customFormat="1" ht="15.75" hidden="1" customHeight="1" outlineLevel="1">
      <c r="A123" s="38" t="s">
        <v>44</v>
      </c>
      <c r="B123" s="38" t="s">
        <v>42</v>
      </c>
      <c r="C123" s="38">
        <v>2</v>
      </c>
      <c r="D123" s="52" t="s">
        <v>31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7" t="e">
        <f>SUM(O121:O122)</f>
        <v>#VALUE!</v>
      </c>
      <c r="P123" s="7" t="e">
        <f>O123+SUM(P121:P122)</f>
        <v>#VALUE!</v>
      </c>
      <c r="Q123" s="7" t="e">
        <f t="shared" ref="Q123" si="71">P123+SUM(Q121:Q122)</f>
        <v>#VALUE!</v>
      </c>
      <c r="R123" s="7" t="e">
        <f t="shared" ref="R123:Z123" si="72">Q123+SUM(R121:R122)</f>
        <v>#VALUE!</v>
      </c>
      <c r="S123" s="7" t="e">
        <f t="shared" si="72"/>
        <v>#VALUE!</v>
      </c>
      <c r="T123" s="7" t="e">
        <f t="shared" si="72"/>
        <v>#VALUE!</v>
      </c>
      <c r="U123" s="7" t="e">
        <f t="shared" si="72"/>
        <v>#VALUE!</v>
      </c>
      <c r="V123" s="7" t="e">
        <f t="shared" si="72"/>
        <v>#VALUE!</v>
      </c>
      <c r="W123" s="7" t="e">
        <f t="shared" si="72"/>
        <v>#VALUE!</v>
      </c>
      <c r="X123" s="7" t="e">
        <f t="shared" si="72"/>
        <v>#VALUE!</v>
      </c>
      <c r="Y123" s="7" t="e">
        <f t="shared" si="72"/>
        <v>#VALUE!</v>
      </c>
      <c r="Z123" s="7" t="e">
        <f t="shared" si="72"/>
        <v>#VALUE!</v>
      </c>
      <c r="AA123" s="7" t="e">
        <f>Z123+AA122</f>
        <v>#VALUE!</v>
      </c>
      <c r="AB123" s="7" t="e">
        <f t="shared" ref="AB123:AE123" si="73">AA123+AB122</f>
        <v>#VALUE!</v>
      </c>
      <c r="AC123" s="7" t="e">
        <f t="shared" si="73"/>
        <v>#VALUE!</v>
      </c>
      <c r="AD123" s="7" t="e">
        <f t="shared" si="73"/>
        <v>#VALUE!</v>
      </c>
      <c r="AE123" s="7" t="e">
        <f t="shared" si="73"/>
        <v>#VALUE!</v>
      </c>
      <c r="AF123" s="7" t="e">
        <f>AE123+AF122</f>
        <v>#VALUE!</v>
      </c>
      <c r="AG123" s="7" t="e">
        <f>AF123+AG122</f>
        <v>#VALUE!</v>
      </c>
      <c r="AH123" s="7" t="e">
        <f>AG123</f>
        <v>#VALUE!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1:74" s="6" customFormat="1" ht="15.75" hidden="1" customHeight="1" outlineLevel="1">
      <c r="A124" s="38" t="s">
        <v>44</v>
      </c>
      <c r="B124" s="38" t="s">
        <v>42</v>
      </c>
      <c r="C124" s="38">
        <v>2</v>
      </c>
      <c r="D124" s="54" t="s">
        <v>32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5">
        <f>AH316+AH317</f>
        <v>0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1:74" s="6" customFormat="1" ht="15.75" hidden="1" customHeight="1" outlineLevel="1">
      <c r="A125" s="38" t="s">
        <v>44</v>
      </c>
      <c r="B125" s="38" t="s">
        <v>42</v>
      </c>
      <c r="C125" s="38">
        <v>2</v>
      </c>
      <c r="D125" s="54" t="s">
        <v>34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 t="e">
        <f>SUM(AH123:AH124)</f>
        <v>#VALUE!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1:74" s="6" customFormat="1" ht="15.75" hidden="1" customHeight="1" outlineLevel="1">
      <c r="A126" s="38"/>
      <c r="B126" s="38"/>
      <c r="C126" s="54"/>
      <c r="D126" s="54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1:74" s="6" customFormat="1" ht="15.75" hidden="1" customHeight="1" outlineLevel="1">
      <c r="A127" s="38" t="s">
        <v>44</v>
      </c>
      <c r="B127" s="38" t="s">
        <v>42</v>
      </c>
      <c r="C127" s="38">
        <v>3</v>
      </c>
      <c r="D127" s="52" t="s">
        <v>29</v>
      </c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 t="e">
        <f>Deferral!AB40</f>
        <v>#VALUE!</v>
      </c>
      <c r="AB127" s="7" t="e">
        <f>Deferral!AC40</f>
        <v>#VALUE!</v>
      </c>
      <c r="AC127" s="7" t="e">
        <f>Deferral!AD40</f>
        <v>#VALUE!</v>
      </c>
      <c r="AD127" s="7" t="e">
        <f>Deferral!AE40</f>
        <v>#VALUE!</v>
      </c>
      <c r="AE127" s="7" t="e">
        <f>Deferral!AF40</f>
        <v>#VALUE!</v>
      </c>
      <c r="AF127" s="7" t="e">
        <f>Deferral!AG40</f>
        <v>#VALUE!</v>
      </c>
      <c r="AG127" s="7" t="e">
        <f>Deferral!AH40</f>
        <v>#VALUE!</v>
      </c>
      <c r="AH127" s="7" t="e">
        <f>Deferral!AI40</f>
        <v>#VALUE!</v>
      </c>
      <c r="AI127" s="7" t="e">
        <f>Deferral!AJ40</f>
        <v>#VALUE!</v>
      </c>
      <c r="AJ127" s="7" t="e">
        <f>Deferral!AK40</f>
        <v>#VALUE!</v>
      </c>
      <c r="AK127" s="7" t="e">
        <f>Deferral!AL40</f>
        <v>#VALUE!</v>
      </c>
      <c r="AL127" s="7" t="e">
        <f>Deferral!AM40</f>
        <v>#VALUE!</v>
      </c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1:74" s="6" customFormat="1" ht="15.75" hidden="1" customHeight="1" outlineLevel="1">
      <c r="A128" s="38" t="s">
        <v>44</v>
      </c>
      <c r="B128" s="38" t="s">
        <v>42</v>
      </c>
      <c r="C128" s="38">
        <v>3</v>
      </c>
      <c r="D128" s="54" t="s">
        <v>30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 t="e">
        <f>AA127/2*AA$302</f>
        <v>#VALUE!</v>
      </c>
      <c r="AB128" s="7" t="e">
        <f t="shared" ref="AB128:AL128" si="74">(AA129+AB127/2)*AB$302</f>
        <v>#VALUE!</v>
      </c>
      <c r="AC128" s="7" t="e">
        <f t="shared" si="74"/>
        <v>#VALUE!</v>
      </c>
      <c r="AD128" s="7" t="e">
        <f t="shared" si="74"/>
        <v>#VALUE!</v>
      </c>
      <c r="AE128" s="7" t="e">
        <f t="shared" si="74"/>
        <v>#VALUE!</v>
      </c>
      <c r="AF128" s="7" t="e">
        <f t="shared" si="74"/>
        <v>#VALUE!</v>
      </c>
      <c r="AG128" s="7" t="e">
        <f t="shared" si="74"/>
        <v>#VALUE!</v>
      </c>
      <c r="AH128" s="7" t="e">
        <f t="shared" si="74"/>
        <v>#VALUE!</v>
      </c>
      <c r="AI128" s="7" t="e">
        <f t="shared" si="74"/>
        <v>#VALUE!</v>
      </c>
      <c r="AJ128" s="7" t="e">
        <f t="shared" si="74"/>
        <v>#VALUE!</v>
      </c>
      <c r="AK128" s="7" t="e">
        <f t="shared" si="74"/>
        <v>#VALUE!</v>
      </c>
      <c r="AL128" s="7" t="e">
        <f t="shared" si="74"/>
        <v>#VALUE!</v>
      </c>
      <c r="AM128" s="7" t="e">
        <f t="shared" ref="AM128" si="75">AL129*AM$302</f>
        <v>#VALUE!</v>
      </c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1:74" s="6" customFormat="1" ht="15.75" hidden="1" customHeight="1" outlineLevel="1">
      <c r="A129" s="38" t="s">
        <v>44</v>
      </c>
      <c r="B129" s="38" t="s">
        <v>42</v>
      </c>
      <c r="C129" s="38">
        <v>3</v>
      </c>
      <c r="D129" s="52" t="s">
        <v>31</v>
      </c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 t="e">
        <f>SUM(AA127:AA128)</f>
        <v>#VALUE!</v>
      </c>
      <c r="AB129" s="7" t="e">
        <f>AA129+SUM(AB127:AB128)</f>
        <v>#VALUE!</v>
      </c>
      <c r="AC129" s="7" t="e">
        <f t="shared" ref="AC129" si="76">AB129+SUM(AC127:AC128)</f>
        <v>#VALUE!</v>
      </c>
      <c r="AD129" s="7" t="e">
        <f t="shared" ref="AD129:AL129" si="77">AC129+SUM(AD127:AD128)</f>
        <v>#VALUE!</v>
      </c>
      <c r="AE129" s="7" t="e">
        <f t="shared" si="77"/>
        <v>#VALUE!</v>
      </c>
      <c r="AF129" s="7" t="e">
        <f t="shared" si="77"/>
        <v>#VALUE!</v>
      </c>
      <c r="AG129" s="7" t="e">
        <f t="shared" si="77"/>
        <v>#VALUE!</v>
      </c>
      <c r="AH129" s="7" t="e">
        <f t="shared" si="77"/>
        <v>#VALUE!</v>
      </c>
      <c r="AI129" s="7" t="e">
        <f t="shared" si="77"/>
        <v>#VALUE!</v>
      </c>
      <c r="AJ129" s="7" t="e">
        <f t="shared" si="77"/>
        <v>#VALUE!</v>
      </c>
      <c r="AK129" s="7" t="e">
        <f t="shared" si="77"/>
        <v>#VALUE!</v>
      </c>
      <c r="AL129" s="7" t="e">
        <f t="shared" si="77"/>
        <v>#VALUE!</v>
      </c>
      <c r="AM129" s="7" t="e">
        <f>AL129+AM128</f>
        <v>#VALUE!</v>
      </c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1:74" s="6" customFormat="1" ht="15.75" hidden="1" customHeight="1" outlineLevel="1">
      <c r="A130" s="38" t="s">
        <v>44</v>
      </c>
      <c r="B130" s="38" t="s">
        <v>42</v>
      </c>
      <c r="C130" s="38">
        <v>3</v>
      </c>
      <c r="D130" s="54" t="s">
        <v>32</v>
      </c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1:74" s="6" customFormat="1" ht="15.75" hidden="1" customHeight="1" outlineLevel="1">
      <c r="A131" s="38" t="s">
        <v>44</v>
      </c>
      <c r="B131" s="38" t="s">
        <v>42</v>
      </c>
      <c r="C131" s="38">
        <v>3</v>
      </c>
      <c r="D131" s="54" t="s">
        <v>35</v>
      </c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1:74" s="6" customFormat="1" ht="15.75" hidden="1" customHeight="1" outlineLevel="1">
      <c r="A132" s="38"/>
      <c r="B132" s="38"/>
      <c r="C132" s="54"/>
      <c r="D132" s="54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1:74" s="6" customFormat="1" ht="15.75" hidden="1" customHeight="1" outlineLevel="1">
      <c r="A133" s="38" t="s">
        <v>44</v>
      </c>
      <c r="B133" s="38" t="s">
        <v>42</v>
      </c>
      <c r="C133" s="38">
        <v>4</v>
      </c>
      <c r="D133" s="52" t="s">
        <v>29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 t="e">
        <f>Deferral!#REF!</f>
        <v>#REF!</v>
      </c>
      <c r="AN133" s="7">
        <v>-237225.47335967142</v>
      </c>
      <c r="AO133" s="7">
        <v>-273073.54273459921</v>
      </c>
      <c r="AP133" s="7">
        <v>-316625.72416264052</v>
      </c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1:74" s="6" customFormat="1" ht="15.75" hidden="1" customHeight="1" outlineLevel="1">
      <c r="A134" s="38" t="s">
        <v>44</v>
      </c>
      <c r="B134" s="38" t="s">
        <v>42</v>
      </c>
      <c r="C134" s="38">
        <v>4</v>
      </c>
      <c r="D134" s="54" t="s">
        <v>30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 t="e">
        <f>AM133/2*AM$302</f>
        <v>#REF!</v>
      </c>
      <c r="AN134" s="7">
        <v>-5163.4851650480023</v>
      </c>
      <c r="AO134" s="7">
        <v>-6337.1341934107868</v>
      </c>
      <c r="AP134" s="7">
        <v>-7353.3342323794368</v>
      </c>
      <c r="AQ134" s="7">
        <f t="shared" ref="AQ134:AW134" si="78">AP135*AQ$302</f>
        <v>0</v>
      </c>
      <c r="AR134" s="7">
        <f t="shared" si="78"/>
        <v>0</v>
      </c>
      <c r="AS134" s="7">
        <f t="shared" si="78"/>
        <v>0</v>
      </c>
      <c r="AT134" s="7">
        <f t="shared" si="78"/>
        <v>0</v>
      </c>
      <c r="AU134" s="7">
        <f t="shared" si="78"/>
        <v>0</v>
      </c>
      <c r="AV134" s="7">
        <f t="shared" si="78"/>
        <v>0</v>
      </c>
      <c r="AW134" s="7">
        <f t="shared" si="78"/>
        <v>0</v>
      </c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1:74" s="6" customFormat="1" ht="15.75" hidden="1" customHeight="1" outlineLevel="1">
      <c r="A135" s="38" t="s">
        <v>44</v>
      </c>
      <c r="B135" s="38" t="s">
        <v>42</v>
      </c>
      <c r="C135" s="38">
        <v>4</v>
      </c>
      <c r="D135" s="52" t="s">
        <v>31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 t="e">
        <f>SUM(AM133:AM134)</f>
        <v>#REF!</v>
      </c>
      <c r="AN135" s="7">
        <v>-1447746.7769853971</v>
      </c>
      <c r="AO135" s="7">
        <v>-1727157.4539134072</v>
      </c>
      <c r="AP135" s="7">
        <v>-2051136.5123084271</v>
      </c>
      <c r="AQ135" s="7">
        <f>AP135+AQ134</f>
        <v>-2051136.5123084271</v>
      </c>
      <c r="AR135" s="7">
        <f t="shared" ref="AR135:AU135" si="79">AQ135+AR134</f>
        <v>-2051136.5123084271</v>
      </c>
      <c r="AS135" s="7">
        <f t="shared" si="79"/>
        <v>-2051136.5123084271</v>
      </c>
      <c r="AT135" s="7">
        <f t="shared" si="79"/>
        <v>-2051136.5123084271</v>
      </c>
      <c r="AU135" s="7">
        <f t="shared" si="79"/>
        <v>-2051136.5123084271</v>
      </c>
      <c r="AV135" s="7">
        <f>AU135+AV134</f>
        <v>-2051136.5123084271</v>
      </c>
      <c r="AW135" s="7">
        <f>AV135+AW134</f>
        <v>-2051136.5123084271</v>
      </c>
      <c r="AX135" s="7">
        <f>AW135</f>
        <v>-2051136.5123084271</v>
      </c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1:74" s="6" customFormat="1" ht="15.75" hidden="1" customHeight="1" outlineLevel="1">
      <c r="A136" s="38" t="s">
        <v>44</v>
      </c>
      <c r="B136" s="38" t="s">
        <v>42</v>
      </c>
      <c r="C136" s="38">
        <v>4</v>
      </c>
      <c r="D136" s="54" t="s">
        <v>32</v>
      </c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55">
        <f>AX332+AX333</f>
        <v>0</v>
      </c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1:74" s="6" customFormat="1" ht="15.75" hidden="1" customHeight="1" outlineLevel="1">
      <c r="A137" s="38" t="s">
        <v>44</v>
      </c>
      <c r="B137" s="38" t="s">
        <v>42</v>
      </c>
      <c r="C137" s="38">
        <v>4</v>
      </c>
      <c r="D137" s="54" t="s">
        <v>36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>
        <f>SUM(AX135:AX136)</f>
        <v>-2051136.5123084271</v>
      </c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1:74" s="6" customFormat="1" ht="15.75" hidden="1" customHeight="1" outlineLevel="1">
      <c r="A138" s="38"/>
      <c r="B138" s="38"/>
      <c r="C138" s="54"/>
      <c r="D138" s="54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1:74" s="6" customFormat="1" ht="15.75" hidden="1" customHeight="1" outlineLevel="1">
      <c r="A139" s="38" t="s">
        <v>44</v>
      </c>
      <c r="B139" s="38" t="s">
        <v>42</v>
      </c>
      <c r="C139" s="38">
        <v>5</v>
      </c>
      <c r="D139" s="52" t="s">
        <v>29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 t="e">
        <f>Deferral!AQ40</f>
        <v>#VALUE!</v>
      </c>
      <c r="AR139" s="7" t="e">
        <f>Deferral!AR40</f>
        <v>#VALUE!</v>
      </c>
      <c r="AS139" s="7" t="e">
        <f>Deferral!AS40</f>
        <v>#VALUE!</v>
      </c>
      <c r="AT139" s="7" t="e">
        <f>Deferral!AT40</f>
        <v>#VALUE!</v>
      </c>
      <c r="AU139" s="7" t="e">
        <f>Deferral!AU40</f>
        <v>#VALUE!</v>
      </c>
      <c r="AV139" s="7" t="e">
        <f>Deferral!AV40</f>
        <v>#VALUE!</v>
      </c>
      <c r="AW139" s="7" t="e">
        <f>Deferral!AW40</f>
        <v>#VALUE!</v>
      </c>
      <c r="AX139" s="7" t="e">
        <f>Deferral!AX40</f>
        <v>#VALUE!</v>
      </c>
      <c r="AY139" s="7" t="e">
        <f>Deferral!AY40</f>
        <v>#VALUE!</v>
      </c>
      <c r="AZ139" s="7" t="e">
        <f>Deferral!AZ40</f>
        <v>#VALUE!</v>
      </c>
      <c r="BA139" s="7" t="e">
        <f>Deferral!BA40</f>
        <v>#VALUE!</v>
      </c>
      <c r="BB139" s="7" t="e">
        <f>Deferral!BB40</f>
        <v>#VALUE!</v>
      </c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1:74" s="6" customFormat="1" ht="15.75" hidden="1" customHeight="1" outlineLevel="1">
      <c r="A140" s="38" t="s">
        <v>44</v>
      </c>
      <c r="B140" s="38" t="s">
        <v>42</v>
      </c>
      <c r="C140" s="38">
        <v>5</v>
      </c>
      <c r="D140" s="54" t="s">
        <v>30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 t="e">
        <f>AQ139/2*AQ$302</f>
        <v>#VALUE!</v>
      </c>
      <c r="AR140" s="7" t="e">
        <f t="shared" ref="AR140:BB140" si="80">(AQ141+AR139/2)*AR$302</f>
        <v>#VALUE!</v>
      </c>
      <c r="AS140" s="7" t="e">
        <f t="shared" si="80"/>
        <v>#VALUE!</v>
      </c>
      <c r="AT140" s="7" t="e">
        <f t="shared" si="80"/>
        <v>#VALUE!</v>
      </c>
      <c r="AU140" s="7" t="e">
        <f t="shared" si="80"/>
        <v>#VALUE!</v>
      </c>
      <c r="AV140" s="7" t="e">
        <f t="shared" si="80"/>
        <v>#VALUE!</v>
      </c>
      <c r="AW140" s="7" t="e">
        <f t="shared" si="80"/>
        <v>#VALUE!</v>
      </c>
      <c r="AX140" s="7" t="e">
        <f t="shared" si="80"/>
        <v>#VALUE!</v>
      </c>
      <c r="AY140" s="7" t="e">
        <f t="shared" si="80"/>
        <v>#VALUE!</v>
      </c>
      <c r="AZ140" s="7" t="e">
        <f t="shared" si="80"/>
        <v>#VALUE!</v>
      </c>
      <c r="BA140" s="7" t="e">
        <f t="shared" si="80"/>
        <v>#VALUE!</v>
      </c>
      <c r="BB140" s="7" t="e">
        <f t="shared" si="80"/>
        <v>#VALUE!</v>
      </c>
      <c r="BC140" s="7" t="e">
        <f t="shared" ref="BC140:BI140" si="81">BB141*BC$302</f>
        <v>#VALUE!</v>
      </c>
      <c r="BD140" s="7" t="e">
        <f t="shared" si="81"/>
        <v>#VALUE!</v>
      </c>
      <c r="BE140" s="7" t="e">
        <f t="shared" si="81"/>
        <v>#VALUE!</v>
      </c>
      <c r="BF140" s="7" t="e">
        <f t="shared" si="81"/>
        <v>#VALUE!</v>
      </c>
      <c r="BG140" s="7" t="e">
        <f t="shared" si="81"/>
        <v>#VALUE!</v>
      </c>
      <c r="BH140" s="7" t="e">
        <f t="shared" si="81"/>
        <v>#VALUE!</v>
      </c>
      <c r="BI140" s="7" t="e">
        <f t="shared" si="81"/>
        <v>#VALUE!</v>
      </c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1:74" s="6" customFormat="1" ht="15.75" hidden="1" customHeight="1" outlineLevel="1">
      <c r="A141" s="38" t="s">
        <v>44</v>
      </c>
      <c r="B141" s="38" t="s">
        <v>42</v>
      </c>
      <c r="C141" s="38">
        <v>5</v>
      </c>
      <c r="D141" s="52" t="s">
        <v>31</v>
      </c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 t="e">
        <f>SUM(AQ139:AQ140)</f>
        <v>#VALUE!</v>
      </c>
      <c r="AR141" s="7" t="e">
        <f>AQ141+SUM(AR139:AR140)</f>
        <v>#VALUE!</v>
      </c>
      <c r="AS141" s="7" t="e">
        <f t="shared" ref="AS141" si="82">AR141+SUM(AS139:AS140)</f>
        <v>#VALUE!</v>
      </c>
      <c r="AT141" s="7" t="e">
        <f t="shared" ref="AT141:BB141" si="83">AS141+SUM(AT139:AT140)</f>
        <v>#VALUE!</v>
      </c>
      <c r="AU141" s="7" t="e">
        <f t="shared" si="83"/>
        <v>#VALUE!</v>
      </c>
      <c r="AV141" s="7" t="e">
        <f t="shared" si="83"/>
        <v>#VALUE!</v>
      </c>
      <c r="AW141" s="7" t="e">
        <f t="shared" si="83"/>
        <v>#VALUE!</v>
      </c>
      <c r="AX141" s="7" t="e">
        <f t="shared" si="83"/>
        <v>#VALUE!</v>
      </c>
      <c r="AY141" s="7" t="e">
        <f t="shared" si="83"/>
        <v>#VALUE!</v>
      </c>
      <c r="AZ141" s="7" t="e">
        <f t="shared" si="83"/>
        <v>#VALUE!</v>
      </c>
      <c r="BA141" s="7" t="e">
        <f t="shared" si="83"/>
        <v>#VALUE!</v>
      </c>
      <c r="BB141" s="7" t="e">
        <f t="shared" si="83"/>
        <v>#VALUE!</v>
      </c>
      <c r="BC141" s="7" t="e">
        <f>BB141+BC140</f>
        <v>#VALUE!</v>
      </c>
      <c r="BD141" s="7" t="e">
        <f t="shared" ref="BD141:BG141" si="84">BC141+BD140</f>
        <v>#VALUE!</v>
      </c>
      <c r="BE141" s="7" t="e">
        <f t="shared" si="84"/>
        <v>#VALUE!</v>
      </c>
      <c r="BF141" s="7" t="e">
        <f t="shared" si="84"/>
        <v>#VALUE!</v>
      </c>
      <c r="BG141" s="7" t="e">
        <f t="shared" si="84"/>
        <v>#VALUE!</v>
      </c>
      <c r="BH141" s="7" t="e">
        <f>BG141+BH140</f>
        <v>#VALUE!</v>
      </c>
      <c r="BI141" s="7" t="e">
        <f>BH141+BI140</f>
        <v>#VALUE!</v>
      </c>
      <c r="BJ141" s="7" t="e">
        <f>BI141</f>
        <v>#VALUE!</v>
      </c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1:74" s="6" customFormat="1" ht="15.75" hidden="1" customHeight="1" outlineLevel="1">
      <c r="A142" s="38" t="s">
        <v>44</v>
      </c>
      <c r="B142" s="38" t="s">
        <v>42</v>
      </c>
      <c r="C142" s="38">
        <v>5</v>
      </c>
      <c r="D142" s="54" t="s">
        <v>32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55">
        <f>BJ340+BJ341</f>
        <v>0</v>
      </c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1:74" s="6" customFormat="1" ht="15.75" hidden="1" customHeight="1" outlineLevel="1">
      <c r="A143" s="38" t="s">
        <v>44</v>
      </c>
      <c r="B143" s="38" t="s">
        <v>42</v>
      </c>
      <c r="C143" s="38">
        <v>5</v>
      </c>
      <c r="D143" s="54" t="s">
        <v>37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 t="e">
        <f>SUM(BJ141:BJ142)</f>
        <v>#VALUE!</v>
      </c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1:74" s="6" customFormat="1" ht="15.75" hidden="1" customHeight="1" outlineLevel="1">
      <c r="A144" s="38"/>
      <c r="B144" s="38"/>
      <c r="C144" s="54"/>
      <c r="D144" s="54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1:74" s="6" customFormat="1" ht="15.75" hidden="1" customHeight="1" outlineLevel="1">
      <c r="A145" s="38"/>
      <c r="B145" s="38"/>
      <c r="C145" s="54"/>
      <c r="D145" s="54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1:74" s="6" customFormat="1" ht="15.75" hidden="1" customHeight="1" outlineLevel="1">
      <c r="A146" s="38" t="s">
        <v>44</v>
      </c>
      <c r="B146" s="38" t="s">
        <v>42</v>
      </c>
      <c r="C146" s="56"/>
      <c r="D146" s="54" t="s">
        <v>38</v>
      </c>
      <c r="E146" s="7">
        <f t="shared" ref="E146:BH146" si="85">E111+E76</f>
        <v>0</v>
      </c>
      <c r="F146" s="7">
        <f t="shared" si="85"/>
        <v>0</v>
      </c>
      <c r="G146" s="7">
        <f t="shared" si="85"/>
        <v>0</v>
      </c>
      <c r="H146" s="7">
        <f t="shared" si="85"/>
        <v>0</v>
      </c>
      <c r="I146" s="7">
        <f t="shared" si="85"/>
        <v>0</v>
      </c>
      <c r="J146" s="7">
        <f t="shared" si="85"/>
        <v>0</v>
      </c>
      <c r="K146" s="7">
        <f t="shared" si="85"/>
        <v>0</v>
      </c>
      <c r="L146" s="7">
        <f t="shared" si="85"/>
        <v>0</v>
      </c>
      <c r="M146" s="7">
        <f t="shared" si="85"/>
        <v>0</v>
      </c>
      <c r="N146" s="7">
        <f t="shared" si="85"/>
        <v>0</v>
      </c>
      <c r="O146" s="7">
        <f t="shared" si="85"/>
        <v>0</v>
      </c>
      <c r="P146" s="7">
        <f t="shared" si="85"/>
        <v>0</v>
      </c>
      <c r="Q146" s="7">
        <f t="shared" si="85"/>
        <v>0</v>
      </c>
      <c r="R146" s="7">
        <f t="shared" si="85"/>
        <v>0</v>
      </c>
      <c r="S146" s="7">
        <f t="shared" si="85"/>
        <v>0</v>
      </c>
      <c r="T146" s="7">
        <f t="shared" si="85"/>
        <v>0</v>
      </c>
      <c r="U146" s="7">
        <f t="shared" si="85"/>
        <v>0</v>
      </c>
      <c r="V146" s="7">
        <f t="shared" si="85"/>
        <v>0</v>
      </c>
      <c r="W146" s="7">
        <f t="shared" si="85"/>
        <v>0</v>
      </c>
      <c r="X146" s="7">
        <f t="shared" si="85"/>
        <v>0</v>
      </c>
      <c r="Y146" s="7">
        <f t="shared" si="85"/>
        <v>0</v>
      </c>
      <c r="Z146" s="7">
        <f t="shared" si="85"/>
        <v>0</v>
      </c>
      <c r="AA146" s="7">
        <f t="shared" si="85"/>
        <v>0</v>
      </c>
      <c r="AB146" s="7">
        <f t="shared" si="85"/>
        <v>0</v>
      </c>
      <c r="AC146" s="7">
        <f t="shared" si="85"/>
        <v>0</v>
      </c>
      <c r="AD146" s="7">
        <f t="shared" si="85"/>
        <v>0</v>
      </c>
      <c r="AE146" s="7">
        <f t="shared" si="85"/>
        <v>0</v>
      </c>
      <c r="AF146" s="7">
        <f t="shared" si="85"/>
        <v>0</v>
      </c>
      <c r="AG146" s="7">
        <f t="shared" si="85"/>
        <v>0</v>
      </c>
      <c r="AH146" s="7">
        <f t="shared" si="85"/>
        <v>-41487.688795017282</v>
      </c>
      <c r="AI146" s="7">
        <f t="shared" si="85"/>
        <v>-95417.541514687269</v>
      </c>
      <c r="AJ146" s="7">
        <f t="shared" si="85"/>
        <v>-76772.532129999992</v>
      </c>
      <c r="AK146" s="7">
        <f t="shared" si="85"/>
        <v>-73790.57710000001</v>
      </c>
      <c r="AL146" s="7">
        <f t="shared" si="85"/>
        <v>-81455.382270000002</v>
      </c>
      <c r="AM146" s="7">
        <f t="shared" si="85"/>
        <v>-88941.329310000001</v>
      </c>
      <c r="AN146" s="7">
        <v>-125071.10856750433</v>
      </c>
      <c r="AO146" s="7">
        <v>-117544.2439</v>
      </c>
      <c r="AP146" s="7">
        <v>-127426.50605</v>
      </c>
      <c r="AQ146" s="7">
        <f t="shared" si="85"/>
        <v>0</v>
      </c>
      <c r="AR146" s="7">
        <f t="shared" si="85"/>
        <v>0</v>
      </c>
      <c r="AS146" s="7">
        <f t="shared" si="85"/>
        <v>0</v>
      </c>
      <c r="AT146" s="7">
        <f t="shared" si="85"/>
        <v>0</v>
      </c>
      <c r="AU146" s="7">
        <f t="shared" si="85"/>
        <v>0</v>
      </c>
      <c r="AV146" s="7">
        <f t="shared" si="85"/>
        <v>0</v>
      </c>
      <c r="AW146" s="7">
        <f t="shared" si="85"/>
        <v>0</v>
      </c>
      <c r="AX146" s="7">
        <f t="shared" si="85"/>
        <v>0</v>
      </c>
      <c r="AY146" s="7">
        <f t="shared" si="85"/>
        <v>0</v>
      </c>
      <c r="AZ146" s="7">
        <f t="shared" si="85"/>
        <v>0</v>
      </c>
      <c r="BA146" s="7">
        <f t="shared" si="85"/>
        <v>0</v>
      </c>
      <c r="BB146" s="7">
        <f t="shared" si="85"/>
        <v>0</v>
      </c>
      <c r="BC146" s="7">
        <f t="shared" si="85"/>
        <v>0</v>
      </c>
      <c r="BD146" s="7">
        <f t="shared" si="85"/>
        <v>0</v>
      </c>
      <c r="BE146" s="7">
        <f t="shared" si="85"/>
        <v>0</v>
      </c>
      <c r="BF146" s="7">
        <f t="shared" si="85"/>
        <v>0</v>
      </c>
      <c r="BG146" s="7">
        <f t="shared" si="85"/>
        <v>0</v>
      </c>
      <c r="BH146" s="7">
        <f t="shared" si="85"/>
        <v>0</v>
      </c>
      <c r="BI146" s="7">
        <f t="shared" ref="BI146:BT146" si="86">BI111+BI76</f>
        <v>0</v>
      </c>
      <c r="BJ146" s="7">
        <f t="shared" si="86"/>
        <v>0</v>
      </c>
      <c r="BK146" s="7">
        <f t="shared" si="86"/>
        <v>0</v>
      </c>
      <c r="BL146" s="7">
        <f t="shared" si="86"/>
        <v>0</v>
      </c>
      <c r="BM146" s="7">
        <f t="shared" si="86"/>
        <v>0</v>
      </c>
      <c r="BN146" s="7">
        <f t="shared" si="86"/>
        <v>0</v>
      </c>
      <c r="BO146" s="7">
        <f t="shared" si="86"/>
        <v>0</v>
      </c>
      <c r="BP146" s="7">
        <f t="shared" si="86"/>
        <v>0</v>
      </c>
      <c r="BQ146" s="7">
        <f t="shared" si="86"/>
        <v>0</v>
      </c>
      <c r="BR146" s="7">
        <f t="shared" si="86"/>
        <v>0</v>
      </c>
      <c r="BS146" s="7">
        <f t="shared" si="86"/>
        <v>0</v>
      </c>
      <c r="BT146" s="7">
        <f t="shared" si="86"/>
        <v>0</v>
      </c>
      <c r="BU146" s="7"/>
      <c r="BV146" s="7"/>
    </row>
    <row r="147" spans="1:74" s="6" customFormat="1" ht="15.75" hidden="1" customHeight="1" outlineLevel="1">
      <c r="A147" s="38" t="s">
        <v>44</v>
      </c>
      <c r="B147" s="38" t="s">
        <v>42</v>
      </c>
      <c r="C147" s="56"/>
      <c r="D147" s="54" t="s">
        <v>39</v>
      </c>
      <c r="E147" s="7">
        <v>0</v>
      </c>
      <c r="F147" s="7">
        <f>(E148+F119+F125+F131+F137+F143+F146/2)*F$302</f>
        <v>0</v>
      </c>
      <c r="G147" s="7">
        <f t="shared" ref="G147:N147" si="87">(F148+G119+G125+G131+G137+G143+G146/2)*G$302</f>
        <v>0</v>
      </c>
      <c r="H147" s="7">
        <f t="shared" si="87"/>
        <v>0</v>
      </c>
      <c r="I147" s="7">
        <f t="shared" si="87"/>
        <v>0</v>
      </c>
      <c r="J147" s="7">
        <f t="shared" si="87"/>
        <v>0</v>
      </c>
      <c r="K147" s="7">
        <f t="shared" si="87"/>
        <v>0</v>
      </c>
      <c r="L147" s="7">
        <f t="shared" si="87"/>
        <v>0</v>
      </c>
      <c r="M147" s="7">
        <f t="shared" si="87"/>
        <v>0</v>
      </c>
      <c r="N147" s="7">
        <f t="shared" si="87"/>
        <v>0</v>
      </c>
      <c r="O147" s="7" t="e">
        <f>(N148+O119+O125+O131+O137+O143+O146/2)*O$302</f>
        <v>#VALUE!</v>
      </c>
      <c r="P147" s="7" t="e">
        <f>(O148+P119+P125+P131+P137+P143+P146/2)*P$302</f>
        <v>#VALUE!</v>
      </c>
      <c r="Q147" s="7" t="e">
        <f t="shared" ref="Q147:BT147" si="88">(P148+Q119+Q125+Q131+Q137+Q143+Q146/2)*Q$302</f>
        <v>#VALUE!</v>
      </c>
      <c r="R147" s="7" t="e">
        <f t="shared" si="88"/>
        <v>#VALUE!</v>
      </c>
      <c r="S147" s="7" t="e">
        <f t="shared" si="88"/>
        <v>#VALUE!</v>
      </c>
      <c r="T147" s="7" t="e">
        <f t="shared" si="88"/>
        <v>#VALUE!</v>
      </c>
      <c r="U147" s="7" t="e">
        <f t="shared" si="88"/>
        <v>#VALUE!</v>
      </c>
      <c r="V147" s="7" t="e">
        <f t="shared" si="88"/>
        <v>#VALUE!</v>
      </c>
      <c r="W147" s="7" t="e">
        <f t="shared" si="88"/>
        <v>#VALUE!</v>
      </c>
      <c r="X147" s="7" t="e">
        <f t="shared" si="88"/>
        <v>#VALUE!</v>
      </c>
      <c r="Y147" s="7" t="e">
        <f t="shared" si="88"/>
        <v>#VALUE!</v>
      </c>
      <c r="Z147" s="7" t="e">
        <f t="shared" si="88"/>
        <v>#VALUE!</v>
      </c>
      <c r="AA147" s="7" t="e">
        <f t="shared" si="88"/>
        <v>#VALUE!</v>
      </c>
      <c r="AB147" s="7" t="e">
        <f t="shared" si="88"/>
        <v>#VALUE!</v>
      </c>
      <c r="AC147" s="7" t="e">
        <f t="shared" si="88"/>
        <v>#VALUE!</v>
      </c>
      <c r="AD147" s="7" t="e">
        <f t="shared" si="88"/>
        <v>#VALUE!</v>
      </c>
      <c r="AE147" s="7" t="e">
        <f t="shared" si="88"/>
        <v>#VALUE!</v>
      </c>
      <c r="AF147" s="7" t="e">
        <f t="shared" si="88"/>
        <v>#VALUE!</v>
      </c>
      <c r="AG147" s="7" t="e">
        <f t="shared" si="88"/>
        <v>#VALUE!</v>
      </c>
      <c r="AH147" s="7" t="e">
        <f t="shared" si="88"/>
        <v>#VALUE!</v>
      </c>
      <c r="AI147" s="7" t="e">
        <f t="shared" si="88"/>
        <v>#VALUE!</v>
      </c>
      <c r="AJ147" s="7" t="e">
        <f t="shared" si="88"/>
        <v>#VALUE!</v>
      </c>
      <c r="AK147" s="7" t="e">
        <f t="shared" si="88"/>
        <v>#VALUE!</v>
      </c>
      <c r="AL147" s="7" t="e">
        <f t="shared" si="88"/>
        <v>#VALUE!</v>
      </c>
      <c r="AM147" s="7" t="e">
        <f t="shared" si="88"/>
        <v>#VALUE!</v>
      </c>
      <c r="AN147" s="7">
        <v>5769.1948856227009</v>
      </c>
      <c r="AO147" s="7">
        <v>5454.9690342205095</v>
      </c>
      <c r="AP147" s="7">
        <v>4862.1762251959562</v>
      </c>
      <c r="AQ147" s="7">
        <f t="shared" si="88"/>
        <v>0</v>
      </c>
      <c r="AR147" s="7">
        <f t="shared" si="88"/>
        <v>0</v>
      </c>
      <c r="AS147" s="7">
        <f t="shared" si="88"/>
        <v>0</v>
      </c>
      <c r="AT147" s="7">
        <f t="shared" si="88"/>
        <v>0</v>
      </c>
      <c r="AU147" s="7">
        <f t="shared" si="88"/>
        <v>0</v>
      </c>
      <c r="AV147" s="7">
        <f t="shared" si="88"/>
        <v>0</v>
      </c>
      <c r="AW147" s="7">
        <f t="shared" si="88"/>
        <v>0</v>
      </c>
      <c r="AX147" s="7">
        <f t="shared" si="88"/>
        <v>0</v>
      </c>
      <c r="AY147" s="7">
        <f t="shared" si="88"/>
        <v>0</v>
      </c>
      <c r="AZ147" s="7">
        <f t="shared" si="88"/>
        <v>0</v>
      </c>
      <c r="BA147" s="7">
        <f t="shared" si="88"/>
        <v>0</v>
      </c>
      <c r="BB147" s="7">
        <f t="shared" si="88"/>
        <v>0</v>
      </c>
      <c r="BC147" s="7">
        <f t="shared" si="88"/>
        <v>0</v>
      </c>
      <c r="BD147" s="7">
        <f t="shared" si="88"/>
        <v>0</v>
      </c>
      <c r="BE147" s="7">
        <f t="shared" si="88"/>
        <v>0</v>
      </c>
      <c r="BF147" s="7">
        <f t="shared" si="88"/>
        <v>0</v>
      </c>
      <c r="BG147" s="7">
        <f t="shared" si="88"/>
        <v>0</v>
      </c>
      <c r="BH147" s="7">
        <f t="shared" si="88"/>
        <v>0</v>
      </c>
      <c r="BI147" s="7">
        <f t="shared" si="88"/>
        <v>0</v>
      </c>
      <c r="BJ147" s="7" t="e">
        <f t="shared" si="88"/>
        <v>#VALUE!</v>
      </c>
      <c r="BK147" s="7" t="e">
        <f t="shared" si="88"/>
        <v>#VALUE!</v>
      </c>
      <c r="BL147" s="7" t="e">
        <f t="shared" si="88"/>
        <v>#VALUE!</v>
      </c>
      <c r="BM147" s="7" t="e">
        <f t="shared" si="88"/>
        <v>#VALUE!</v>
      </c>
      <c r="BN147" s="7" t="e">
        <f t="shared" si="88"/>
        <v>#VALUE!</v>
      </c>
      <c r="BO147" s="7" t="e">
        <f t="shared" si="88"/>
        <v>#VALUE!</v>
      </c>
      <c r="BP147" s="7" t="e">
        <f t="shared" si="88"/>
        <v>#VALUE!</v>
      </c>
      <c r="BQ147" s="7" t="e">
        <f t="shared" si="88"/>
        <v>#VALUE!</v>
      </c>
      <c r="BR147" s="7" t="e">
        <f t="shared" si="88"/>
        <v>#VALUE!</v>
      </c>
      <c r="BS147" s="7" t="e">
        <f t="shared" si="88"/>
        <v>#VALUE!</v>
      </c>
      <c r="BT147" s="7" t="e">
        <f t="shared" si="88"/>
        <v>#VALUE!</v>
      </c>
      <c r="BU147" s="7"/>
      <c r="BV147" s="7"/>
    </row>
    <row r="148" spans="1:74" s="6" customFormat="1" ht="15.75" hidden="1" customHeight="1" outlineLevel="1">
      <c r="A148" s="58" t="s">
        <v>44</v>
      </c>
      <c r="B148" s="58" t="s">
        <v>42</v>
      </c>
      <c r="C148" s="59"/>
      <c r="D148" s="60" t="s">
        <v>40</v>
      </c>
      <c r="E148" s="55">
        <v>0</v>
      </c>
      <c r="F148" s="55">
        <f>E148+F119+F125+F131+F137+F143+F146+F147</f>
        <v>0</v>
      </c>
      <c r="G148" s="55">
        <f t="shared" ref="G148:N148" si="89">F148+G119+G125+G131+G137+G143+G146+G147</f>
        <v>0</v>
      </c>
      <c r="H148" s="55">
        <f t="shared" si="89"/>
        <v>0</v>
      </c>
      <c r="I148" s="55">
        <f t="shared" si="89"/>
        <v>0</v>
      </c>
      <c r="J148" s="55">
        <f t="shared" si="89"/>
        <v>0</v>
      </c>
      <c r="K148" s="55">
        <f t="shared" si="89"/>
        <v>0</v>
      </c>
      <c r="L148" s="55">
        <f t="shared" si="89"/>
        <v>0</v>
      </c>
      <c r="M148" s="55">
        <f t="shared" si="89"/>
        <v>0</v>
      </c>
      <c r="N148" s="55">
        <f t="shared" si="89"/>
        <v>0</v>
      </c>
      <c r="O148" s="55" t="e">
        <f>N148+O119+O125+O131+O137+O143+O146+O147</f>
        <v>#VALUE!</v>
      </c>
      <c r="P148" s="55" t="e">
        <f>O148+P119+P125+P131+P137+P143+P146+P147</f>
        <v>#VALUE!</v>
      </c>
      <c r="Q148" s="55" t="e">
        <f t="shared" ref="Q148:BT148" si="90">P148+Q119+Q125+Q131+Q137+Q143+Q146+Q147</f>
        <v>#VALUE!</v>
      </c>
      <c r="R148" s="55" t="e">
        <f t="shared" si="90"/>
        <v>#VALUE!</v>
      </c>
      <c r="S148" s="55" t="e">
        <f t="shared" si="90"/>
        <v>#VALUE!</v>
      </c>
      <c r="T148" s="55" t="e">
        <f t="shared" si="90"/>
        <v>#VALUE!</v>
      </c>
      <c r="U148" s="55" t="e">
        <f t="shared" si="90"/>
        <v>#VALUE!</v>
      </c>
      <c r="V148" s="55" t="e">
        <f t="shared" si="90"/>
        <v>#VALUE!</v>
      </c>
      <c r="W148" s="55" t="e">
        <f t="shared" si="90"/>
        <v>#VALUE!</v>
      </c>
      <c r="X148" s="55" t="e">
        <f t="shared" si="90"/>
        <v>#VALUE!</v>
      </c>
      <c r="Y148" s="55" t="e">
        <f t="shared" si="90"/>
        <v>#VALUE!</v>
      </c>
      <c r="Z148" s="55" t="e">
        <f t="shared" si="90"/>
        <v>#VALUE!</v>
      </c>
      <c r="AA148" s="55" t="e">
        <f t="shared" si="90"/>
        <v>#VALUE!</v>
      </c>
      <c r="AB148" s="55" t="e">
        <f t="shared" si="90"/>
        <v>#VALUE!</v>
      </c>
      <c r="AC148" s="55" t="e">
        <f t="shared" si="90"/>
        <v>#VALUE!</v>
      </c>
      <c r="AD148" s="55" t="e">
        <f t="shared" si="90"/>
        <v>#VALUE!</v>
      </c>
      <c r="AE148" s="55" t="e">
        <f t="shared" si="90"/>
        <v>#VALUE!</v>
      </c>
      <c r="AF148" s="55" t="e">
        <f t="shared" si="90"/>
        <v>#VALUE!</v>
      </c>
      <c r="AG148" s="55" t="e">
        <f t="shared" si="90"/>
        <v>#VALUE!</v>
      </c>
      <c r="AH148" s="55" t="e">
        <f t="shared" si="90"/>
        <v>#VALUE!</v>
      </c>
      <c r="AI148" s="55" t="e">
        <f t="shared" si="90"/>
        <v>#VALUE!</v>
      </c>
      <c r="AJ148" s="55" t="e">
        <f t="shared" si="90"/>
        <v>#VALUE!</v>
      </c>
      <c r="AK148" s="55" t="e">
        <f t="shared" si="90"/>
        <v>#VALUE!</v>
      </c>
      <c r="AL148" s="55" t="e">
        <f t="shared" si="90"/>
        <v>#VALUE!</v>
      </c>
      <c r="AM148" s="55" t="e">
        <f t="shared" si="90"/>
        <v>#VALUE!</v>
      </c>
      <c r="AN148" s="55">
        <v>1422514.3805051274</v>
      </c>
      <c r="AO148" s="55">
        <v>1310425.1056393478</v>
      </c>
      <c r="AP148" s="55">
        <v>1187860.7758145437</v>
      </c>
      <c r="AQ148" s="55">
        <f t="shared" si="90"/>
        <v>1187860.7758145437</v>
      </c>
      <c r="AR148" s="55">
        <f t="shared" si="90"/>
        <v>1187860.7758145437</v>
      </c>
      <c r="AS148" s="55">
        <f t="shared" si="90"/>
        <v>1187860.7758145437</v>
      </c>
      <c r="AT148" s="55">
        <f t="shared" si="90"/>
        <v>1187860.7758145437</v>
      </c>
      <c r="AU148" s="55">
        <f t="shared" si="90"/>
        <v>1187860.7758145437</v>
      </c>
      <c r="AV148" s="55">
        <f t="shared" si="90"/>
        <v>1187860.7758145437</v>
      </c>
      <c r="AW148" s="55">
        <f t="shared" si="90"/>
        <v>1187860.7758145437</v>
      </c>
      <c r="AX148" s="55">
        <f t="shared" si="90"/>
        <v>-863275.73649388342</v>
      </c>
      <c r="AY148" s="55">
        <f t="shared" si="90"/>
        <v>-863275.73649388342</v>
      </c>
      <c r="AZ148" s="55">
        <f t="shared" si="90"/>
        <v>-863275.73649388342</v>
      </c>
      <c r="BA148" s="55">
        <f t="shared" si="90"/>
        <v>-863275.73649388342</v>
      </c>
      <c r="BB148" s="55">
        <f t="shared" si="90"/>
        <v>-863275.73649388342</v>
      </c>
      <c r="BC148" s="55">
        <f t="shared" si="90"/>
        <v>-863275.73649388342</v>
      </c>
      <c r="BD148" s="55">
        <f t="shared" si="90"/>
        <v>-863275.73649388342</v>
      </c>
      <c r="BE148" s="55">
        <f t="shared" si="90"/>
        <v>-863275.73649388342</v>
      </c>
      <c r="BF148" s="55">
        <f t="shared" si="90"/>
        <v>-863275.73649388342</v>
      </c>
      <c r="BG148" s="55">
        <f t="shared" si="90"/>
        <v>-863275.73649388342</v>
      </c>
      <c r="BH148" s="55">
        <f t="shared" si="90"/>
        <v>-863275.73649388342</v>
      </c>
      <c r="BI148" s="55">
        <f t="shared" si="90"/>
        <v>-863275.73649388342</v>
      </c>
      <c r="BJ148" s="55" t="e">
        <f t="shared" si="90"/>
        <v>#VALUE!</v>
      </c>
      <c r="BK148" s="55" t="e">
        <f t="shared" si="90"/>
        <v>#VALUE!</v>
      </c>
      <c r="BL148" s="55" t="e">
        <f t="shared" si="90"/>
        <v>#VALUE!</v>
      </c>
      <c r="BM148" s="55" t="e">
        <f t="shared" si="90"/>
        <v>#VALUE!</v>
      </c>
      <c r="BN148" s="55" t="e">
        <f t="shared" si="90"/>
        <v>#VALUE!</v>
      </c>
      <c r="BO148" s="55" t="e">
        <f t="shared" si="90"/>
        <v>#VALUE!</v>
      </c>
      <c r="BP148" s="55" t="e">
        <f t="shared" si="90"/>
        <v>#VALUE!</v>
      </c>
      <c r="BQ148" s="55" t="e">
        <f t="shared" si="90"/>
        <v>#VALUE!</v>
      </c>
      <c r="BR148" s="55" t="e">
        <f t="shared" si="90"/>
        <v>#VALUE!</v>
      </c>
      <c r="BS148" s="55" t="e">
        <f t="shared" si="90"/>
        <v>#VALUE!</v>
      </c>
      <c r="BT148" s="55" t="e">
        <f t="shared" si="90"/>
        <v>#VALUE!</v>
      </c>
      <c r="BU148" s="7"/>
      <c r="BV148" s="7"/>
    </row>
    <row r="149" spans="1:74" s="6" customFormat="1" ht="15.75" hidden="1" customHeight="1" outlineLevel="1">
      <c r="A149" s="38"/>
      <c r="B149" s="38"/>
      <c r="C149" s="56"/>
      <c r="D149" s="54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1:74" s="6" customFormat="1" ht="15.75" hidden="1" customHeight="1" outlineLevel="1">
      <c r="A150" s="29" t="s">
        <v>41</v>
      </c>
      <c r="B150" s="38" t="s">
        <v>45</v>
      </c>
      <c r="C150" s="38">
        <v>1</v>
      </c>
      <c r="D150" s="52" t="s">
        <v>29</v>
      </c>
      <c r="E150" s="7" t="e">
        <f>Deferral!D48</f>
        <v>#VALUE!</v>
      </c>
      <c r="F150" s="7" t="e">
        <f>Deferral!E48</f>
        <v>#VALUE!</v>
      </c>
      <c r="G150" s="7" t="e">
        <f>Deferral!F48</f>
        <v>#VALUE!</v>
      </c>
      <c r="H150" s="7" t="e">
        <f>Deferral!G48</f>
        <v>#VALUE!</v>
      </c>
      <c r="I150" s="7" t="e">
        <f>Deferral!H48</f>
        <v>#VALUE!</v>
      </c>
      <c r="J150" s="7" t="e">
        <f>Deferral!I48</f>
        <v>#VALUE!</v>
      </c>
      <c r="K150" s="7" t="e">
        <f>Deferral!J48</f>
        <v>#VALUE!</v>
      </c>
      <c r="L150" s="7" t="e">
        <f>Deferral!K48</f>
        <v>#VALUE!</v>
      </c>
      <c r="M150" s="7" t="e">
        <f>Deferral!L48</f>
        <v>#VALUE!</v>
      </c>
      <c r="N150" s="7" t="e">
        <f>Deferral!M48</f>
        <v>#VALUE!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1:74" s="6" customFormat="1" ht="15.75" hidden="1" customHeight="1" outlineLevel="1">
      <c r="A151" s="29" t="s">
        <v>41</v>
      </c>
      <c r="B151" s="38" t="s">
        <v>45</v>
      </c>
      <c r="C151" s="38">
        <v>1</v>
      </c>
      <c r="D151" s="54" t="s">
        <v>30</v>
      </c>
      <c r="E151" s="53" t="e">
        <f>E150/2*E$302</f>
        <v>#VALUE!</v>
      </c>
      <c r="F151" s="53" t="e">
        <f>(E152+F150/2)*F$302</f>
        <v>#VALUE!</v>
      </c>
      <c r="G151" s="53" t="e">
        <f t="shared" ref="G151:N151" si="91">(F152+G150/2)*G$302</f>
        <v>#VALUE!</v>
      </c>
      <c r="H151" s="53" t="e">
        <f t="shared" si="91"/>
        <v>#VALUE!</v>
      </c>
      <c r="I151" s="53" t="e">
        <f t="shared" si="91"/>
        <v>#VALUE!</v>
      </c>
      <c r="J151" s="53" t="e">
        <f t="shared" si="91"/>
        <v>#VALUE!</v>
      </c>
      <c r="K151" s="53" t="e">
        <f t="shared" si="91"/>
        <v>#VALUE!</v>
      </c>
      <c r="L151" s="53" t="e">
        <f t="shared" si="91"/>
        <v>#VALUE!</v>
      </c>
      <c r="M151" s="53" t="e">
        <f t="shared" si="91"/>
        <v>#VALUE!</v>
      </c>
      <c r="N151" s="53" t="e">
        <f t="shared" si="91"/>
        <v>#VALUE!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1:74" s="6" customFormat="1" ht="15.75" hidden="1" customHeight="1" outlineLevel="1">
      <c r="A152" s="29" t="s">
        <v>41</v>
      </c>
      <c r="B152" s="38" t="s">
        <v>45</v>
      </c>
      <c r="C152" s="38">
        <v>1</v>
      </c>
      <c r="D152" s="52" t="s">
        <v>31</v>
      </c>
      <c r="E152" s="53" t="e">
        <f>E150+E151</f>
        <v>#VALUE!</v>
      </c>
      <c r="F152" s="53" t="e">
        <f>E152+SUM(F150:F151)</f>
        <v>#VALUE!</v>
      </c>
      <c r="G152" s="53" t="e">
        <f t="shared" ref="G152" si="92">F152+SUM(G150:G151)</f>
        <v>#VALUE!</v>
      </c>
      <c r="H152" s="53" t="e">
        <f t="shared" ref="H152:N152" si="93">G152+SUM(H150:H151)</f>
        <v>#VALUE!</v>
      </c>
      <c r="I152" s="53" t="e">
        <f t="shared" si="93"/>
        <v>#VALUE!</v>
      </c>
      <c r="J152" s="53" t="e">
        <f t="shared" si="93"/>
        <v>#VALUE!</v>
      </c>
      <c r="K152" s="53" t="e">
        <f t="shared" si="93"/>
        <v>#VALUE!</v>
      </c>
      <c r="L152" s="53" t="e">
        <f t="shared" si="93"/>
        <v>#VALUE!</v>
      </c>
      <c r="M152" s="53" t="e">
        <f t="shared" si="93"/>
        <v>#VALUE!</v>
      </c>
      <c r="N152" s="53" t="e">
        <f t="shared" si="93"/>
        <v>#VALUE!</v>
      </c>
      <c r="O152" s="7" t="e">
        <f>N152</f>
        <v>#VALUE!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1:74" s="6" customFormat="1" ht="15.75" hidden="1" customHeight="1" outlineLevel="1">
      <c r="A153" s="29" t="s">
        <v>41</v>
      </c>
      <c r="B153" s="38" t="s">
        <v>45</v>
      </c>
      <c r="C153" s="38">
        <v>1</v>
      </c>
      <c r="D153" s="54" t="s">
        <v>32</v>
      </c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5">
        <f>O310</f>
        <v>0</v>
      </c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1:74" s="6" customFormat="1" ht="15.75" hidden="1" customHeight="1" outlineLevel="1">
      <c r="A154" s="29" t="s">
        <v>41</v>
      </c>
      <c r="B154" s="38" t="s">
        <v>45</v>
      </c>
      <c r="C154" s="38">
        <v>1</v>
      </c>
      <c r="D154" s="54" t="s">
        <v>33</v>
      </c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7" t="e">
        <f>SUM(O152:O153)</f>
        <v>#VALUE!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1:74" s="6" customFormat="1" ht="15.75" hidden="1" customHeight="1" outlineLevel="1">
      <c r="B155" s="38"/>
      <c r="C155" s="38"/>
      <c r="D155" s="54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1:74" s="6" customFormat="1" ht="15.75" hidden="1" customHeight="1" outlineLevel="1">
      <c r="A156" s="29" t="s">
        <v>41</v>
      </c>
      <c r="B156" s="38" t="s">
        <v>45</v>
      </c>
      <c r="C156" s="38">
        <v>2</v>
      </c>
      <c r="D156" s="52" t="s">
        <v>29</v>
      </c>
      <c r="E156" s="53"/>
      <c r="F156" s="53"/>
      <c r="G156" s="53"/>
      <c r="H156" s="53"/>
      <c r="I156" s="53"/>
      <c r="J156" s="53"/>
      <c r="K156" s="53"/>
      <c r="L156" s="53"/>
      <c r="M156" s="53"/>
      <c r="O156" s="7" t="e">
        <f>Deferral!N48</f>
        <v>#VALUE!</v>
      </c>
      <c r="P156" s="7" t="e">
        <f>Deferral!O48</f>
        <v>#VALUE!</v>
      </c>
      <c r="Q156" s="7">
        <f>Deferral!P48+Deferral!Q48</f>
        <v>-45831.204676703899</v>
      </c>
      <c r="R156" s="7">
        <f>Deferral!R48+Deferral!S48</f>
        <v>-389438.51826833386</v>
      </c>
      <c r="S156" s="7" t="e">
        <f>Deferral!T48</f>
        <v>#VALUE!</v>
      </c>
      <c r="T156" s="7" t="e">
        <f>Deferral!U48</f>
        <v>#VALUE!</v>
      </c>
      <c r="U156" s="7" t="e">
        <f>Deferral!V48</f>
        <v>#VALUE!</v>
      </c>
      <c r="V156" s="7" t="e">
        <f>Deferral!W48</f>
        <v>#VALUE!</v>
      </c>
      <c r="W156" s="7" t="e">
        <f>Deferral!X48</f>
        <v>#VALUE!</v>
      </c>
      <c r="X156" s="7" t="e">
        <f>Deferral!Y48</f>
        <v>#VALUE!</v>
      </c>
      <c r="Y156" s="7" t="e">
        <f>Deferral!Z48</f>
        <v>#VALUE!</v>
      </c>
      <c r="Z156" s="7" t="e">
        <f>Deferral!AA48</f>
        <v>#VALUE!</v>
      </c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1:74" s="6" customFormat="1" ht="15.75" hidden="1" customHeight="1" outlineLevel="1">
      <c r="A157" s="29" t="s">
        <v>41</v>
      </c>
      <c r="B157" s="38" t="s">
        <v>45</v>
      </c>
      <c r="C157" s="38">
        <v>2</v>
      </c>
      <c r="D157" s="54" t="s">
        <v>30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7" t="e">
        <f>O156/2*O$302</f>
        <v>#VALUE!</v>
      </c>
      <c r="P157" s="7" t="e">
        <f t="shared" ref="P157:Z157" si="94">(O158+P156/2)*P$302</f>
        <v>#VALUE!</v>
      </c>
      <c r="Q157" s="7" t="e">
        <f t="shared" si="94"/>
        <v>#VALUE!</v>
      </c>
      <c r="R157" s="7" t="e">
        <f t="shared" si="94"/>
        <v>#VALUE!</v>
      </c>
      <c r="S157" s="7" t="e">
        <f t="shared" si="94"/>
        <v>#VALUE!</v>
      </c>
      <c r="T157" s="7" t="e">
        <f t="shared" si="94"/>
        <v>#VALUE!</v>
      </c>
      <c r="U157" s="7" t="e">
        <f t="shared" si="94"/>
        <v>#VALUE!</v>
      </c>
      <c r="V157" s="7" t="e">
        <f t="shared" si="94"/>
        <v>#VALUE!</v>
      </c>
      <c r="W157" s="7" t="e">
        <f t="shared" si="94"/>
        <v>#VALUE!</v>
      </c>
      <c r="X157" s="7" t="e">
        <f t="shared" si="94"/>
        <v>#VALUE!</v>
      </c>
      <c r="Y157" s="7" t="e">
        <f t="shared" si="94"/>
        <v>#VALUE!</v>
      </c>
      <c r="Z157" s="7" t="e">
        <f t="shared" si="94"/>
        <v>#VALUE!</v>
      </c>
      <c r="AA157" s="7" t="e">
        <f t="shared" ref="AA157:AG157" si="95">Z158*AA$302</f>
        <v>#VALUE!</v>
      </c>
      <c r="AB157" s="7" t="e">
        <f t="shared" si="95"/>
        <v>#VALUE!</v>
      </c>
      <c r="AC157" s="7" t="e">
        <f t="shared" si="95"/>
        <v>#VALUE!</v>
      </c>
      <c r="AD157" s="7" t="e">
        <f t="shared" si="95"/>
        <v>#VALUE!</v>
      </c>
      <c r="AE157" s="7" t="e">
        <f t="shared" si="95"/>
        <v>#VALUE!</v>
      </c>
      <c r="AF157" s="7" t="e">
        <f t="shared" si="95"/>
        <v>#VALUE!</v>
      </c>
      <c r="AG157" s="7" t="e">
        <f t="shared" si="95"/>
        <v>#VALUE!</v>
      </c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1:74" s="6" customFormat="1" ht="15.75" hidden="1" customHeight="1" outlineLevel="1">
      <c r="A158" s="29" t="s">
        <v>41</v>
      </c>
      <c r="B158" s="38" t="s">
        <v>45</v>
      </c>
      <c r="C158" s="38">
        <v>2</v>
      </c>
      <c r="D158" s="52" t="s">
        <v>31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" t="e">
        <f>SUM(O156:O157)</f>
        <v>#VALUE!</v>
      </c>
      <c r="P158" s="7" t="e">
        <f>O158+SUM(P156:P157)</f>
        <v>#VALUE!</v>
      </c>
      <c r="Q158" s="7" t="e">
        <f t="shared" ref="Q158" si="96">P158+SUM(Q156:Q157)</f>
        <v>#VALUE!</v>
      </c>
      <c r="R158" s="7" t="e">
        <f t="shared" ref="R158:Z158" si="97">Q158+SUM(R156:R157)</f>
        <v>#VALUE!</v>
      </c>
      <c r="S158" s="7" t="e">
        <f t="shared" si="97"/>
        <v>#VALUE!</v>
      </c>
      <c r="T158" s="7" t="e">
        <f t="shared" si="97"/>
        <v>#VALUE!</v>
      </c>
      <c r="U158" s="7" t="e">
        <f t="shared" si="97"/>
        <v>#VALUE!</v>
      </c>
      <c r="V158" s="7" t="e">
        <f t="shared" si="97"/>
        <v>#VALUE!</v>
      </c>
      <c r="W158" s="7" t="e">
        <f t="shared" si="97"/>
        <v>#VALUE!</v>
      </c>
      <c r="X158" s="7" t="e">
        <f t="shared" si="97"/>
        <v>#VALUE!</v>
      </c>
      <c r="Y158" s="7" t="e">
        <f t="shared" si="97"/>
        <v>#VALUE!</v>
      </c>
      <c r="Z158" s="7" t="e">
        <f t="shared" si="97"/>
        <v>#VALUE!</v>
      </c>
      <c r="AA158" s="7" t="e">
        <f>Z158+AA157</f>
        <v>#VALUE!</v>
      </c>
      <c r="AB158" s="7" t="e">
        <f t="shared" ref="AB158:AE158" si="98">AA158+AB157</f>
        <v>#VALUE!</v>
      </c>
      <c r="AC158" s="7" t="e">
        <f t="shared" si="98"/>
        <v>#VALUE!</v>
      </c>
      <c r="AD158" s="7" t="e">
        <f t="shared" si="98"/>
        <v>#VALUE!</v>
      </c>
      <c r="AE158" s="7" t="e">
        <f t="shared" si="98"/>
        <v>#VALUE!</v>
      </c>
      <c r="AF158" s="7" t="e">
        <f>AE158+AF157</f>
        <v>#VALUE!</v>
      </c>
      <c r="AG158" s="7" t="e">
        <f>AF158+AG157</f>
        <v>#VALUE!</v>
      </c>
      <c r="AH158" s="7" t="e">
        <f>AG158</f>
        <v>#VALUE!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1:74" s="6" customFormat="1" ht="15.75" hidden="1" customHeight="1" outlineLevel="1">
      <c r="A159" s="29" t="s">
        <v>41</v>
      </c>
      <c r="B159" s="38" t="s">
        <v>45</v>
      </c>
      <c r="C159" s="38">
        <v>2</v>
      </c>
      <c r="D159" s="54" t="s">
        <v>32</v>
      </c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55">
        <f>AH318</f>
        <v>0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1:74" s="6" customFormat="1" ht="15.75" hidden="1" customHeight="1" outlineLevel="1">
      <c r="A160" s="29" t="s">
        <v>41</v>
      </c>
      <c r="B160" s="38" t="s">
        <v>45</v>
      </c>
      <c r="C160" s="38">
        <v>2</v>
      </c>
      <c r="D160" s="54" t="s">
        <v>34</v>
      </c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 t="e">
        <f>SUM(AH158:AH159)</f>
        <v>#VALUE!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1:74" s="6" customFormat="1" ht="15.75" hidden="1" customHeight="1" outlineLevel="1">
      <c r="B161" s="38"/>
      <c r="C161" s="54"/>
      <c r="D161" s="54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1:74" s="6" customFormat="1" ht="15.75" hidden="1" customHeight="1" outlineLevel="1">
      <c r="A162" s="29" t="s">
        <v>41</v>
      </c>
      <c r="B162" s="38" t="s">
        <v>45</v>
      </c>
      <c r="C162" s="38">
        <v>3</v>
      </c>
      <c r="D162" s="52" t="s">
        <v>29</v>
      </c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 t="e">
        <f>Deferral!AB48</f>
        <v>#VALUE!</v>
      </c>
      <c r="AB162" s="7" t="e">
        <f>Deferral!AC48</f>
        <v>#VALUE!</v>
      </c>
      <c r="AC162" s="7" t="e">
        <f>Deferral!AD48</f>
        <v>#VALUE!</v>
      </c>
      <c r="AD162" s="7" t="e">
        <f>Deferral!AE48</f>
        <v>#VALUE!</v>
      </c>
      <c r="AE162" s="7" t="e">
        <f>Deferral!AF48</f>
        <v>#VALUE!</v>
      </c>
      <c r="AF162" s="7" t="e">
        <f>Deferral!AG48</f>
        <v>#VALUE!</v>
      </c>
      <c r="AG162" s="7" t="e">
        <f>Deferral!AH48</f>
        <v>#VALUE!</v>
      </c>
      <c r="AH162" s="7" t="e">
        <f>Deferral!AI48</f>
        <v>#VALUE!</v>
      </c>
      <c r="AI162" s="7" t="e">
        <f>Deferral!AJ48</f>
        <v>#VALUE!</v>
      </c>
      <c r="AJ162" s="7" t="e">
        <f>Deferral!AK48</f>
        <v>#VALUE!</v>
      </c>
      <c r="AK162" s="7" t="e">
        <f>Deferral!AL48</f>
        <v>#VALUE!</v>
      </c>
      <c r="AL162" s="7" t="e">
        <f>Deferral!AM48</f>
        <v>#VALUE!</v>
      </c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1:74" s="6" customFormat="1" ht="15.75" hidden="1" customHeight="1" outlineLevel="1">
      <c r="A163" s="29" t="s">
        <v>41</v>
      </c>
      <c r="B163" s="38" t="s">
        <v>45</v>
      </c>
      <c r="C163" s="38">
        <v>3</v>
      </c>
      <c r="D163" s="54" t="s">
        <v>30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 t="e">
        <f>AA162/2*AA$302</f>
        <v>#VALUE!</v>
      </c>
      <c r="AB163" s="7" t="e">
        <f t="shared" ref="AB163:AL163" si="99">(AA164+AB162/2)*AB$302</f>
        <v>#VALUE!</v>
      </c>
      <c r="AC163" s="7" t="e">
        <f t="shared" si="99"/>
        <v>#VALUE!</v>
      </c>
      <c r="AD163" s="7" t="e">
        <f t="shared" si="99"/>
        <v>#VALUE!</v>
      </c>
      <c r="AE163" s="7" t="e">
        <f t="shared" si="99"/>
        <v>#VALUE!</v>
      </c>
      <c r="AF163" s="7" t="e">
        <f t="shared" si="99"/>
        <v>#VALUE!</v>
      </c>
      <c r="AG163" s="7" t="e">
        <f t="shared" si="99"/>
        <v>#VALUE!</v>
      </c>
      <c r="AH163" s="7" t="e">
        <f t="shared" si="99"/>
        <v>#VALUE!</v>
      </c>
      <c r="AI163" s="7" t="e">
        <f t="shared" si="99"/>
        <v>#VALUE!</v>
      </c>
      <c r="AJ163" s="7" t="e">
        <f t="shared" si="99"/>
        <v>#VALUE!</v>
      </c>
      <c r="AK163" s="7" t="e">
        <f t="shared" si="99"/>
        <v>#VALUE!</v>
      </c>
      <c r="AL163" s="7" t="e">
        <f t="shared" si="99"/>
        <v>#VALUE!</v>
      </c>
      <c r="AM163" s="7" t="e">
        <f t="shared" ref="AM163" si="100">AL164*AM$302</f>
        <v>#VALUE!</v>
      </c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1:74" s="6" customFormat="1" ht="15.75" hidden="1" customHeight="1" outlineLevel="1">
      <c r="A164" s="29" t="s">
        <v>41</v>
      </c>
      <c r="B164" s="38" t="s">
        <v>45</v>
      </c>
      <c r="C164" s="38">
        <v>3</v>
      </c>
      <c r="D164" s="52" t="s">
        <v>31</v>
      </c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 t="e">
        <f>SUM(AA162:AA163)</f>
        <v>#VALUE!</v>
      </c>
      <c r="AB164" s="7" t="e">
        <f>AA164+SUM(AB162:AB163)</f>
        <v>#VALUE!</v>
      </c>
      <c r="AC164" s="7" t="e">
        <f t="shared" ref="AC164" si="101">AB164+SUM(AC162:AC163)</f>
        <v>#VALUE!</v>
      </c>
      <c r="AD164" s="7" t="e">
        <f t="shared" ref="AD164:AL164" si="102">AC164+SUM(AD162:AD163)</f>
        <v>#VALUE!</v>
      </c>
      <c r="AE164" s="7" t="e">
        <f t="shared" si="102"/>
        <v>#VALUE!</v>
      </c>
      <c r="AF164" s="7" t="e">
        <f t="shared" si="102"/>
        <v>#VALUE!</v>
      </c>
      <c r="AG164" s="7" t="e">
        <f t="shared" si="102"/>
        <v>#VALUE!</v>
      </c>
      <c r="AH164" s="7" t="e">
        <f t="shared" si="102"/>
        <v>#VALUE!</v>
      </c>
      <c r="AI164" s="7" t="e">
        <f t="shared" si="102"/>
        <v>#VALUE!</v>
      </c>
      <c r="AJ164" s="7" t="e">
        <f t="shared" si="102"/>
        <v>#VALUE!</v>
      </c>
      <c r="AK164" s="7" t="e">
        <f t="shared" si="102"/>
        <v>#VALUE!</v>
      </c>
      <c r="AL164" s="7" t="e">
        <f t="shared" si="102"/>
        <v>#VALUE!</v>
      </c>
      <c r="AM164" s="7" t="e">
        <f>AL164+AM163</f>
        <v>#VALUE!</v>
      </c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1:74" s="6" customFormat="1" ht="15.75" hidden="1" customHeight="1" outlineLevel="1">
      <c r="A165" s="29" t="s">
        <v>41</v>
      </c>
      <c r="B165" s="38" t="s">
        <v>45</v>
      </c>
      <c r="C165" s="38">
        <v>3</v>
      </c>
      <c r="D165" s="54" t="s">
        <v>32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1:74" s="6" customFormat="1" ht="15.75" hidden="1" customHeight="1" outlineLevel="1">
      <c r="A166" s="29" t="s">
        <v>41</v>
      </c>
      <c r="B166" s="38" t="s">
        <v>45</v>
      </c>
      <c r="C166" s="38">
        <v>3</v>
      </c>
      <c r="D166" s="54" t="s">
        <v>35</v>
      </c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1:74" s="6" customFormat="1" ht="15.75" hidden="1" customHeight="1" outlineLevel="1">
      <c r="B167" s="38"/>
      <c r="C167" s="54"/>
      <c r="D167" s="54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1:74" s="6" customFormat="1" ht="15.75" customHeight="1" collapsed="1">
      <c r="A168" s="29" t="s">
        <v>41</v>
      </c>
      <c r="B168" s="38" t="s">
        <v>45</v>
      </c>
      <c r="C168" s="38">
        <v>4</v>
      </c>
      <c r="D168" s="52" t="s">
        <v>29</v>
      </c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 t="e">
        <f>Deferral!#REF!</f>
        <v>#REF!</v>
      </c>
      <c r="AN168" s="7">
        <v>-116828.77425745968</v>
      </c>
      <c r="AO168" s="7">
        <v>-213062.76453521196</v>
      </c>
      <c r="AP168" s="7">
        <v>-117537.16235663416</v>
      </c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1:74" s="6" customFormat="1" ht="15.75" customHeight="1">
      <c r="A169" s="29" t="s">
        <v>41</v>
      </c>
      <c r="B169" s="38" t="s">
        <v>45</v>
      </c>
      <c r="C169" s="38">
        <v>4</v>
      </c>
      <c r="D169" s="54" t="s">
        <v>30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 t="e">
        <f>AM168/2*AM$302</f>
        <v>#REF!</v>
      </c>
      <c r="AN169" s="7">
        <v>1489.2845067616099</v>
      </c>
      <c r="AO169" s="7">
        <v>873.64534942796968</v>
      </c>
      <c r="AP169" s="7">
        <v>210.54157511593957</v>
      </c>
      <c r="AQ169" s="7">
        <f t="shared" ref="AQ169:AW169" si="103">AP170*AQ$302</f>
        <v>0</v>
      </c>
      <c r="AR169" s="7">
        <f t="shared" si="103"/>
        <v>0</v>
      </c>
      <c r="AS169" s="7">
        <f t="shared" si="103"/>
        <v>0</v>
      </c>
      <c r="AT169" s="7">
        <f t="shared" si="103"/>
        <v>0</v>
      </c>
      <c r="AU169" s="7">
        <f t="shared" si="103"/>
        <v>0</v>
      </c>
      <c r="AV169" s="7">
        <f t="shared" si="103"/>
        <v>0</v>
      </c>
      <c r="AW169" s="7">
        <f t="shared" si="103"/>
        <v>0</v>
      </c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1:74" s="6" customFormat="1" ht="15.75" customHeight="1">
      <c r="A170" s="29" t="s">
        <v>41</v>
      </c>
      <c r="B170" s="38" t="s">
        <v>45</v>
      </c>
      <c r="C170" s="38">
        <v>4</v>
      </c>
      <c r="D170" s="52" t="s">
        <v>31</v>
      </c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 t="e">
        <f>SUM(AM168:AM169)</f>
        <v>#REF!</v>
      </c>
      <c r="AN170" s="7">
        <v>324942.71962459839</v>
      </c>
      <c r="AO170" s="7">
        <v>112753.60043881441</v>
      </c>
      <c r="AP170" s="7">
        <v>-4573.0203427038068</v>
      </c>
      <c r="AQ170" s="7">
        <f>AP170+AQ169</f>
        <v>-4573.0203427038068</v>
      </c>
      <c r="AR170" s="7">
        <f t="shared" ref="AR170:AU170" si="104">AQ170+AR169</f>
        <v>-4573.0203427038068</v>
      </c>
      <c r="AS170" s="7">
        <f t="shared" si="104"/>
        <v>-4573.0203427038068</v>
      </c>
      <c r="AT170" s="7">
        <f t="shared" si="104"/>
        <v>-4573.0203427038068</v>
      </c>
      <c r="AU170" s="7">
        <f t="shared" si="104"/>
        <v>-4573.0203427038068</v>
      </c>
      <c r="AV170" s="7">
        <f>AU170+AV169</f>
        <v>-4573.0203427038068</v>
      </c>
      <c r="AW170" s="7">
        <f>AV170+AW169</f>
        <v>-4573.0203427038068</v>
      </c>
      <c r="AX170" s="7">
        <f>AW170</f>
        <v>-4573.0203427038068</v>
      </c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1:74" s="6" customFormat="1" ht="15.75" hidden="1" customHeight="1" outlineLevel="1">
      <c r="A171" s="29" t="s">
        <v>41</v>
      </c>
      <c r="B171" s="38" t="s">
        <v>45</v>
      </c>
      <c r="C171" s="38">
        <v>4</v>
      </c>
      <c r="D171" s="54" t="s">
        <v>32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55">
        <f>AX334</f>
        <v>0</v>
      </c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1:74" s="6" customFormat="1" ht="15.75" hidden="1" customHeight="1" outlineLevel="1">
      <c r="A172" s="29" t="s">
        <v>41</v>
      </c>
      <c r="B172" s="38" t="s">
        <v>45</v>
      </c>
      <c r="C172" s="38">
        <v>4</v>
      </c>
      <c r="D172" s="54" t="s">
        <v>36</v>
      </c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>
        <f>SUM(AX170:AX171)</f>
        <v>-4573.0203427038068</v>
      </c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1:74" s="6" customFormat="1" ht="15.75" hidden="1" customHeight="1" outlineLevel="1">
      <c r="B173" s="38"/>
      <c r="C173" s="54"/>
      <c r="D173" s="54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1:74" s="6" customFormat="1" ht="15.75" hidden="1" customHeight="1" outlineLevel="1">
      <c r="A174" s="29" t="s">
        <v>41</v>
      </c>
      <c r="B174" s="38" t="s">
        <v>45</v>
      </c>
      <c r="C174" s="38">
        <v>5</v>
      </c>
      <c r="D174" s="52" t="s">
        <v>29</v>
      </c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 t="e">
        <f>Deferral!AQ48</f>
        <v>#VALUE!</v>
      </c>
      <c r="AR174" s="7" t="e">
        <f>Deferral!AR48</f>
        <v>#VALUE!</v>
      </c>
      <c r="AS174" s="7" t="e">
        <f>Deferral!AS48</f>
        <v>#VALUE!</v>
      </c>
      <c r="AT174" s="7" t="e">
        <f>Deferral!AT48</f>
        <v>#VALUE!</v>
      </c>
      <c r="AU174" s="7" t="e">
        <f>Deferral!AU48</f>
        <v>#VALUE!</v>
      </c>
      <c r="AV174" s="7" t="e">
        <f>Deferral!AV48</f>
        <v>#VALUE!</v>
      </c>
      <c r="AW174" s="7" t="e">
        <f>Deferral!AW48</f>
        <v>#VALUE!</v>
      </c>
      <c r="AX174" s="7" t="e">
        <f>Deferral!AX48</f>
        <v>#VALUE!</v>
      </c>
      <c r="AY174" s="7" t="e">
        <f>Deferral!AY48</f>
        <v>#VALUE!</v>
      </c>
      <c r="AZ174" s="7" t="e">
        <f>Deferral!AZ48</f>
        <v>#VALUE!</v>
      </c>
      <c r="BA174" s="7" t="e">
        <f>Deferral!BA48</f>
        <v>#VALUE!</v>
      </c>
      <c r="BB174" s="7" t="e">
        <f>Deferral!BB48</f>
        <v>#VALUE!</v>
      </c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1:74" s="6" customFormat="1" ht="15.75" hidden="1" customHeight="1" outlineLevel="1">
      <c r="A175" s="29" t="s">
        <v>41</v>
      </c>
      <c r="B175" s="38" t="s">
        <v>45</v>
      </c>
      <c r="C175" s="38">
        <v>5</v>
      </c>
      <c r="D175" s="54" t="s">
        <v>30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 t="e">
        <f>AQ174/2*AQ$302</f>
        <v>#VALUE!</v>
      </c>
      <c r="AR175" s="7" t="e">
        <f t="shared" ref="AR175:BB175" si="105">(AQ176+AR174/2)*AR$302</f>
        <v>#VALUE!</v>
      </c>
      <c r="AS175" s="7" t="e">
        <f t="shared" si="105"/>
        <v>#VALUE!</v>
      </c>
      <c r="AT175" s="7" t="e">
        <f t="shared" si="105"/>
        <v>#VALUE!</v>
      </c>
      <c r="AU175" s="7" t="e">
        <f t="shared" si="105"/>
        <v>#VALUE!</v>
      </c>
      <c r="AV175" s="7" t="e">
        <f t="shared" si="105"/>
        <v>#VALUE!</v>
      </c>
      <c r="AW175" s="7" t="e">
        <f t="shared" si="105"/>
        <v>#VALUE!</v>
      </c>
      <c r="AX175" s="7" t="e">
        <f t="shared" si="105"/>
        <v>#VALUE!</v>
      </c>
      <c r="AY175" s="7" t="e">
        <f t="shared" si="105"/>
        <v>#VALUE!</v>
      </c>
      <c r="AZ175" s="7" t="e">
        <f t="shared" si="105"/>
        <v>#VALUE!</v>
      </c>
      <c r="BA175" s="7" t="e">
        <f t="shared" si="105"/>
        <v>#VALUE!</v>
      </c>
      <c r="BB175" s="7" t="e">
        <f t="shared" si="105"/>
        <v>#VALUE!</v>
      </c>
      <c r="BC175" s="7" t="e">
        <f t="shared" ref="BC175:BI175" si="106">BB176*BC$302</f>
        <v>#VALUE!</v>
      </c>
      <c r="BD175" s="7" t="e">
        <f t="shared" si="106"/>
        <v>#VALUE!</v>
      </c>
      <c r="BE175" s="7" t="e">
        <f t="shared" si="106"/>
        <v>#VALUE!</v>
      </c>
      <c r="BF175" s="7" t="e">
        <f t="shared" si="106"/>
        <v>#VALUE!</v>
      </c>
      <c r="BG175" s="7" t="e">
        <f t="shared" si="106"/>
        <v>#VALUE!</v>
      </c>
      <c r="BH175" s="7" t="e">
        <f t="shared" si="106"/>
        <v>#VALUE!</v>
      </c>
      <c r="BI175" s="7" t="e">
        <f t="shared" si="106"/>
        <v>#VALUE!</v>
      </c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1:74" s="6" customFormat="1" ht="15.75" hidden="1" customHeight="1" outlineLevel="1">
      <c r="A176" s="29" t="s">
        <v>41</v>
      </c>
      <c r="B176" s="38" t="s">
        <v>45</v>
      </c>
      <c r="C176" s="38">
        <v>5</v>
      </c>
      <c r="D176" s="52" t="s">
        <v>31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 t="e">
        <f>SUM(AQ174:AQ175)</f>
        <v>#VALUE!</v>
      </c>
      <c r="AR176" s="7" t="e">
        <f>AQ176+SUM(AR174:AR175)</f>
        <v>#VALUE!</v>
      </c>
      <c r="AS176" s="7" t="e">
        <f t="shared" ref="AS176" si="107">AR176+SUM(AS174:AS175)</f>
        <v>#VALUE!</v>
      </c>
      <c r="AT176" s="7" t="e">
        <f t="shared" ref="AT176:BB176" si="108">AS176+SUM(AT174:AT175)</f>
        <v>#VALUE!</v>
      </c>
      <c r="AU176" s="7" t="e">
        <f t="shared" si="108"/>
        <v>#VALUE!</v>
      </c>
      <c r="AV176" s="7" t="e">
        <f t="shared" si="108"/>
        <v>#VALUE!</v>
      </c>
      <c r="AW176" s="7" t="e">
        <f t="shared" si="108"/>
        <v>#VALUE!</v>
      </c>
      <c r="AX176" s="7" t="e">
        <f t="shared" si="108"/>
        <v>#VALUE!</v>
      </c>
      <c r="AY176" s="7" t="e">
        <f t="shared" si="108"/>
        <v>#VALUE!</v>
      </c>
      <c r="AZ176" s="7" t="e">
        <f t="shared" si="108"/>
        <v>#VALUE!</v>
      </c>
      <c r="BA176" s="7" t="e">
        <f t="shared" si="108"/>
        <v>#VALUE!</v>
      </c>
      <c r="BB176" s="7" t="e">
        <f t="shared" si="108"/>
        <v>#VALUE!</v>
      </c>
      <c r="BC176" s="7" t="e">
        <f>BB176+BC175</f>
        <v>#VALUE!</v>
      </c>
      <c r="BD176" s="7" t="e">
        <f t="shared" ref="BD176:BG176" si="109">BC176+BD175</f>
        <v>#VALUE!</v>
      </c>
      <c r="BE176" s="7" t="e">
        <f t="shared" si="109"/>
        <v>#VALUE!</v>
      </c>
      <c r="BF176" s="7" t="e">
        <f t="shared" si="109"/>
        <v>#VALUE!</v>
      </c>
      <c r="BG176" s="7" t="e">
        <f t="shared" si="109"/>
        <v>#VALUE!</v>
      </c>
      <c r="BH176" s="7" t="e">
        <f>BG176+BH175</f>
        <v>#VALUE!</v>
      </c>
      <c r="BI176" s="7" t="e">
        <f>BH176+BI175</f>
        <v>#VALUE!</v>
      </c>
      <c r="BJ176" s="7" t="e">
        <f>BI176</f>
        <v>#VALUE!</v>
      </c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1:74" s="6" customFormat="1" ht="15.75" hidden="1" customHeight="1" outlineLevel="1">
      <c r="A177" s="29" t="s">
        <v>41</v>
      </c>
      <c r="B177" s="38" t="s">
        <v>45</v>
      </c>
      <c r="C177" s="38">
        <v>5</v>
      </c>
      <c r="D177" s="54" t="s">
        <v>32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55">
        <f>BJ342</f>
        <v>0</v>
      </c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1:74" s="6" customFormat="1" ht="15.75" hidden="1" customHeight="1" outlineLevel="1">
      <c r="A178" s="29" t="s">
        <v>41</v>
      </c>
      <c r="B178" s="38" t="s">
        <v>45</v>
      </c>
      <c r="C178" s="38">
        <v>5</v>
      </c>
      <c r="D178" s="54" t="s">
        <v>37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 t="e">
        <f>SUM(BJ176:BJ177)</f>
        <v>#VALUE!</v>
      </c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1:74" s="6" customFormat="1" ht="15.75" hidden="1" customHeight="1" outlineLevel="1">
      <c r="B179" s="38"/>
      <c r="C179" s="54"/>
      <c r="D179" s="54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1:74" s="6" customFormat="1" ht="15.75" customHeight="1" collapsed="1">
      <c r="B180" s="38"/>
      <c r="C180" s="54"/>
      <c r="D180" s="54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1:74" s="6" customFormat="1" ht="15.75" customHeight="1">
      <c r="A181" s="29" t="s">
        <v>41</v>
      </c>
      <c r="B181" s="38" t="s">
        <v>45</v>
      </c>
      <c r="C181" s="56"/>
      <c r="D181" s="54" t="s">
        <v>38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-56132.935460000001</v>
      </c>
      <c r="AI181" s="7">
        <v>-114245.44274</v>
      </c>
      <c r="AJ181" s="7">
        <v>-111904.14644</v>
      </c>
      <c r="AK181" s="7">
        <v>-107935.02946000001</v>
      </c>
      <c r="AL181" s="7">
        <v>-112965.64053999999</v>
      </c>
      <c r="AM181" s="7">
        <v>-126441.71793999999</v>
      </c>
      <c r="AN181" s="7">
        <v>-281243.14467166597</v>
      </c>
      <c r="AO181" s="7">
        <v>-263330.46863999998</v>
      </c>
      <c r="AP181" s="7">
        <v>-291605.53067999997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/>
      <c r="BV181" s="7"/>
    </row>
    <row r="182" spans="1:74" s="6" customFormat="1" ht="15.75" customHeight="1">
      <c r="A182" s="29" t="s">
        <v>41</v>
      </c>
      <c r="B182" s="38" t="s">
        <v>45</v>
      </c>
      <c r="C182" s="56"/>
      <c r="D182" s="54" t="s">
        <v>39</v>
      </c>
      <c r="E182" s="7">
        <v>0</v>
      </c>
      <c r="F182" s="7">
        <f>(E183+F154+F160+F166+F172+F178+F181/2)*F$302</f>
        <v>0</v>
      </c>
      <c r="G182" s="7">
        <f t="shared" ref="G182:N182" si="110">(F183+G154+G160+G166+G172+G178+G181/2)*G$302</f>
        <v>0</v>
      </c>
      <c r="H182" s="7">
        <f t="shared" si="110"/>
        <v>0</v>
      </c>
      <c r="I182" s="7">
        <f t="shared" si="110"/>
        <v>0</v>
      </c>
      <c r="J182" s="7">
        <f t="shared" si="110"/>
        <v>0</v>
      </c>
      <c r="K182" s="7">
        <f t="shared" si="110"/>
        <v>0</v>
      </c>
      <c r="L182" s="7">
        <f t="shared" si="110"/>
        <v>0</v>
      </c>
      <c r="M182" s="7">
        <f t="shared" si="110"/>
        <v>0</v>
      </c>
      <c r="N182" s="7">
        <f t="shared" si="110"/>
        <v>0</v>
      </c>
      <c r="O182" s="7" t="e">
        <f>(N183+O154+O160+O166+O172+O178+O181/2)*O$302</f>
        <v>#VALUE!</v>
      </c>
      <c r="P182" s="7" t="e">
        <f>(O183+P154+P160+P166+P172+P178+P181/2)*P$302</f>
        <v>#VALUE!</v>
      </c>
      <c r="Q182" s="7" t="e">
        <f t="shared" ref="Q182:BT182" si="111">(P183+Q154+Q160+Q166+Q172+Q178+Q181/2)*Q$302</f>
        <v>#VALUE!</v>
      </c>
      <c r="R182" s="7" t="e">
        <f t="shared" si="111"/>
        <v>#VALUE!</v>
      </c>
      <c r="S182" s="7" t="e">
        <f t="shared" si="111"/>
        <v>#VALUE!</v>
      </c>
      <c r="T182" s="7" t="e">
        <f t="shared" si="111"/>
        <v>#VALUE!</v>
      </c>
      <c r="U182" s="7" t="e">
        <f t="shared" si="111"/>
        <v>#VALUE!</v>
      </c>
      <c r="V182" s="7" t="e">
        <f t="shared" si="111"/>
        <v>#VALUE!</v>
      </c>
      <c r="W182" s="7" t="e">
        <f t="shared" si="111"/>
        <v>#VALUE!</v>
      </c>
      <c r="X182" s="7" t="e">
        <f t="shared" si="111"/>
        <v>#VALUE!</v>
      </c>
      <c r="Y182" s="7" t="e">
        <f t="shared" si="111"/>
        <v>#VALUE!</v>
      </c>
      <c r="Z182" s="7" t="e">
        <f t="shared" si="111"/>
        <v>#VALUE!</v>
      </c>
      <c r="AA182" s="7" t="e">
        <f t="shared" si="111"/>
        <v>#VALUE!</v>
      </c>
      <c r="AB182" s="7" t="e">
        <f t="shared" si="111"/>
        <v>#VALUE!</v>
      </c>
      <c r="AC182" s="7" t="e">
        <f t="shared" si="111"/>
        <v>#VALUE!</v>
      </c>
      <c r="AD182" s="7" t="e">
        <f t="shared" si="111"/>
        <v>#VALUE!</v>
      </c>
      <c r="AE182" s="7" t="e">
        <f t="shared" si="111"/>
        <v>#VALUE!</v>
      </c>
      <c r="AF182" s="7" t="e">
        <f t="shared" si="111"/>
        <v>#VALUE!</v>
      </c>
      <c r="AG182" s="7" t="e">
        <f t="shared" si="111"/>
        <v>#VALUE!</v>
      </c>
      <c r="AH182" s="7" t="e">
        <f t="shared" si="111"/>
        <v>#VALUE!</v>
      </c>
      <c r="AI182" s="7" t="e">
        <f t="shared" si="111"/>
        <v>#VALUE!</v>
      </c>
      <c r="AJ182" s="7" t="e">
        <f t="shared" si="111"/>
        <v>#VALUE!</v>
      </c>
      <c r="AK182" s="7" t="e">
        <f t="shared" si="111"/>
        <v>#VALUE!</v>
      </c>
      <c r="AL182" s="7" t="e">
        <f t="shared" si="111"/>
        <v>#VALUE!</v>
      </c>
      <c r="AM182" s="7" t="e">
        <f t="shared" si="111"/>
        <v>#VALUE!</v>
      </c>
      <c r="AN182" s="7">
        <v>13322.689248692192</v>
      </c>
      <c r="AO182" s="7">
        <v>12628.440195696761</v>
      </c>
      <c r="AP182" s="7">
        <v>11279.85490889356</v>
      </c>
      <c r="AQ182" s="7">
        <f t="shared" si="111"/>
        <v>0</v>
      </c>
      <c r="AR182" s="7">
        <f t="shared" si="111"/>
        <v>0</v>
      </c>
      <c r="AS182" s="7">
        <f t="shared" si="111"/>
        <v>0</v>
      </c>
      <c r="AT182" s="7">
        <f t="shared" si="111"/>
        <v>0</v>
      </c>
      <c r="AU182" s="7">
        <f t="shared" si="111"/>
        <v>0</v>
      </c>
      <c r="AV182" s="7">
        <f t="shared" si="111"/>
        <v>0</v>
      </c>
      <c r="AW182" s="7">
        <f t="shared" si="111"/>
        <v>0</v>
      </c>
      <c r="AX182" s="7">
        <f t="shared" si="111"/>
        <v>0</v>
      </c>
      <c r="AY182" s="7">
        <f t="shared" si="111"/>
        <v>0</v>
      </c>
      <c r="AZ182" s="7">
        <f t="shared" si="111"/>
        <v>0</v>
      </c>
      <c r="BA182" s="7">
        <f t="shared" si="111"/>
        <v>0</v>
      </c>
      <c r="BB182" s="7">
        <f t="shared" si="111"/>
        <v>0</v>
      </c>
      <c r="BC182" s="7">
        <f t="shared" si="111"/>
        <v>0</v>
      </c>
      <c r="BD182" s="7">
        <f t="shared" si="111"/>
        <v>0</v>
      </c>
      <c r="BE182" s="7">
        <f t="shared" si="111"/>
        <v>0</v>
      </c>
      <c r="BF182" s="7">
        <f t="shared" si="111"/>
        <v>0</v>
      </c>
      <c r="BG182" s="7">
        <f t="shared" si="111"/>
        <v>0</v>
      </c>
      <c r="BH182" s="7">
        <f t="shared" si="111"/>
        <v>0</v>
      </c>
      <c r="BI182" s="7">
        <f t="shared" si="111"/>
        <v>0</v>
      </c>
      <c r="BJ182" s="7" t="e">
        <f t="shared" si="111"/>
        <v>#VALUE!</v>
      </c>
      <c r="BK182" s="7" t="e">
        <f t="shared" si="111"/>
        <v>#VALUE!</v>
      </c>
      <c r="BL182" s="7" t="e">
        <f t="shared" si="111"/>
        <v>#VALUE!</v>
      </c>
      <c r="BM182" s="7" t="e">
        <f t="shared" si="111"/>
        <v>#VALUE!</v>
      </c>
      <c r="BN182" s="7" t="e">
        <f t="shared" si="111"/>
        <v>#VALUE!</v>
      </c>
      <c r="BO182" s="7" t="e">
        <f t="shared" si="111"/>
        <v>#VALUE!</v>
      </c>
      <c r="BP182" s="7" t="e">
        <f t="shared" si="111"/>
        <v>#VALUE!</v>
      </c>
      <c r="BQ182" s="7" t="e">
        <f t="shared" si="111"/>
        <v>#VALUE!</v>
      </c>
      <c r="BR182" s="7" t="e">
        <f t="shared" si="111"/>
        <v>#VALUE!</v>
      </c>
      <c r="BS182" s="7" t="e">
        <f t="shared" si="111"/>
        <v>#VALUE!</v>
      </c>
      <c r="BT182" s="7" t="e">
        <f t="shared" si="111"/>
        <v>#VALUE!</v>
      </c>
      <c r="BU182" s="7"/>
      <c r="BV182" s="7"/>
    </row>
    <row r="183" spans="1:74" s="6" customFormat="1" ht="15.75" customHeight="1">
      <c r="A183" s="57" t="s">
        <v>41</v>
      </c>
      <c r="B183" s="58" t="s">
        <v>45</v>
      </c>
      <c r="C183" s="59"/>
      <c r="D183" s="60" t="s">
        <v>40</v>
      </c>
      <c r="E183" s="55">
        <v>0</v>
      </c>
      <c r="F183" s="55">
        <f>E183+F154+F160+F166+F172+F178+F181+F182</f>
        <v>0</v>
      </c>
      <c r="G183" s="55">
        <f t="shared" ref="G183:N183" si="112">F183+G154+G160+G166+G172+G178+G181+G182</f>
        <v>0</v>
      </c>
      <c r="H183" s="55">
        <f t="shared" si="112"/>
        <v>0</v>
      </c>
      <c r="I183" s="55">
        <f t="shared" si="112"/>
        <v>0</v>
      </c>
      <c r="J183" s="55">
        <f t="shared" si="112"/>
        <v>0</v>
      </c>
      <c r="K183" s="55">
        <f t="shared" si="112"/>
        <v>0</v>
      </c>
      <c r="L183" s="55">
        <f t="shared" si="112"/>
        <v>0</v>
      </c>
      <c r="M183" s="55">
        <f t="shared" si="112"/>
        <v>0</v>
      </c>
      <c r="N183" s="55">
        <f t="shared" si="112"/>
        <v>0</v>
      </c>
      <c r="O183" s="55" t="e">
        <f>N183+O154+O160+O166+O172+O178+O181+O182</f>
        <v>#VALUE!</v>
      </c>
      <c r="P183" s="55" t="e">
        <f>O183+P154+P160+P166+P172+P178+P181+P182</f>
        <v>#VALUE!</v>
      </c>
      <c r="Q183" s="55" t="e">
        <f t="shared" ref="Q183:BT183" si="113">P183+Q154+Q160+Q166+Q172+Q178+Q181+Q182</f>
        <v>#VALUE!</v>
      </c>
      <c r="R183" s="55" t="e">
        <f t="shared" si="113"/>
        <v>#VALUE!</v>
      </c>
      <c r="S183" s="55" t="e">
        <f t="shared" si="113"/>
        <v>#VALUE!</v>
      </c>
      <c r="T183" s="55" t="e">
        <f t="shared" si="113"/>
        <v>#VALUE!</v>
      </c>
      <c r="U183" s="55" t="e">
        <f t="shared" si="113"/>
        <v>#VALUE!</v>
      </c>
      <c r="V183" s="55" t="e">
        <f t="shared" si="113"/>
        <v>#VALUE!</v>
      </c>
      <c r="W183" s="55" t="e">
        <f t="shared" si="113"/>
        <v>#VALUE!</v>
      </c>
      <c r="X183" s="55" t="e">
        <f t="shared" si="113"/>
        <v>#VALUE!</v>
      </c>
      <c r="Y183" s="55" t="e">
        <f t="shared" si="113"/>
        <v>#VALUE!</v>
      </c>
      <c r="Z183" s="55" t="e">
        <f t="shared" si="113"/>
        <v>#VALUE!</v>
      </c>
      <c r="AA183" s="55" t="e">
        <f t="shared" si="113"/>
        <v>#VALUE!</v>
      </c>
      <c r="AB183" s="55" t="e">
        <f t="shared" si="113"/>
        <v>#VALUE!</v>
      </c>
      <c r="AC183" s="55" t="e">
        <f t="shared" si="113"/>
        <v>#VALUE!</v>
      </c>
      <c r="AD183" s="55" t="e">
        <f t="shared" si="113"/>
        <v>#VALUE!</v>
      </c>
      <c r="AE183" s="55" t="e">
        <f t="shared" si="113"/>
        <v>#VALUE!</v>
      </c>
      <c r="AF183" s="55" t="e">
        <f t="shared" si="113"/>
        <v>#VALUE!</v>
      </c>
      <c r="AG183" s="55" t="e">
        <f t="shared" si="113"/>
        <v>#VALUE!</v>
      </c>
      <c r="AH183" s="55" t="e">
        <f t="shared" si="113"/>
        <v>#VALUE!</v>
      </c>
      <c r="AI183" s="55" t="e">
        <f t="shared" si="113"/>
        <v>#VALUE!</v>
      </c>
      <c r="AJ183" s="55" t="e">
        <f t="shared" si="113"/>
        <v>#VALUE!</v>
      </c>
      <c r="AK183" s="55" t="e">
        <f t="shared" si="113"/>
        <v>#VALUE!</v>
      </c>
      <c r="AL183" s="55" t="e">
        <f t="shared" si="113"/>
        <v>#VALUE!</v>
      </c>
      <c r="AM183" s="55" t="e">
        <f t="shared" si="113"/>
        <v>#VALUE!</v>
      </c>
      <c r="AN183" s="55">
        <v>3288775.2832441903</v>
      </c>
      <c r="AO183" s="55">
        <v>3038073.2547998871</v>
      </c>
      <c r="AP183" s="55">
        <v>2757747.5790287806</v>
      </c>
      <c r="AQ183" s="55">
        <f t="shared" si="113"/>
        <v>2757747.5790287806</v>
      </c>
      <c r="AR183" s="55">
        <f t="shared" si="113"/>
        <v>2757747.5790287806</v>
      </c>
      <c r="AS183" s="55">
        <f t="shared" si="113"/>
        <v>2757747.5790287806</v>
      </c>
      <c r="AT183" s="55">
        <f t="shared" si="113"/>
        <v>2757747.5790287806</v>
      </c>
      <c r="AU183" s="55">
        <f t="shared" si="113"/>
        <v>2757747.5790287806</v>
      </c>
      <c r="AV183" s="55">
        <f t="shared" si="113"/>
        <v>2757747.5790287806</v>
      </c>
      <c r="AW183" s="55">
        <f t="shared" si="113"/>
        <v>2757747.5790287806</v>
      </c>
      <c r="AX183" s="55">
        <f t="shared" si="113"/>
        <v>2753174.5586860767</v>
      </c>
      <c r="AY183" s="55">
        <f t="shared" si="113"/>
        <v>2753174.5586860767</v>
      </c>
      <c r="AZ183" s="55">
        <f t="shared" si="113"/>
        <v>2753174.5586860767</v>
      </c>
      <c r="BA183" s="55">
        <f t="shared" si="113"/>
        <v>2753174.5586860767</v>
      </c>
      <c r="BB183" s="55">
        <f t="shared" si="113"/>
        <v>2753174.5586860767</v>
      </c>
      <c r="BC183" s="55">
        <f t="shared" si="113"/>
        <v>2753174.5586860767</v>
      </c>
      <c r="BD183" s="55">
        <f t="shared" si="113"/>
        <v>2753174.5586860767</v>
      </c>
      <c r="BE183" s="55">
        <f t="shared" si="113"/>
        <v>2753174.5586860767</v>
      </c>
      <c r="BF183" s="55">
        <f t="shared" si="113"/>
        <v>2753174.5586860767</v>
      </c>
      <c r="BG183" s="55">
        <f t="shared" si="113"/>
        <v>2753174.5586860767</v>
      </c>
      <c r="BH183" s="55">
        <f t="shared" si="113"/>
        <v>2753174.5586860767</v>
      </c>
      <c r="BI183" s="55">
        <f t="shared" si="113"/>
        <v>2753174.5586860767</v>
      </c>
      <c r="BJ183" s="55" t="e">
        <f t="shared" si="113"/>
        <v>#VALUE!</v>
      </c>
      <c r="BK183" s="55" t="e">
        <f t="shared" si="113"/>
        <v>#VALUE!</v>
      </c>
      <c r="BL183" s="55" t="e">
        <f t="shared" si="113"/>
        <v>#VALUE!</v>
      </c>
      <c r="BM183" s="55" t="e">
        <f t="shared" si="113"/>
        <v>#VALUE!</v>
      </c>
      <c r="BN183" s="55" t="e">
        <f t="shared" si="113"/>
        <v>#VALUE!</v>
      </c>
      <c r="BO183" s="55" t="e">
        <f t="shared" si="113"/>
        <v>#VALUE!</v>
      </c>
      <c r="BP183" s="55" t="e">
        <f t="shared" si="113"/>
        <v>#VALUE!</v>
      </c>
      <c r="BQ183" s="55" t="e">
        <f t="shared" si="113"/>
        <v>#VALUE!</v>
      </c>
      <c r="BR183" s="55" t="e">
        <f t="shared" si="113"/>
        <v>#VALUE!</v>
      </c>
      <c r="BS183" s="55" t="e">
        <f t="shared" si="113"/>
        <v>#VALUE!</v>
      </c>
      <c r="BT183" s="55" t="e">
        <f t="shared" si="113"/>
        <v>#VALUE!</v>
      </c>
      <c r="BU183" s="7"/>
      <c r="BV183" s="7"/>
    </row>
    <row r="184" spans="1:74" s="6" customFormat="1" ht="15.75" hidden="1" customHeight="1" outlineLevel="1">
      <c r="A184" s="38"/>
      <c r="B184" s="38"/>
      <c r="C184" s="56"/>
      <c r="D184" s="54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1:74" s="6" customFormat="1" ht="15.75" hidden="1" customHeight="1" outlineLevel="1">
      <c r="A185" s="29" t="s">
        <v>43</v>
      </c>
      <c r="B185" s="38" t="s">
        <v>45</v>
      </c>
      <c r="C185" s="38">
        <v>1</v>
      </c>
      <c r="D185" s="52" t="s">
        <v>29</v>
      </c>
      <c r="E185" s="7" t="e">
        <f>Deferral!D56</f>
        <v>#VALUE!</v>
      </c>
      <c r="F185" s="7" t="e">
        <f>Deferral!E56</f>
        <v>#VALUE!</v>
      </c>
      <c r="G185" s="7" t="e">
        <f>Deferral!F56</f>
        <v>#VALUE!</v>
      </c>
      <c r="H185" s="7" t="e">
        <f>Deferral!G56</f>
        <v>#VALUE!</v>
      </c>
      <c r="I185" s="7" t="e">
        <f>Deferral!H56</f>
        <v>#VALUE!</v>
      </c>
      <c r="J185" s="7" t="e">
        <f>Deferral!I56</f>
        <v>#VALUE!</v>
      </c>
      <c r="K185" s="7" t="e">
        <f>Deferral!J56</f>
        <v>#VALUE!</v>
      </c>
      <c r="L185" s="7" t="e">
        <f>Deferral!K56</f>
        <v>#VALUE!</v>
      </c>
      <c r="M185" s="7" t="e">
        <f>Deferral!L56</f>
        <v>#VALUE!</v>
      </c>
      <c r="N185" s="7" t="e">
        <f>Deferral!M56</f>
        <v>#VALUE!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1:74" s="6" customFormat="1" ht="15.75" hidden="1" customHeight="1" outlineLevel="1">
      <c r="A186" s="29" t="s">
        <v>43</v>
      </c>
      <c r="B186" s="38" t="s">
        <v>45</v>
      </c>
      <c r="C186" s="38">
        <v>1</v>
      </c>
      <c r="D186" s="54" t="s">
        <v>30</v>
      </c>
      <c r="E186" s="53" t="e">
        <f>E185/2*E$302</f>
        <v>#VALUE!</v>
      </c>
      <c r="F186" s="53" t="e">
        <f>(E187+F185/2)*F$302</f>
        <v>#VALUE!</v>
      </c>
      <c r="G186" s="53" t="e">
        <f t="shared" ref="G186:N186" si="114">(F187+G185/2)*G$302</f>
        <v>#VALUE!</v>
      </c>
      <c r="H186" s="53" t="e">
        <f t="shared" si="114"/>
        <v>#VALUE!</v>
      </c>
      <c r="I186" s="53" t="e">
        <f t="shared" si="114"/>
        <v>#VALUE!</v>
      </c>
      <c r="J186" s="53" t="e">
        <f t="shared" si="114"/>
        <v>#VALUE!</v>
      </c>
      <c r="K186" s="53" t="e">
        <f t="shared" si="114"/>
        <v>#VALUE!</v>
      </c>
      <c r="L186" s="53" t="e">
        <f t="shared" si="114"/>
        <v>#VALUE!</v>
      </c>
      <c r="M186" s="53" t="e">
        <f t="shared" si="114"/>
        <v>#VALUE!</v>
      </c>
      <c r="N186" s="53" t="e">
        <f t="shared" si="114"/>
        <v>#VALUE!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1:74" s="6" customFormat="1" ht="15.75" hidden="1" customHeight="1" outlineLevel="1">
      <c r="A187" s="29" t="s">
        <v>43</v>
      </c>
      <c r="B187" s="38" t="s">
        <v>45</v>
      </c>
      <c r="C187" s="38">
        <v>1</v>
      </c>
      <c r="D187" s="52" t="s">
        <v>31</v>
      </c>
      <c r="E187" s="53" t="e">
        <f>E185+E186</f>
        <v>#VALUE!</v>
      </c>
      <c r="F187" s="53" t="e">
        <f>E187+SUM(F185:F186)</f>
        <v>#VALUE!</v>
      </c>
      <c r="G187" s="53" t="e">
        <f t="shared" ref="G187" si="115">F187+SUM(G185:G186)</f>
        <v>#VALUE!</v>
      </c>
      <c r="H187" s="53" t="e">
        <f t="shared" ref="H187:N187" si="116">G187+SUM(H185:H186)</f>
        <v>#VALUE!</v>
      </c>
      <c r="I187" s="53" t="e">
        <f t="shared" si="116"/>
        <v>#VALUE!</v>
      </c>
      <c r="J187" s="53" t="e">
        <f t="shared" si="116"/>
        <v>#VALUE!</v>
      </c>
      <c r="K187" s="53" t="e">
        <f t="shared" si="116"/>
        <v>#VALUE!</v>
      </c>
      <c r="L187" s="53" t="e">
        <f t="shared" si="116"/>
        <v>#VALUE!</v>
      </c>
      <c r="M187" s="53" t="e">
        <f t="shared" si="116"/>
        <v>#VALUE!</v>
      </c>
      <c r="N187" s="53" t="e">
        <f t="shared" si="116"/>
        <v>#VALUE!</v>
      </c>
      <c r="O187" s="7" t="e">
        <f>N187</f>
        <v>#VALUE!</v>
      </c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1:74" s="6" customFormat="1" ht="15.75" hidden="1" customHeight="1" outlineLevel="1">
      <c r="A188" s="29" t="s">
        <v>43</v>
      </c>
      <c r="B188" s="38" t="s">
        <v>45</v>
      </c>
      <c r="C188" s="38">
        <v>1</v>
      </c>
      <c r="D188" s="54" t="s">
        <v>32</v>
      </c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5">
        <f>O311</f>
        <v>0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1:74" s="6" customFormat="1" ht="15.75" hidden="1" customHeight="1" outlineLevel="1">
      <c r="A189" s="29" t="s">
        <v>43</v>
      </c>
      <c r="B189" s="38" t="s">
        <v>45</v>
      </c>
      <c r="C189" s="38">
        <v>1</v>
      </c>
      <c r="D189" s="54" t="s">
        <v>33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7" t="e">
        <f>SUM(O187:O188)</f>
        <v>#VALUE!</v>
      </c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1:74" s="6" customFormat="1" ht="15.75" hidden="1" customHeight="1" outlineLevel="1">
      <c r="B190" s="38"/>
      <c r="C190" s="38"/>
      <c r="D190" s="54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1:74" s="6" customFormat="1" ht="15.75" hidden="1" customHeight="1" outlineLevel="1">
      <c r="A191" s="29" t="s">
        <v>43</v>
      </c>
      <c r="B191" s="38" t="s">
        <v>45</v>
      </c>
      <c r="C191" s="38">
        <v>2</v>
      </c>
      <c r="D191" s="52" t="s">
        <v>29</v>
      </c>
      <c r="E191" s="53"/>
      <c r="F191" s="53"/>
      <c r="G191" s="53"/>
      <c r="H191" s="53"/>
      <c r="I191" s="53"/>
      <c r="J191" s="53"/>
      <c r="K191" s="53"/>
      <c r="L191" s="53"/>
      <c r="M191" s="53"/>
      <c r="O191" s="7" t="e">
        <f>Deferral!N56</f>
        <v>#VALUE!</v>
      </c>
      <c r="P191" s="7" t="e">
        <f>Deferral!O56</f>
        <v>#VALUE!</v>
      </c>
      <c r="Q191" s="7">
        <f>Deferral!P56+Deferral!Q56</f>
        <v>65180.822818919623</v>
      </c>
      <c r="R191" s="7">
        <f>Deferral!R56+Deferral!S56</f>
        <v>23070.631972230214</v>
      </c>
      <c r="S191" s="7" t="e">
        <f>Deferral!T56</f>
        <v>#VALUE!</v>
      </c>
      <c r="T191" s="7" t="e">
        <f>Deferral!U56</f>
        <v>#VALUE!</v>
      </c>
      <c r="U191" s="7" t="e">
        <f>Deferral!V56</f>
        <v>#VALUE!</v>
      </c>
      <c r="V191" s="7" t="e">
        <f>Deferral!W56</f>
        <v>#VALUE!</v>
      </c>
      <c r="W191" s="7" t="e">
        <f>Deferral!X56</f>
        <v>#VALUE!</v>
      </c>
      <c r="X191" s="7" t="e">
        <f>Deferral!Y56</f>
        <v>#VALUE!</v>
      </c>
      <c r="Y191" s="7" t="e">
        <f>Deferral!Z56</f>
        <v>#VALUE!</v>
      </c>
      <c r="Z191" s="7" t="e">
        <f>Deferral!AA56</f>
        <v>#VALUE!</v>
      </c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1:74" s="6" customFormat="1" ht="15.75" hidden="1" customHeight="1" outlineLevel="1">
      <c r="A192" s="29" t="s">
        <v>43</v>
      </c>
      <c r="B192" s="38" t="s">
        <v>45</v>
      </c>
      <c r="C192" s="38">
        <v>2</v>
      </c>
      <c r="D192" s="54" t="s">
        <v>30</v>
      </c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" t="e">
        <f>O191/2*O$302</f>
        <v>#VALUE!</v>
      </c>
      <c r="P192" s="7" t="e">
        <f t="shared" ref="P192:Z192" si="117">(O193+P191/2)*P$302</f>
        <v>#VALUE!</v>
      </c>
      <c r="Q192" s="7" t="e">
        <f t="shared" si="117"/>
        <v>#VALUE!</v>
      </c>
      <c r="R192" s="7" t="e">
        <f t="shared" si="117"/>
        <v>#VALUE!</v>
      </c>
      <c r="S192" s="7" t="e">
        <f t="shared" si="117"/>
        <v>#VALUE!</v>
      </c>
      <c r="T192" s="7" t="e">
        <f t="shared" si="117"/>
        <v>#VALUE!</v>
      </c>
      <c r="U192" s="7" t="e">
        <f t="shared" si="117"/>
        <v>#VALUE!</v>
      </c>
      <c r="V192" s="7" t="e">
        <f t="shared" si="117"/>
        <v>#VALUE!</v>
      </c>
      <c r="W192" s="7" t="e">
        <f t="shared" si="117"/>
        <v>#VALUE!</v>
      </c>
      <c r="X192" s="7" t="e">
        <f t="shared" si="117"/>
        <v>#VALUE!</v>
      </c>
      <c r="Y192" s="7" t="e">
        <f t="shared" si="117"/>
        <v>#VALUE!</v>
      </c>
      <c r="Z192" s="7" t="e">
        <f t="shared" si="117"/>
        <v>#VALUE!</v>
      </c>
      <c r="AA192" s="7" t="e">
        <f t="shared" ref="AA192:AG192" si="118">Z193*AA$302</f>
        <v>#VALUE!</v>
      </c>
      <c r="AB192" s="7" t="e">
        <f t="shared" si="118"/>
        <v>#VALUE!</v>
      </c>
      <c r="AC192" s="7" t="e">
        <f t="shared" si="118"/>
        <v>#VALUE!</v>
      </c>
      <c r="AD192" s="7" t="e">
        <f t="shared" si="118"/>
        <v>#VALUE!</v>
      </c>
      <c r="AE192" s="7" t="e">
        <f t="shared" si="118"/>
        <v>#VALUE!</v>
      </c>
      <c r="AF192" s="7" t="e">
        <f t="shared" si="118"/>
        <v>#VALUE!</v>
      </c>
      <c r="AG192" s="7" t="e">
        <f t="shared" si="118"/>
        <v>#VALUE!</v>
      </c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1:74" s="6" customFormat="1" ht="15.75" hidden="1" customHeight="1" outlineLevel="1">
      <c r="A193" s="29" t="s">
        <v>43</v>
      </c>
      <c r="B193" s="38" t="s">
        <v>45</v>
      </c>
      <c r="C193" s="38">
        <v>2</v>
      </c>
      <c r="D193" s="52" t="s">
        <v>31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7" t="e">
        <f>SUM(O191:O192)</f>
        <v>#VALUE!</v>
      </c>
      <c r="P193" s="7" t="e">
        <f>O193+SUM(P191:P192)</f>
        <v>#VALUE!</v>
      </c>
      <c r="Q193" s="7" t="e">
        <f t="shared" ref="Q193" si="119">P193+SUM(Q191:Q192)</f>
        <v>#VALUE!</v>
      </c>
      <c r="R193" s="7" t="e">
        <f t="shared" ref="R193:Z193" si="120">Q193+SUM(R191:R192)</f>
        <v>#VALUE!</v>
      </c>
      <c r="S193" s="7" t="e">
        <f t="shared" si="120"/>
        <v>#VALUE!</v>
      </c>
      <c r="T193" s="7" t="e">
        <f t="shared" si="120"/>
        <v>#VALUE!</v>
      </c>
      <c r="U193" s="7" t="e">
        <f t="shared" si="120"/>
        <v>#VALUE!</v>
      </c>
      <c r="V193" s="7" t="e">
        <f t="shared" si="120"/>
        <v>#VALUE!</v>
      </c>
      <c r="W193" s="7" t="e">
        <f t="shared" si="120"/>
        <v>#VALUE!</v>
      </c>
      <c r="X193" s="7" t="e">
        <f t="shared" si="120"/>
        <v>#VALUE!</v>
      </c>
      <c r="Y193" s="7" t="e">
        <f t="shared" si="120"/>
        <v>#VALUE!</v>
      </c>
      <c r="Z193" s="7" t="e">
        <f t="shared" si="120"/>
        <v>#VALUE!</v>
      </c>
      <c r="AA193" s="7" t="e">
        <f>Z193+AA192</f>
        <v>#VALUE!</v>
      </c>
      <c r="AB193" s="7" t="e">
        <f t="shared" ref="AB193:AE193" si="121">AA193+AB192</f>
        <v>#VALUE!</v>
      </c>
      <c r="AC193" s="7" t="e">
        <f t="shared" si="121"/>
        <v>#VALUE!</v>
      </c>
      <c r="AD193" s="7" t="e">
        <f t="shared" si="121"/>
        <v>#VALUE!</v>
      </c>
      <c r="AE193" s="7" t="e">
        <f t="shared" si="121"/>
        <v>#VALUE!</v>
      </c>
      <c r="AF193" s="7" t="e">
        <f>AE193+AF192</f>
        <v>#VALUE!</v>
      </c>
      <c r="AG193" s="7" t="e">
        <f>AF193+AG192</f>
        <v>#VALUE!</v>
      </c>
      <c r="AH193" s="7" t="e">
        <f>AG193</f>
        <v>#VALUE!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1:74" s="6" customFormat="1" ht="15.75" hidden="1" customHeight="1" outlineLevel="1">
      <c r="A194" s="29" t="s">
        <v>43</v>
      </c>
      <c r="B194" s="38" t="s">
        <v>45</v>
      </c>
      <c r="C194" s="38">
        <v>2</v>
      </c>
      <c r="D194" s="54" t="s">
        <v>32</v>
      </c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55">
        <f>AH319</f>
        <v>0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1:74" s="6" customFormat="1" ht="15.75" hidden="1" customHeight="1" outlineLevel="1">
      <c r="A195" s="29" t="s">
        <v>43</v>
      </c>
      <c r="B195" s="38" t="s">
        <v>45</v>
      </c>
      <c r="C195" s="38">
        <v>2</v>
      </c>
      <c r="D195" s="54" t="s">
        <v>34</v>
      </c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 t="e">
        <f>SUM(AH193:AH194)</f>
        <v>#VALUE!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1:74" s="6" customFormat="1" ht="15.75" hidden="1" customHeight="1" outlineLevel="1">
      <c r="B196" s="38"/>
      <c r="C196" s="54"/>
      <c r="D196" s="54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1:74" s="6" customFormat="1" ht="15.75" hidden="1" customHeight="1" outlineLevel="1">
      <c r="A197" s="29" t="s">
        <v>43</v>
      </c>
      <c r="B197" s="38" t="s">
        <v>45</v>
      </c>
      <c r="C197" s="38">
        <v>3</v>
      </c>
      <c r="D197" s="52" t="s">
        <v>29</v>
      </c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 t="e">
        <f>Deferral!AB56</f>
        <v>#VALUE!</v>
      </c>
      <c r="AB197" s="7" t="e">
        <f>Deferral!AC56</f>
        <v>#VALUE!</v>
      </c>
      <c r="AC197" s="7" t="e">
        <f>Deferral!AD56</f>
        <v>#VALUE!</v>
      </c>
      <c r="AD197" s="7" t="e">
        <f>Deferral!AE56</f>
        <v>#VALUE!</v>
      </c>
      <c r="AE197" s="7" t="e">
        <f>Deferral!AF56</f>
        <v>#VALUE!</v>
      </c>
      <c r="AF197" s="7" t="e">
        <f>Deferral!AG56</f>
        <v>#VALUE!</v>
      </c>
      <c r="AG197" s="7" t="e">
        <f>Deferral!AH56</f>
        <v>#VALUE!</v>
      </c>
      <c r="AH197" s="7" t="e">
        <f>Deferral!AI56</f>
        <v>#VALUE!</v>
      </c>
      <c r="AI197" s="7" t="e">
        <f>Deferral!AJ56</f>
        <v>#VALUE!</v>
      </c>
      <c r="AJ197" s="7" t="e">
        <f>Deferral!AK56</f>
        <v>#VALUE!</v>
      </c>
      <c r="AK197" s="7" t="e">
        <f>Deferral!AL56</f>
        <v>#VALUE!</v>
      </c>
      <c r="AL197" s="7" t="e">
        <f>Deferral!AM56</f>
        <v>#VALUE!</v>
      </c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1:74" s="6" customFormat="1" ht="15.75" hidden="1" customHeight="1" outlineLevel="1">
      <c r="A198" s="29" t="s">
        <v>43</v>
      </c>
      <c r="B198" s="38" t="s">
        <v>45</v>
      </c>
      <c r="C198" s="38">
        <v>3</v>
      </c>
      <c r="D198" s="54" t="s">
        <v>30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 t="e">
        <f>AA197/2*AA$302</f>
        <v>#VALUE!</v>
      </c>
      <c r="AB198" s="7" t="e">
        <f t="shared" ref="AB198:AL198" si="122">(AA199+AB197/2)*AB$302</f>
        <v>#VALUE!</v>
      </c>
      <c r="AC198" s="7" t="e">
        <f t="shared" si="122"/>
        <v>#VALUE!</v>
      </c>
      <c r="AD198" s="7" t="e">
        <f t="shared" si="122"/>
        <v>#VALUE!</v>
      </c>
      <c r="AE198" s="7" t="e">
        <f t="shared" si="122"/>
        <v>#VALUE!</v>
      </c>
      <c r="AF198" s="7" t="e">
        <f t="shared" si="122"/>
        <v>#VALUE!</v>
      </c>
      <c r="AG198" s="7" t="e">
        <f t="shared" si="122"/>
        <v>#VALUE!</v>
      </c>
      <c r="AH198" s="7" t="e">
        <f t="shared" si="122"/>
        <v>#VALUE!</v>
      </c>
      <c r="AI198" s="7" t="e">
        <f t="shared" si="122"/>
        <v>#VALUE!</v>
      </c>
      <c r="AJ198" s="7" t="e">
        <f t="shared" si="122"/>
        <v>#VALUE!</v>
      </c>
      <c r="AK198" s="7" t="e">
        <f t="shared" si="122"/>
        <v>#VALUE!</v>
      </c>
      <c r="AL198" s="7" t="e">
        <f t="shared" si="122"/>
        <v>#VALUE!</v>
      </c>
      <c r="AM198" s="7" t="e">
        <f t="shared" ref="AM198" si="123">AL199*AM$302</f>
        <v>#VALUE!</v>
      </c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1:74" s="6" customFormat="1" ht="15.75" hidden="1" customHeight="1" outlineLevel="1">
      <c r="A199" s="29" t="s">
        <v>43</v>
      </c>
      <c r="B199" s="38" t="s">
        <v>45</v>
      </c>
      <c r="C199" s="38">
        <v>3</v>
      </c>
      <c r="D199" s="52" t="s">
        <v>31</v>
      </c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 t="e">
        <f>SUM(AA197:AA198)</f>
        <v>#VALUE!</v>
      </c>
      <c r="AB199" s="7" t="e">
        <f>AA199+SUM(AB197:AB198)</f>
        <v>#VALUE!</v>
      </c>
      <c r="AC199" s="7" t="e">
        <f t="shared" ref="AC199" si="124">AB199+SUM(AC197:AC198)</f>
        <v>#VALUE!</v>
      </c>
      <c r="AD199" s="7" t="e">
        <f t="shared" ref="AD199:AL199" si="125">AC199+SUM(AD197:AD198)</f>
        <v>#VALUE!</v>
      </c>
      <c r="AE199" s="7" t="e">
        <f t="shared" si="125"/>
        <v>#VALUE!</v>
      </c>
      <c r="AF199" s="7" t="e">
        <f t="shared" si="125"/>
        <v>#VALUE!</v>
      </c>
      <c r="AG199" s="7" t="e">
        <f t="shared" si="125"/>
        <v>#VALUE!</v>
      </c>
      <c r="AH199" s="7" t="e">
        <f t="shared" si="125"/>
        <v>#VALUE!</v>
      </c>
      <c r="AI199" s="7" t="e">
        <f t="shared" si="125"/>
        <v>#VALUE!</v>
      </c>
      <c r="AJ199" s="7" t="e">
        <f t="shared" si="125"/>
        <v>#VALUE!</v>
      </c>
      <c r="AK199" s="7" t="e">
        <f t="shared" si="125"/>
        <v>#VALUE!</v>
      </c>
      <c r="AL199" s="7" t="e">
        <f t="shared" si="125"/>
        <v>#VALUE!</v>
      </c>
      <c r="AM199" s="7" t="e">
        <f>AL199+AM198</f>
        <v>#VALUE!</v>
      </c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1:74" s="6" customFormat="1" ht="15.75" hidden="1" customHeight="1" outlineLevel="1">
      <c r="A200" s="29" t="s">
        <v>43</v>
      </c>
      <c r="B200" s="38" t="s">
        <v>45</v>
      </c>
      <c r="C200" s="38">
        <v>3</v>
      </c>
      <c r="D200" s="54" t="s">
        <v>32</v>
      </c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1:74" s="6" customFormat="1" ht="15.75" hidden="1" customHeight="1" outlineLevel="1">
      <c r="A201" s="29" t="s">
        <v>43</v>
      </c>
      <c r="B201" s="38" t="s">
        <v>45</v>
      </c>
      <c r="C201" s="38">
        <v>3</v>
      </c>
      <c r="D201" s="54" t="s">
        <v>35</v>
      </c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1:74" s="6" customFormat="1" ht="15.75" hidden="1" customHeight="1" outlineLevel="1">
      <c r="B202" s="38"/>
      <c r="C202" s="54"/>
      <c r="D202" s="54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1:74" s="6" customFormat="1" ht="15.75" customHeight="1" collapsed="1">
      <c r="A203" s="29" t="s">
        <v>43</v>
      </c>
      <c r="B203" s="38" t="s">
        <v>45</v>
      </c>
      <c r="C203" s="38">
        <v>4</v>
      </c>
      <c r="D203" s="52" t="s">
        <v>29</v>
      </c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 t="e">
        <f>Deferral!#REF!</f>
        <v>#REF!</v>
      </c>
      <c r="AN203" s="7">
        <v>33582.510057891603</v>
      </c>
      <c r="AO203" s="7">
        <v>38325.559682280291</v>
      </c>
      <c r="AP203" s="7">
        <v>-5290.5687284180312</v>
      </c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1:74" s="6" customFormat="1" ht="15.75" customHeight="1">
      <c r="A204" s="29" t="s">
        <v>43</v>
      </c>
      <c r="B204" s="38" t="s">
        <v>45</v>
      </c>
      <c r="C204" s="38">
        <v>4</v>
      </c>
      <c r="D204" s="54" t="s">
        <v>30</v>
      </c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 t="e">
        <f>AM203/2*AM$302</f>
        <v>#REF!</v>
      </c>
      <c r="AN204" s="7">
        <v>1382.5844283124948</v>
      </c>
      <c r="AO204" s="7">
        <v>1567.3817882833321</v>
      </c>
      <c r="AP204" s="7">
        <v>1598.7282649105853</v>
      </c>
      <c r="AQ204" s="7">
        <f t="shared" ref="AQ204:AW204" si="126">AP205*AQ$302</f>
        <v>0</v>
      </c>
      <c r="AR204" s="7">
        <f t="shared" si="126"/>
        <v>0</v>
      </c>
      <c r="AS204" s="7">
        <f t="shared" si="126"/>
        <v>0</v>
      </c>
      <c r="AT204" s="7">
        <f t="shared" si="126"/>
        <v>0</v>
      </c>
      <c r="AU204" s="7">
        <f t="shared" si="126"/>
        <v>0</v>
      </c>
      <c r="AV204" s="7">
        <f t="shared" si="126"/>
        <v>0</v>
      </c>
      <c r="AW204" s="7">
        <f t="shared" si="126"/>
        <v>0</v>
      </c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1:74" s="6" customFormat="1" ht="15.75" customHeight="1">
      <c r="A205" s="29" t="s">
        <v>43</v>
      </c>
      <c r="B205" s="38" t="s">
        <v>45</v>
      </c>
      <c r="C205" s="38">
        <v>4</v>
      </c>
      <c r="D205" s="52" t="s">
        <v>31</v>
      </c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 t="e">
        <f>SUM(AM203:AM204)</f>
        <v>#REF!</v>
      </c>
      <c r="AN205" s="7">
        <v>372682.66722969286</v>
      </c>
      <c r="AO205" s="7">
        <v>412575.6087002565</v>
      </c>
      <c r="AP205" s="7">
        <v>408883.76823674905</v>
      </c>
      <c r="AQ205" s="7">
        <f>AP205+AQ204</f>
        <v>408883.76823674905</v>
      </c>
      <c r="AR205" s="7">
        <f t="shared" ref="AR205:AU205" si="127">AQ205+AR204</f>
        <v>408883.76823674905</v>
      </c>
      <c r="AS205" s="7">
        <f t="shared" si="127"/>
        <v>408883.76823674905</v>
      </c>
      <c r="AT205" s="7">
        <f t="shared" si="127"/>
        <v>408883.76823674905</v>
      </c>
      <c r="AU205" s="7">
        <f t="shared" si="127"/>
        <v>408883.76823674905</v>
      </c>
      <c r="AV205" s="7">
        <f>AU205+AV204</f>
        <v>408883.76823674905</v>
      </c>
      <c r="AW205" s="7">
        <f>AV205+AW204</f>
        <v>408883.76823674905</v>
      </c>
      <c r="AX205" s="7">
        <f>AW205</f>
        <v>408883.76823674905</v>
      </c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1:74" s="6" customFormat="1" ht="15.75" hidden="1" customHeight="1" outlineLevel="1">
      <c r="A206" s="29" t="s">
        <v>43</v>
      </c>
      <c r="B206" s="38" t="s">
        <v>45</v>
      </c>
      <c r="C206" s="38">
        <v>4</v>
      </c>
      <c r="D206" s="54" t="s">
        <v>32</v>
      </c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55">
        <f>AX335</f>
        <v>0</v>
      </c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1:74" s="6" customFormat="1" ht="15.75" hidden="1" customHeight="1" outlineLevel="1">
      <c r="A207" s="29" t="s">
        <v>43</v>
      </c>
      <c r="B207" s="38" t="s">
        <v>45</v>
      </c>
      <c r="C207" s="38">
        <v>4</v>
      </c>
      <c r="D207" s="54" t="s">
        <v>36</v>
      </c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>
        <f>SUM(AX205:AX206)</f>
        <v>408883.76823674905</v>
      </c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1:74" s="6" customFormat="1" ht="15.75" hidden="1" customHeight="1" outlineLevel="1">
      <c r="B208" s="38"/>
      <c r="C208" s="54"/>
      <c r="D208" s="54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1:74" s="6" customFormat="1" ht="15.75" hidden="1" customHeight="1" outlineLevel="1">
      <c r="A209" s="29" t="s">
        <v>43</v>
      </c>
      <c r="B209" s="38" t="s">
        <v>45</v>
      </c>
      <c r="C209" s="38">
        <v>5</v>
      </c>
      <c r="D209" s="52" t="s">
        <v>29</v>
      </c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 t="e">
        <f>Deferral!AQ56</f>
        <v>#VALUE!</v>
      </c>
      <c r="AR209" s="7" t="e">
        <f>Deferral!AR56</f>
        <v>#VALUE!</v>
      </c>
      <c r="AS209" s="7" t="e">
        <f>Deferral!AS56</f>
        <v>#VALUE!</v>
      </c>
      <c r="AT209" s="7" t="e">
        <f>Deferral!AT56</f>
        <v>#VALUE!</v>
      </c>
      <c r="AU209" s="7" t="e">
        <f>Deferral!AU56</f>
        <v>#VALUE!</v>
      </c>
      <c r="AV209" s="7" t="e">
        <f>Deferral!AV56</f>
        <v>#VALUE!</v>
      </c>
      <c r="AW209" s="7" t="e">
        <f>Deferral!AW56</f>
        <v>#VALUE!</v>
      </c>
      <c r="AX209" s="7" t="e">
        <f>Deferral!AX56</f>
        <v>#VALUE!</v>
      </c>
      <c r="AY209" s="7" t="e">
        <f>Deferral!AY56</f>
        <v>#VALUE!</v>
      </c>
      <c r="AZ209" s="7" t="e">
        <f>Deferral!AZ56</f>
        <v>#VALUE!</v>
      </c>
      <c r="BA209" s="7" t="e">
        <f>Deferral!BA56</f>
        <v>#VALUE!</v>
      </c>
      <c r="BB209" s="7" t="e">
        <f>Deferral!BB56</f>
        <v>#VALUE!</v>
      </c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1:74" s="6" customFormat="1" ht="15.75" hidden="1" customHeight="1" outlineLevel="1">
      <c r="A210" s="29" t="s">
        <v>43</v>
      </c>
      <c r="B210" s="38" t="s">
        <v>45</v>
      </c>
      <c r="C210" s="38">
        <v>5</v>
      </c>
      <c r="D210" s="54" t="s">
        <v>30</v>
      </c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 t="e">
        <f>AQ209/2*AQ$302</f>
        <v>#VALUE!</v>
      </c>
      <c r="AR210" s="7" t="e">
        <f t="shared" ref="AR210:BB210" si="128">(AQ211+AR209/2)*AR$302</f>
        <v>#VALUE!</v>
      </c>
      <c r="AS210" s="7" t="e">
        <f t="shared" si="128"/>
        <v>#VALUE!</v>
      </c>
      <c r="AT210" s="7" t="e">
        <f t="shared" si="128"/>
        <v>#VALUE!</v>
      </c>
      <c r="AU210" s="7" t="e">
        <f t="shared" si="128"/>
        <v>#VALUE!</v>
      </c>
      <c r="AV210" s="7" t="e">
        <f t="shared" si="128"/>
        <v>#VALUE!</v>
      </c>
      <c r="AW210" s="7" t="e">
        <f t="shared" si="128"/>
        <v>#VALUE!</v>
      </c>
      <c r="AX210" s="7" t="e">
        <f t="shared" si="128"/>
        <v>#VALUE!</v>
      </c>
      <c r="AY210" s="7" t="e">
        <f t="shared" si="128"/>
        <v>#VALUE!</v>
      </c>
      <c r="AZ210" s="7" t="e">
        <f t="shared" si="128"/>
        <v>#VALUE!</v>
      </c>
      <c r="BA210" s="7" t="e">
        <f t="shared" si="128"/>
        <v>#VALUE!</v>
      </c>
      <c r="BB210" s="7" t="e">
        <f t="shared" si="128"/>
        <v>#VALUE!</v>
      </c>
      <c r="BC210" s="7" t="e">
        <f t="shared" ref="BC210:BI210" si="129">BB211*BC$302</f>
        <v>#VALUE!</v>
      </c>
      <c r="BD210" s="7" t="e">
        <f t="shared" si="129"/>
        <v>#VALUE!</v>
      </c>
      <c r="BE210" s="7" t="e">
        <f t="shared" si="129"/>
        <v>#VALUE!</v>
      </c>
      <c r="BF210" s="7" t="e">
        <f t="shared" si="129"/>
        <v>#VALUE!</v>
      </c>
      <c r="BG210" s="7" t="e">
        <f t="shared" si="129"/>
        <v>#VALUE!</v>
      </c>
      <c r="BH210" s="7" t="e">
        <f t="shared" si="129"/>
        <v>#VALUE!</v>
      </c>
      <c r="BI210" s="7" t="e">
        <f t="shared" si="129"/>
        <v>#VALUE!</v>
      </c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1:74" s="6" customFormat="1" ht="15.75" hidden="1" customHeight="1" outlineLevel="1">
      <c r="A211" s="29" t="s">
        <v>43</v>
      </c>
      <c r="B211" s="38" t="s">
        <v>45</v>
      </c>
      <c r="C211" s="38">
        <v>5</v>
      </c>
      <c r="D211" s="52" t="s">
        <v>31</v>
      </c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 t="e">
        <f>SUM(AQ209:AQ210)</f>
        <v>#VALUE!</v>
      </c>
      <c r="AR211" s="7" t="e">
        <f>AQ211+SUM(AR209:AR210)</f>
        <v>#VALUE!</v>
      </c>
      <c r="AS211" s="7" t="e">
        <f t="shared" ref="AS211" si="130">AR211+SUM(AS209:AS210)</f>
        <v>#VALUE!</v>
      </c>
      <c r="AT211" s="7" t="e">
        <f t="shared" ref="AT211:BB211" si="131">AS211+SUM(AT209:AT210)</f>
        <v>#VALUE!</v>
      </c>
      <c r="AU211" s="7" t="e">
        <f t="shared" si="131"/>
        <v>#VALUE!</v>
      </c>
      <c r="AV211" s="7" t="e">
        <f t="shared" si="131"/>
        <v>#VALUE!</v>
      </c>
      <c r="AW211" s="7" t="e">
        <f t="shared" si="131"/>
        <v>#VALUE!</v>
      </c>
      <c r="AX211" s="7" t="e">
        <f t="shared" si="131"/>
        <v>#VALUE!</v>
      </c>
      <c r="AY211" s="7" t="e">
        <f t="shared" si="131"/>
        <v>#VALUE!</v>
      </c>
      <c r="AZ211" s="7" t="e">
        <f t="shared" si="131"/>
        <v>#VALUE!</v>
      </c>
      <c r="BA211" s="7" t="e">
        <f t="shared" si="131"/>
        <v>#VALUE!</v>
      </c>
      <c r="BB211" s="7" t="e">
        <f t="shared" si="131"/>
        <v>#VALUE!</v>
      </c>
      <c r="BC211" s="7" t="e">
        <f>BB211+BC210</f>
        <v>#VALUE!</v>
      </c>
      <c r="BD211" s="7" t="e">
        <f t="shared" ref="BD211:BG211" si="132">BC211+BD210</f>
        <v>#VALUE!</v>
      </c>
      <c r="BE211" s="7" t="e">
        <f t="shared" si="132"/>
        <v>#VALUE!</v>
      </c>
      <c r="BF211" s="7" t="e">
        <f t="shared" si="132"/>
        <v>#VALUE!</v>
      </c>
      <c r="BG211" s="7" t="e">
        <f t="shared" si="132"/>
        <v>#VALUE!</v>
      </c>
      <c r="BH211" s="7" t="e">
        <f>BG211+BH210</f>
        <v>#VALUE!</v>
      </c>
      <c r="BI211" s="7" t="e">
        <f>BH211+BI210</f>
        <v>#VALUE!</v>
      </c>
      <c r="BJ211" s="7" t="e">
        <f>BI211</f>
        <v>#VALUE!</v>
      </c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1:74" s="6" customFormat="1" ht="15.75" hidden="1" customHeight="1" outlineLevel="1">
      <c r="A212" s="29" t="s">
        <v>43</v>
      </c>
      <c r="B212" s="38" t="s">
        <v>45</v>
      </c>
      <c r="C212" s="38">
        <v>5</v>
      </c>
      <c r="D212" s="54" t="s">
        <v>32</v>
      </c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55">
        <f>BJ343</f>
        <v>0</v>
      </c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1:74" s="6" customFormat="1" ht="15.75" hidden="1" customHeight="1" outlineLevel="1">
      <c r="A213" s="29" t="s">
        <v>43</v>
      </c>
      <c r="B213" s="38" t="s">
        <v>45</v>
      </c>
      <c r="C213" s="38">
        <v>5</v>
      </c>
      <c r="D213" s="54" t="s">
        <v>37</v>
      </c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 t="e">
        <f>SUM(BJ211:BJ212)</f>
        <v>#VALUE!</v>
      </c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1:74" s="6" customFormat="1" ht="15.75" hidden="1" customHeight="1" outlineLevel="1">
      <c r="B214" s="38"/>
      <c r="C214" s="54"/>
      <c r="D214" s="54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1:74" s="6" customFormat="1" ht="15.75" customHeight="1" collapsed="1">
      <c r="B215" s="38"/>
      <c r="C215" s="54"/>
      <c r="D215" s="54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1:74" s="6" customFormat="1" ht="15.75" customHeight="1">
      <c r="A216" s="29" t="s">
        <v>43</v>
      </c>
      <c r="B216" s="38" t="s">
        <v>45</v>
      </c>
      <c r="C216" s="56"/>
      <c r="D216" s="54" t="s">
        <v>38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-8123.9787399999996</v>
      </c>
      <c r="AI216" s="7">
        <v>-12559.679999999998</v>
      </c>
      <c r="AJ216" s="7">
        <v>-14699.971579999999</v>
      </c>
      <c r="AK216" s="7">
        <v>-14039.821199999998</v>
      </c>
      <c r="AL216" s="7">
        <v>-13312.797999999999</v>
      </c>
      <c r="AM216" s="7">
        <v>-15500.916399999998</v>
      </c>
      <c r="AN216" s="7">
        <v>-35512.927358189409</v>
      </c>
      <c r="AO216" s="7">
        <v>-33205.561199999996</v>
      </c>
      <c r="AP216" s="7">
        <v>-30717.629999999997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/>
      <c r="BV216" s="7"/>
    </row>
    <row r="217" spans="1:74" s="6" customFormat="1" ht="15.75" customHeight="1">
      <c r="A217" s="29" t="s">
        <v>43</v>
      </c>
      <c r="B217" s="38" t="s">
        <v>45</v>
      </c>
      <c r="C217" s="56"/>
      <c r="D217" s="54" t="s">
        <v>39</v>
      </c>
      <c r="E217" s="7">
        <v>0</v>
      </c>
      <c r="F217" s="7">
        <f>(E218+F189+F195+F201+F207+F213+F216/2)*F$302</f>
        <v>0</v>
      </c>
      <c r="G217" s="7">
        <f t="shared" ref="G217:N217" si="133">(F218+G189+G195+G201+G207+G213+G216/2)*G$302</f>
        <v>0</v>
      </c>
      <c r="H217" s="7">
        <f t="shared" si="133"/>
        <v>0</v>
      </c>
      <c r="I217" s="7">
        <f t="shared" si="133"/>
        <v>0</v>
      </c>
      <c r="J217" s="7">
        <f t="shared" si="133"/>
        <v>0</v>
      </c>
      <c r="K217" s="7">
        <f t="shared" si="133"/>
        <v>0</v>
      </c>
      <c r="L217" s="7">
        <f t="shared" si="133"/>
        <v>0</v>
      </c>
      <c r="M217" s="7">
        <f t="shared" si="133"/>
        <v>0</v>
      </c>
      <c r="N217" s="7">
        <f t="shared" si="133"/>
        <v>0</v>
      </c>
      <c r="O217" s="7" t="e">
        <f>(N218+O189+O195+O201+O207+O213+O216/2)*O$302</f>
        <v>#VALUE!</v>
      </c>
      <c r="P217" s="7" t="e">
        <f>(O218+P189+P195+P201+P207+P213+P216/2)*P$302</f>
        <v>#VALUE!</v>
      </c>
      <c r="Q217" s="7" t="e">
        <f t="shared" ref="Q217:BT217" si="134">(P218+Q189+Q195+Q201+Q207+Q213+Q216/2)*Q$302</f>
        <v>#VALUE!</v>
      </c>
      <c r="R217" s="7" t="e">
        <f t="shared" si="134"/>
        <v>#VALUE!</v>
      </c>
      <c r="S217" s="7" t="e">
        <f t="shared" si="134"/>
        <v>#VALUE!</v>
      </c>
      <c r="T217" s="7" t="e">
        <f t="shared" si="134"/>
        <v>#VALUE!</v>
      </c>
      <c r="U217" s="7" t="e">
        <f t="shared" si="134"/>
        <v>#VALUE!</v>
      </c>
      <c r="V217" s="7" t="e">
        <f t="shared" si="134"/>
        <v>#VALUE!</v>
      </c>
      <c r="W217" s="7" t="e">
        <f t="shared" si="134"/>
        <v>#VALUE!</v>
      </c>
      <c r="X217" s="7" t="e">
        <f t="shared" si="134"/>
        <v>#VALUE!</v>
      </c>
      <c r="Y217" s="7" t="e">
        <f t="shared" si="134"/>
        <v>#VALUE!</v>
      </c>
      <c r="Z217" s="7" t="e">
        <f t="shared" si="134"/>
        <v>#VALUE!</v>
      </c>
      <c r="AA217" s="7" t="e">
        <f t="shared" si="134"/>
        <v>#VALUE!</v>
      </c>
      <c r="AB217" s="7" t="e">
        <f t="shared" si="134"/>
        <v>#VALUE!</v>
      </c>
      <c r="AC217" s="7" t="e">
        <f t="shared" si="134"/>
        <v>#VALUE!</v>
      </c>
      <c r="AD217" s="7" t="e">
        <f t="shared" si="134"/>
        <v>#VALUE!</v>
      </c>
      <c r="AE217" s="7" t="e">
        <f t="shared" si="134"/>
        <v>#VALUE!</v>
      </c>
      <c r="AF217" s="7" t="e">
        <f t="shared" si="134"/>
        <v>#VALUE!</v>
      </c>
      <c r="AG217" s="7" t="e">
        <f t="shared" si="134"/>
        <v>#VALUE!</v>
      </c>
      <c r="AH217" s="7" t="e">
        <f t="shared" si="134"/>
        <v>#VALUE!</v>
      </c>
      <c r="AI217" s="7" t="e">
        <f t="shared" si="134"/>
        <v>#VALUE!</v>
      </c>
      <c r="AJ217" s="7" t="e">
        <f t="shared" si="134"/>
        <v>#VALUE!</v>
      </c>
      <c r="AK217" s="7" t="e">
        <f t="shared" si="134"/>
        <v>#VALUE!</v>
      </c>
      <c r="AL217" s="7" t="e">
        <f t="shared" si="134"/>
        <v>#VALUE!</v>
      </c>
      <c r="AM217" s="7" t="e">
        <f t="shared" si="134"/>
        <v>#VALUE!</v>
      </c>
      <c r="AN217" s="7">
        <v>1470.7954878725454</v>
      </c>
      <c r="AO217" s="7">
        <v>1376.9543975249014</v>
      </c>
      <c r="AP217" s="7">
        <v>1223.2504368971258</v>
      </c>
      <c r="AQ217" s="7">
        <f t="shared" si="134"/>
        <v>0</v>
      </c>
      <c r="AR217" s="7">
        <f t="shared" si="134"/>
        <v>0</v>
      </c>
      <c r="AS217" s="7">
        <f t="shared" si="134"/>
        <v>0</v>
      </c>
      <c r="AT217" s="7">
        <f t="shared" si="134"/>
        <v>0</v>
      </c>
      <c r="AU217" s="7">
        <f t="shared" si="134"/>
        <v>0</v>
      </c>
      <c r="AV217" s="7">
        <f t="shared" si="134"/>
        <v>0</v>
      </c>
      <c r="AW217" s="7">
        <f t="shared" si="134"/>
        <v>0</v>
      </c>
      <c r="AX217" s="7">
        <f t="shared" si="134"/>
        <v>0</v>
      </c>
      <c r="AY217" s="7">
        <f t="shared" si="134"/>
        <v>0</v>
      </c>
      <c r="AZ217" s="7">
        <f t="shared" si="134"/>
        <v>0</v>
      </c>
      <c r="BA217" s="7">
        <f t="shared" si="134"/>
        <v>0</v>
      </c>
      <c r="BB217" s="7">
        <f t="shared" si="134"/>
        <v>0</v>
      </c>
      <c r="BC217" s="7">
        <f t="shared" si="134"/>
        <v>0</v>
      </c>
      <c r="BD217" s="7">
        <f t="shared" si="134"/>
        <v>0</v>
      </c>
      <c r="BE217" s="7">
        <f t="shared" si="134"/>
        <v>0</v>
      </c>
      <c r="BF217" s="7">
        <f t="shared" si="134"/>
        <v>0</v>
      </c>
      <c r="BG217" s="7">
        <f t="shared" si="134"/>
        <v>0</v>
      </c>
      <c r="BH217" s="7">
        <f t="shared" si="134"/>
        <v>0</v>
      </c>
      <c r="BI217" s="7">
        <f t="shared" si="134"/>
        <v>0</v>
      </c>
      <c r="BJ217" s="7" t="e">
        <f t="shared" si="134"/>
        <v>#VALUE!</v>
      </c>
      <c r="BK217" s="7" t="e">
        <f t="shared" si="134"/>
        <v>#VALUE!</v>
      </c>
      <c r="BL217" s="7" t="e">
        <f t="shared" si="134"/>
        <v>#VALUE!</v>
      </c>
      <c r="BM217" s="7" t="e">
        <f t="shared" si="134"/>
        <v>#VALUE!</v>
      </c>
      <c r="BN217" s="7" t="e">
        <f t="shared" si="134"/>
        <v>#VALUE!</v>
      </c>
      <c r="BO217" s="7" t="e">
        <f t="shared" si="134"/>
        <v>#VALUE!</v>
      </c>
      <c r="BP217" s="7" t="e">
        <f t="shared" si="134"/>
        <v>#VALUE!</v>
      </c>
      <c r="BQ217" s="7" t="e">
        <f t="shared" si="134"/>
        <v>#VALUE!</v>
      </c>
      <c r="BR217" s="7" t="e">
        <f t="shared" si="134"/>
        <v>#VALUE!</v>
      </c>
      <c r="BS217" s="7" t="e">
        <f t="shared" si="134"/>
        <v>#VALUE!</v>
      </c>
      <c r="BT217" s="7" t="e">
        <f t="shared" si="134"/>
        <v>#VALUE!</v>
      </c>
      <c r="BU217" s="7"/>
      <c r="BV217" s="7"/>
    </row>
    <row r="218" spans="1:74" s="6" customFormat="1" ht="15.75" customHeight="1">
      <c r="A218" s="57" t="s">
        <v>43</v>
      </c>
      <c r="B218" s="58" t="s">
        <v>45</v>
      </c>
      <c r="C218" s="59"/>
      <c r="D218" s="60" t="s">
        <v>40</v>
      </c>
      <c r="E218" s="55">
        <v>0</v>
      </c>
      <c r="F218" s="55">
        <f>E218+F189+F195+F201+F207+F213+F216+F217</f>
        <v>0</v>
      </c>
      <c r="G218" s="55">
        <f t="shared" ref="G218:N218" si="135">F218+G189+G195+G201+G207+G213+G216+G217</f>
        <v>0</v>
      </c>
      <c r="H218" s="55">
        <f t="shared" si="135"/>
        <v>0</v>
      </c>
      <c r="I218" s="55">
        <f t="shared" si="135"/>
        <v>0</v>
      </c>
      <c r="J218" s="55">
        <f t="shared" si="135"/>
        <v>0</v>
      </c>
      <c r="K218" s="55">
        <f t="shared" si="135"/>
        <v>0</v>
      </c>
      <c r="L218" s="55">
        <f t="shared" si="135"/>
        <v>0</v>
      </c>
      <c r="M218" s="55">
        <f t="shared" si="135"/>
        <v>0</v>
      </c>
      <c r="N218" s="55">
        <f t="shared" si="135"/>
        <v>0</v>
      </c>
      <c r="O218" s="55" t="e">
        <f>N218+O189+O195+O201+O207+O213+O216+O217</f>
        <v>#VALUE!</v>
      </c>
      <c r="P218" s="55" t="e">
        <f>O218+P189+P195+P201+P207+P213+P216+P217</f>
        <v>#VALUE!</v>
      </c>
      <c r="Q218" s="55" t="e">
        <f t="shared" ref="Q218:BT218" si="136">P218+Q189+Q195+Q201+Q207+Q213+Q216+Q217</f>
        <v>#VALUE!</v>
      </c>
      <c r="R218" s="55" t="e">
        <f t="shared" si="136"/>
        <v>#VALUE!</v>
      </c>
      <c r="S218" s="55" t="e">
        <f t="shared" si="136"/>
        <v>#VALUE!</v>
      </c>
      <c r="T218" s="55" t="e">
        <f t="shared" si="136"/>
        <v>#VALUE!</v>
      </c>
      <c r="U218" s="55" t="e">
        <f t="shared" si="136"/>
        <v>#VALUE!</v>
      </c>
      <c r="V218" s="55" t="e">
        <f t="shared" si="136"/>
        <v>#VALUE!</v>
      </c>
      <c r="W218" s="55" t="e">
        <f t="shared" si="136"/>
        <v>#VALUE!</v>
      </c>
      <c r="X218" s="55" t="e">
        <f t="shared" si="136"/>
        <v>#VALUE!</v>
      </c>
      <c r="Y218" s="55" t="e">
        <f t="shared" si="136"/>
        <v>#VALUE!</v>
      </c>
      <c r="Z218" s="55" t="e">
        <f t="shared" si="136"/>
        <v>#VALUE!</v>
      </c>
      <c r="AA218" s="55" t="e">
        <f t="shared" si="136"/>
        <v>#VALUE!</v>
      </c>
      <c r="AB218" s="55" t="e">
        <f t="shared" si="136"/>
        <v>#VALUE!</v>
      </c>
      <c r="AC218" s="55" t="e">
        <f t="shared" si="136"/>
        <v>#VALUE!</v>
      </c>
      <c r="AD218" s="55" t="e">
        <f t="shared" si="136"/>
        <v>#VALUE!</v>
      </c>
      <c r="AE218" s="55" t="e">
        <f t="shared" si="136"/>
        <v>#VALUE!</v>
      </c>
      <c r="AF218" s="55" t="e">
        <f t="shared" si="136"/>
        <v>#VALUE!</v>
      </c>
      <c r="AG218" s="55" t="e">
        <f t="shared" si="136"/>
        <v>#VALUE!</v>
      </c>
      <c r="AH218" s="55" t="e">
        <f t="shared" si="136"/>
        <v>#VALUE!</v>
      </c>
      <c r="AI218" s="55" t="e">
        <f t="shared" si="136"/>
        <v>#VALUE!</v>
      </c>
      <c r="AJ218" s="55" t="e">
        <f t="shared" si="136"/>
        <v>#VALUE!</v>
      </c>
      <c r="AK218" s="55" t="e">
        <f t="shared" si="136"/>
        <v>#VALUE!</v>
      </c>
      <c r="AL218" s="55" t="e">
        <f t="shared" si="136"/>
        <v>#VALUE!</v>
      </c>
      <c r="AM218" s="55" t="e">
        <f t="shared" si="136"/>
        <v>#VALUE!</v>
      </c>
      <c r="AN218" s="55">
        <v>360841.37998122536</v>
      </c>
      <c r="AO218" s="55">
        <v>329012.77317875024</v>
      </c>
      <c r="AP218" s="55">
        <v>299518.39361564734</v>
      </c>
      <c r="AQ218" s="55">
        <f t="shared" si="136"/>
        <v>299518.39361564734</v>
      </c>
      <c r="AR218" s="55">
        <f t="shared" si="136"/>
        <v>299518.39361564734</v>
      </c>
      <c r="AS218" s="55">
        <f t="shared" si="136"/>
        <v>299518.39361564734</v>
      </c>
      <c r="AT218" s="55">
        <f t="shared" si="136"/>
        <v>299518.39361564734</v>
      </c>
      <c r="AU218" s="55">
        <f t="shared" si="136"/>
        <v>299518.39361564734</v>
      </c>
      <c r="AV218" s="55">
        <f t="shared" si="136"/>
        <v>299518.39361564734</v>
      </c>
      <c r="AW218" s="55">
        <f t="shared" si="136"/>
        <v>299518.39361564734</v>
      </c>
      <c r="AX218" s="55">
        <f t="shared" si="136"/>
        <v>708402.16185239633</v>
      </c>
      <c r="AY218" s="55">
        <f t="shared" si="136"/>
        <v>708402.16185239633</v>
      </c>
      <c r="AZ218" s="55">
        <f t="shared" si="136"/>
        <v>708402.16185239633</v>
      </c>
      <c r="BA218" s="55">
        <f t="shared" si="136"/>
        <v>708402.16185239633</v>
      </c>
      <c r="BB218" s="55">
        <f t="shared" si="136"/>
        <v>708402.16185239633</v>
      </c>
      <c r="BC218" s="55">
        <f t="shared" si="136"/>
        <v>708402.16185239633</v>
      </c>
      <c r="BD218" s="55">
        <f t="shared" si="136"/>
        <v>708402.16185239633</v>
      </c>
      <c r="BE218" s="55">
        <f t="shared" si="136"/>
        <v>708402.16185239633</v>
      </c>
      <c r="BF218" s="55">
        <f t="shared" si="136"/>
        <v>708402.16185239633</v>
      </c>
      <c r="BG218" s="55">
        <f t="shared" si="136"/>
        <v>708402.16185239633</v>
      </c>
      <c r="BH218" s="55">
        <f t="shared" si="136"/>
        <v>708402.16185239633</v>
      </c>
      <c r="BI218" s="55">
        <f t="shared" si="136"/>
        <v>708402.16185239633</v>
      </c>
      <c r="BJ218" s="55" t="e">
        <f t="shared" si="136"/>
        <v>#VALUE!</v>
      </c>
      <c r="BK218" s="55" t="e">
        <f t="shared" si="136"/>
        <v>#VALUE!</v>
      </c>
      <c r="BL218" s="55" t="e">
        <f t="shared" si="136"/>
        <v>#VALUE!</v>
      </c>
      <c r="BM218" s="55" t="e">
        <f t="shared" si="136"/>
        <v>#VALUE!</v>
      </c>
      <c r="BN218" s="55" t="e">
        <f t="shared" si="136"/>
        <v>#VALUE!</v>
      </c>
      <c r="BO218" s="55" t="e">
        <f t="shared" si="136"/>
        <v>#VALUE!</v>
      </c>
      <c r="BP218" s="55" t="e">
        <f t="shared" si="136"/>
        <v>#VALUE!</v>
      </c>
      <c r="BQ218" s="55" t="e">
        <f t="shared" si="136"/>
        <v>#VALUE!</v>
      </c>
      <c r="BR218" s="55" t="e">
        <f t="shared" si="136"/>
        <v>#VALUE!</v>
      </c>
      <c r="BS218" s="55" t="e">
        <f t="shared" si="136"/>
        <v>#VALUE!</v>
      </c>
      <c r="BT218" s="55" t="e">
        <f t="shared" si="136"/>
        <v>#VALUE!</v>
      </c>
      <c r="BU218" s="7"/>
      <c r="BV218" s="7"/>
    </row>
    <row r="219" spans="1:74" s="6" customFormat="1" ht="15.75" hidden="1" customHeight="1" outlineLevel="1">
      <c r="A219" s="38"/>
      <c r="B219" s="38"/>
      <c r="C219" s="56"/>
      <c r="D219" s="54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1:74" s="6" customFormat="1" ht="15.75" hidden="1" customHeight="1" outlineLevel="1">
      <c r="A220" s="29" t="s">
        <v>44</v>
      </c>
      <c r="B220" s="38" t="s">
        <v>45</v>
      </c>
      <c r="C220" s="38">
        <v>1</v>
      </c>
      <c r="D220" s="52" t="s">
        <v>29</v>
      </c>
      <c r="E220" s="7">
        <f>Deferral!D64</f>
        <v>58326.192149965325</v>
      </c>
      <c r="F220" s="7">
        <f>Deferral!E64</f>
        <v>-115967.74654849991</v>
      </c>
      <c r="G220" s="7" t="e">
        <f>Deferral!F64</f>
        <v>#VALUE!</v>
      </c>
      <c r="H220" s="7" t="e">
        <f>Deferral!G64</f>
        <v>#VALUE!</v>
      </c>
      <c r="I220" s="7" t="e">
        <f>Deferral!H64</f>
        <v>#VALUE!</v>
      </c>
      <c r="J220" s="7" t="e">
        <f>Deferral!I64</f>
        <v>#VALUE!</v>
      </c>
      <c r="K220" s="7" t="e">
        <f>Deferral!J64</f>
        <v>#VALUE!</v>
      </c>
      <c r="L220" s="7" t="e">
        <f>Deferral!K64</f>
        <v>#VALUE!</v>
      </c>
      <c r="M220" s="7" t="e">
        <f>Deferral!L64</f>
        <v>#VALUE!</v>
      </c>
      <c r="N220" s="7" t="e">
        <f>Deferral!M64</f>
        <v>#VALUE!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1:74" s="6" customFormat="1" ht="15.75" hidden="1" customHeight="1" outlineLevel="1">
      <c r="A221" s="29" t="s">
        <v>44</v>
      </c>
      <c r="B221" s="38" t="s">
        <v>45</v>
      </c>
      <c r="C221" s="38">
        <v>1</v>
      </c>
      <c r="D221" s="54" t="s">
        <v>30</v>
      </c>
      <c r="E221" s="53">
        <f>E220/2*E$302</f>
        <v>85.059030218699434</v>
      </c>
      <c r="F221" s="53">
        <f>(E222+F220/2)*F$302</f>
        <v>1.2465188923076949</v>
      </c>
      <c r="G221" s="53" t="e">
        <f t="shared" ref="G221:N221" si="137">(F222+G220/2)*G$302</f>
        <v>#VALUE!</v>
      </c>
      <c r="H221" s="53" t="e">
        <f t="shared" si="137"/>
        <v>#VALUE!</v>
      </c>
      <c r="I221" s="53" t="e">
        <f t="shared" si="137"/>
        <v>#VALUE!</v>
      </c>
      <c r="J221" s="53" t="e">
        <f t="shared" si="137"/>
        <v>#VALUE!</v>
      </c>
      <c r="K221" s="53" t="e">
        <f t="shared" si="137"/>
        <v>#VALUE!</v>
      </c>
      <c r="L221" s="53" t="e">
        <f t="shared" si="137"/>
        <v>#VALUE!</v>
      </c>
      <c r="M221" s="53" t="e">
        <f t="shared" si="137"/>
        <v>#VALUE!</v>
      </c>
      <c r="N221" s="53" t="e">
        <f t="shared" si="137"/>
        <v>#VALUE!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1:74" s="6" customFormat="1" ht="15.75" hidden="1" customHeight="1" outlineLevel="1">
      <c r="A222" s="29" t="s">
        <v>44</v>
      </c>
      <c r="B222" s="38" t="s">
        <v>45</v>
      </c>
      <c r="C222" s="38">
        <v>1</v>
      </c>
      <c r="D222" s="52" t="s">
        <v>31</v>
      </c>
      <c r="E222" s="53">
        <f>E220+E221</f>
        <v>58411.251180184023</v>
      </c>
      <c r="F222" s="53">
        <f>E222+SUM(F220:F221)</f>
        <v>-57555.24884942358</v>
      </c>
      <c r="G222" s="53" t="e">
        <f t="shared" ref="G222" si="138">F222+SUM(G220:G221)</f>
        <v>#VALUE!</v>
      </c>
      <c r="H222" s="53" t="e">
        <f t="shared" ref="H222:N222" si="139">G222+SUM(H220:H221)</f>
        <v>#VALUE!</v>
      </c>
      <c r="I222" s="53" t="e">
        <f t="shared" si="139"/>
        <v>#VALUE!</v>
      </c>
      <c r="J222" s="53" t="e">
        <f t="shared" si="139"/>
        <v>#VALUE!</v>
      </c>
      <c r="K222" s="53" t="e">
        <f t="shared" si="139"/>
        <v>#VALUE!</v>
      </c>
      <c r="L222" s="53" t="e">
        <f t="shared" si="139"/>
        <v>#VALUE!</v>
      </c>
      <c r="M222" s="53" t="e">
        <f t="shared" si="139"/>
        <v>#VALUE!</v>
      </c>
      <c r="N222" s="53" t="e">
        <f t="shared" si="139"/>
        <v>#VALUE!</v>
      </c>
      <c r="O222" s="7" t="e">
        <f>N222</f>
        <v>#VALUE!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1:74" s="6" customFormat="1" ht="15.75" hidden="1" customHeight="1" outlineLevel="1">
      <c r="A223" s="29" t="s">
        <v>44</v>
      </c>
      <c r="B223" s="38" t="s">
        <v>45</v>
      </c>
      <c r="C223" s="38">
        <v>1</v>
      </c>
      <c r="D223" s="54" t="s">
        <v>32</v>
      </c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5">
        <f>SUM(O310:O311)</f>
        <v>0</v>
      </c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1:74" s="6" customFormat="1" ht="15.75" hidden="1" customHeight="1" outlineLevel="1">
      <c r="A224" s="29" t="s">
        <v>44</v>
      </c>
      <c r="B224" s="38" t="s">
        <v>45</v>
      </c>
      <c r="C224" s="38">
        <v>1</v>
      </c>
      <c r="D224" s="54" t="s">
        <v>33</v>
      </c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7" t="e">
        <f>SUM(O222:O223)</f>
        <v>#VALUE!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1:74" s="6" customFormat="1" ht="15.75" hidden="1" customHeight="1" outlineLevel="1">
      <c r="B225" s="38"/>
      <c r="C225" s="38"/>
      <c r="D225" s="54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1:74" s="6" customFormat="1" ht="15.75" hidden="1" customHeight="1" outlineLevel="1">
      <c r="A226" s="29" t="s">
        <v>44</v>
      </c>
      <c r="B226" s="38" t="s">
        <v>45</v>
      </c>
      <c r="C226" s="38">
        <v>2</v>
      </c>
      <c r="D226" s="52" t="s">
        <v>29</v>
      </c>
      <c r="E226" s="53"/>
      <c r="F226" s="53"/>
      <c r="G226" s="53"/>
      <c r="H226" s="53"/>
      <c r="I226" s="53"/>
      <c r="J226" s="53"/>
      <c r="K226" s="53"/>
      <c r="L226" s="53"/>
      <c r="M226" s="53"/>
      <c r="O226" s="7" t="e">
        <f>Deferral!N64</f>
        <v>#VALUE!</v>
      </c>
      <c r="P226" s="7" t="e">
        <f>Deferral!O64</f>
        <v>#VALUE!</v>
      </c>
      <c r="Q226" s="7">
        <f>Deferral!P64+Deferral!Q64</f>
        <v>19349.618142215302</v>
      </c>
      <c r="R226" s="7">
        <f>Deferral!R64+Deferral!S64</f>
        <v>-366367.88629610278</v>
      </c>
      <c r="S226" s="7" t="e">
        <f>Deferral!T64</f>
        <v>#VALUE!</v>
      </c>
      <c r="T226" s="7" t="e">
        <f>Deferral!U64</f>
        <v>#VALUE!</v>
      </c>
      <c r="U226" s="7" t="e">
        <f>Deferral!V64</f>
        <v>#VALUE!</v>
      </c>
      <c r="V226" s="7" t="e">
        <f>Deferral!W64</f>
        <v>#VALUE!</v>
      </c>
      <c r="W226" s="7" t="e">
        <f>Deferral!X64</f>
        <v>#VALUE!</v>
      </c>
      <c r="X226" s="7" t="e">
        <f>Deferral!Y64</f>
        <v>#VALUE!</v>
      </c>
      <c r="Y226" s="7" t="e">
        <f>Deferral!Z64</f>
        <v>#VALUE!</v>
      </c>
      <c r="Z226" s="7" t="e">
        <f>Deferral!AA64</f>
        <v>#VALUE!</v>
      </c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1:74" s="6" customFormat="1" ht="15.75" hidden="1" customHeight="1" outlineLevel="1">
      <c r="A227" s="29" t="s">
        <v>44</v>
      </c>
      <c r="B227" s="38" t="s">
        <v>45</v>
      </c>
      <c r="C227" s="38">
        <v>2</v>
      </c>
      <c r="D227" s="54" t="s">
        <v>30</v>
      </c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7" t="e">
        <f>O226/2*O$302</f>
        <v>#VALUE!</v>
      </c>
      <c r="P227" s="7" t="e">
        <f t="shared" ref="P227:Z227" si="140">(O228+P226/2)*P$302</f>
        <v>#VALUE!</v>
      </c>
      <c r="Q227" s="7" t="e">
        <f t="shared" si="140"/>
        <v>#VALUE!</v>
      </c>
      <c r="R227" s="7" t="e">
        <f t="shared" si="140"/>
        <v>#VALUE!</v>
      </c>
      <c r="S227" s="7" t="e">
        <f t="shared" si="140"/>
        <v>#VALUE!</v>
      </c>
      <c r="T227" s="7" t="e">
        <f t="shared" si="140"/>
        <v>#VALUE!</v>
      </c>
      <c r="U227" s="7" t="e">
        <f t="shared" si="140"/>
        <v>#VALUE!</v>
      </c>
      <c r="V227" s="7" t="e">
        <f t="shared" si="140"/>
        <v>#VALUE!</v>
      </c>
      <c r="W227" s="7" t="e">
        <f t="shared" si="140"/>
        <v>#VALUE!</v>
      </c>
      <c r="X227" s="7" t="e">
        <f t="shared" si="140"/>
        <v>#VALUE!</v>
      </c>
      <c r="Y227" s="7" t="e">
        <f t="shared" si="140"/>
        <v>#VALUE!</v>
      </c>
      <c r="Z227" s="7" t="e">
        <f t="shared" si="140"/>
        <v>#VALUE!</v>
      </c>
      <c r="AA227" s="7" t="e">
        <f t="shared" ref="AA227:AG227" si="141">Z228*AA$302</f>
        <v>#VALUE!</v>
      </c>
      <c r="AB227" s="7" t="e">
        <f t="shared" si="141"/>
        <v>#VALUE!</v>
      </c>
      <c r="AC227" s="7" t="e">
        <f t="shared" si="141"/>
        <v>#VALUE!</v>
      </c>
      <c r="AD227" s="7" t="e">
        <f t="shared" si="141"/>
        <v>#VALUE!</v>
      </c>
      <c r="AE227" s="7" t="e">
        <f t="shared" si="141"/>
        <v>#VALUE!</v>
      </c>
      <c r="AF227" s="7" t="e">
        <f t="shared" si="141"/>
        <v>#VALUE!</v>
      </c>
      <c r="AG227" s="7" t="e">
        <f t="shared" si="141"/>
        <v>#VALUE!</v>
      </c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1:74" s="6" customFormat="1" ht="15.75" hidden="1" customHeight="1" outlineLevel="1">
      <c r="A228" s="29" t="s">
        <v>44</v>
      </c>
      <c r="B228" s="38" t="s">
        <v>45</v>
      </c>
      <c r="C228" s="38">
        <v>2</v>
      </c>
      <c r="D228" s="52" t="s">
        <v>31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7" t="e">
        <f>SUM(O226:O227)</f>
        <v>#VALUE!</v>
      </c>
      <c r="P228" s="7" t="e">
        <f>O228+SUM(P226:P227)</f>
        <v>#VALUE!</v>
      </c>
      <c r="Q228" s="7" t="e">
        <f t="shared" ref="Q228" si="142">P228+SUM(Q226:Q227)</f>
        <v>#VALUE!</v>
      </c>
      <c r="R228" s="7" t="e">
        <f t="shared" ref="R228:Z228" si="143">Q228+SUM(R226:R227)</f>
        <v>#VALUE!</v>
      </c>
      <c r="S228" s="7" t="e">
        <f t="shared" si="143"/>
        <v>#VALUE!</v>
      </c>
      <c r="T228" s="7" t="e">
        <f t="shared" si="143"/>
        <v>#VALUE!</v>
      </c>
      <c r="U228" s="7" t="e">
        <f t="shared" si="143"/>
        <v>#VALUE!</v>
      </c>
      <c r="V228" s="7" t="e">
        <f t="shared" si="143"/>
        <v>#VALUE!</v>
      </c>
      <c r="W228" s="7" t="e">
        <f t="shared" si="143"/>
        <v>#VALUE!</v>
      </c>
      <c r="X228" s="7" t="e">
        <f t="shared" si="143"/>
        <v>#VALUE!</v>
      </c>
      <c r="Y228" s="7" t="e">
        <f t="shared" si="143"/>
        <v>#VALUE!</v>
      </c>
      <c r="Z228" s="7" t="e">
        <f t="shared" si="143"/>
        <v>#VALUE!</v>
      </c>
      <c r="AA228" s="7" t="e">
        <f>Z228+AA227</f>
        <v>#VALUE!</v>
      </c>
      <c r="AB228" s="7" t="e">
        <f t="shared" ref="AB228:AE228" si="144">AA228+AB227</f>
        <v>#VALUE!</v>
      </c>
      <c r="AC228" s="7" t="e">
        <f t="shared" si="144"/>
        <v>#VALUE!</v>
      </c>
      <c r="AD228" s="7" t="e">
        <f t="shared" si="144"/>
        <v>#VALUE!</v>
      </c>
      <c r="AE228" s="7" t="e">
        <f t="shared" si="144"/>
        <v>#VALUE!</v>
      </c>
      <c r="AF228" s="7" t="e">
        <f>AE228+AF227</f>
        <v>#VALUE!</v>
      </c>
      <c r="AG228" s="7" t="e">
        <f>AF228+AG227</f>
        <v>#VALUE!</v>
      </c>
      <c r="AH228" s="7" t="e">
        <f>AG228</f>
        <v>#VALUE!</v>
      </c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1:74" s="6" customFormat="1" ht="15.75" hidden="1" customHeight="1" outlineLevel="1">
      <c r="A229" s="29" t="s">
        <v>44</v>
      </c>
      <c r="B229" s="38" t="s">
        <v>45</v>
      </c>
      <c r="C229" s="38">
        <v>2</v>
      </c>
      <c r="D229" s="54" t="s">
        <v>32</v>
      </c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55">
        <f>AH318+AH319</f>
        <v>0</v>
      </c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1:74" s="6" customFormat="1" ht="15.75" hidden="1" customHeight="1" outlineLevel="1">
      <c r="A230" s="29" t="s">
        <v>44</v>
      </c>
      <c r="B230" s="38" t="s">
        <v>45</v>
      </c>
      <c r="C230" s="38">
        <v>2</v>
      </c>
      <c r="D230" s="54" t="s">
        <v>34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 t="e">
        <f>SUM(AH228:AH229)</f>
        <v>#VALUE!</v>
      </c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1:74" s="6" customFormat="1" ht="15.75" hidden="1" customHeight="1" outlineLevel="1">
      <c r="B231" s="38"/>
      <c r="C231" s="54"/>
      <c r="D231" s="54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1:74" s="6" customFormat="1" ht="15.75" hidden="1" customHeight="1" outlineLevel="1">
      <c r="A232" s="29" t="s">
        <v>44</v>
      </c>
      <c r="B232" s="38" t="s">
        <v>45</v>
      </c>
      <c r="C232" s="38">
        <v>3</v>
      </c>
      <c r="D232" s="52" t="s">
        <v>29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 t="e">
        <f>Deferral!AB64</f>
        <v>#VALUE!</v>
      </c>
      <c r="AB232" s="7" t="e">
        <f>Deferral!AC64</f>
        <v>#VALUE!</v>
      </c>
      <c r="AC232" s="7" t="e">
        <f>Deferral!AD64</f>
        <v>#VALUE!</v>
      </c>
      <c r="AD232" s="7" t="e">
        <f>Deferral!AE64</f>
        <v>#VALUE!</v>
      </c>
      <c r="AE232" s="7" t="e">
        <f>Deferral!AF64</f>
        <v>#VALUE!</v>
      </c>
      <c r="AF232" s="7" t="e">
        <f>Deferral!AG64</f>
        <v>#VALUE!</v>
      </c>
      <c r="AG232" s="7" t="e">
        <f>Deferral!AH64</f>
        <v>#VALUE!</v>
      </c>
      <c r="AH232" s="7" t="e">
        <f>Deferral!AI64</f>
        <v>#VALUE!</v>
      </c>
      <c r="AI232" s="7" t="e">
        <f>Deferral!AJ64</f>
        <v>#VALUE!</v>
      </c>
      <c r="AJ232" s="7" t="e">
        <f>Deferral!AK64</f>
        <v>#VALUE!</v>
      </c>
      <c r="AK232" s="7" t="e">
        <f>Deferral!AL64</f>
        <v>#VALUE!</v>
      </c>
      <c r="AL232" s="7" t="e">
        <f>Deferral!AM64</f>
        <v>#VALUE!</v>
      </c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1:74" s="6" customFormat="1" ht="15.75" hidden="1" customHeight="1" outlineLevel="1">
      <c r="A233" s="29" t="s">
        <v>44</v>
      </c>
      <c r="B233" s="38" t="s">
        <v>45</v>
      </c>
      <c r="C233" s="38">
        <v>3</v>
      </c>
      <c r="D233" s="54" t="s">
        <v>30</v>
      </c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 t="e">
        <f>AA232/2*AA$302</f>
        <v>#VALUE!</v>
      </c>
      <c r="AB233" s="7" t="e">
        <f t="shared" ref="AB233:AL233" si="145">(AA234+AB232/2)*AB$302</f>
        <v>#VALUE!</v>
      </c>
      <c r="AC233" s="7" t="e">
        <f t="shared" si="145"/>
        <v>#VALUE!</v>
      </c>
      <c r="AD233" s="7" t="e">
        <f t="shared" si="145"/>
        <v>#VALUE!</v>
      </c>
      <c r="AE233" s="7" t="e">
        <f t="shared" si="145"/>
        <v>#VALUE!</v>
      </c>
      <c r="AF233" s="7" t="e">
        <f t="shared" si="145"/>
        <v>#VALUE!</v>
      </c>
      <c r="AG233" s="7" t="e">
        <f t="shared" si="145"/>
        <v>#VALUE!</v>
      </c>
      <c r="AH233" s="7" t="e">
        <f t="shared" si="145"/>
        <v>#VALUE!</v>
      </c>
      <c r="AI233" s="7" t="e">
        <f t="shared" si="145"/>
        <v>#VALUE!</v>
      </c>
      <c r="AJ233" s="7" t="e">
        <f t="shared" si="145"/>
        <v>#VALUE!</v>
      </c>
      <c r="AK233" s="7" t="e">
        <f t="shared" si="145"/>
        <v>#VALUE!</v>
      </c>
      <c r="AL233" s="7" t="e">
        <f t="shared" si="145"/>
        <v>#VALUE!</v>
      </c>
      <c r="AM233" s="7" t="e">
        <f t="shared" ref="AM233" si="146">AL234*AM$302</f>
        <v>#VALUE!</v>
      </c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1:74" s="6" customFormat="1" ht="15.75" hidden="1" customHeight="1" outlineLevel="1">
      <c r="A234" s="29" t="s">
        <v>44</v>
      </c>
      <c r="B234" s="38" t="s">
        <v>45</v>
      </c>
      <c r="C234" s="38">
        <v>3</v>
      </c>
      <c r="D234" s="52" t="s">
        <v>31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 t="e">
        <f>SUM(AA232:AA233)</f>
        <v>#VALUE!</v>
      </c>
      <c r="AB234" s="7" t="e">
        <f>AA234+SUM(AB232:AB233)</f>
        <v>#VALUE!</v>
      </c>
      <c r="AC234" s="7" t="e">
        <f t="shared" ref="AC234" si="147">AB234+SUM(AC232:AC233)</f>
        <v>#VALUE!</v>
      </c>
      <c r="AD234" s="7" t="e">
        <f t="shared" ref="AD234:AL234" si="148">AC234+SUM(AD232:AD233)</f>
        <v>#VALUE!</v>
      </c>
      <c r="AE234" s="7" t="e">
        <f t="shared" si="148"/>
        <v>#VALUE!</v>
      </c>
      <c r="AF234" s="7" t="e">
        <f t="shared" si="148"/>
        <v>#VALUE!</v>
      </c>
      <c r="AG234" s="7" t="e">
        <f t="shared" si="148"/>
        <v>#VALUE!</v>
      </c>
      <c r="AH234" s="7" t="e">
        <f t="shared" si="148"/>
        <v>#VALUE!</v>
      </c>
      <c r="AI234" s="7" t="e">
        <f t="shared" si="148"/>
        <v>#VALUE!</v>
      </c>
      <c r="AJ234" s="7" t="e">
        <f t="shared" si="148"/>
        <v>#VALUE!</v>
      </c>
      <c r="AK234" s="7" t="e">
        <f t="shared" si="148"/>
        <v>#VALUE!</v>
      </c>
      <c r="AL234" s="7" t="e">
        <f t="shared" si="148"/>
        <v>#VALUE!</v>
      </c>
      <c r="AM234" s="7" t="e">
        <f>AL234+AM233</f>
        <v>#VALUE!</v>
      </c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1:74" s="6" customFormat="1" ht="15.75" hidden="1" customHeight="1" outlineLevel="1">
      <c r="A235" s="29" t="s">
        <v>44</v>
      </c>
      <c r="B235" s="38" t="s">
        <v>45</v>
      </c>
      <c r="C235" s="38">
        <v>3</v>
      </c>
      <c r="D235" s="54" t="s">
        <v>32</v>
      </c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1:74" s="6" customFormat="1" ht="15.75" hidden="1" customHeight="1" outlineLevel="1">
      <c r="A236" s="29" t="s">
        <v>44</v>
      </c>
      <c r="B236" s="38" t="s">
        <v>45</v>
      </c>
      <c r="C236" s="38">
        <v>3</v>
      </c>
      <c r="D236" s="54" t="s">
        <v>35</v>
      </c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1:74" s="6" customFormat="1" ht="15.75" hidden="1" customHeight="1" outlineLevel="1">
      <c r="B237" s="38"/>
      <c r="C237" s="54"/>
      <c r="D237" s="54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1:74" s="6" customFormat="1" ht="15.75" hidden="1" customHeight="1" outlineLevel="1">
      <c r="A238" s="29" t="s">
        <v>44</v>
      </c>
      <c r="B238" s="38" t="s">
        <v>45</v>
      </c>
      <c r="C238" s="38">
        <v>4</v>
      </c>
      <c r="D238" s="52" t="s">
        <v>29</v>
      </c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 t="e">
        <f>Deferral!#REF!</f>
        <v>#REF!</v>
      </c>
      <c r="AN238" s="7">
        <v>-83246.264199567959</v>
      </c>
      <c r="AO238" s="7">
        <v>-174737.20485293167</v>
      </c>
      <c r="AP238" s="7">
        <v>-122827.73108505178</v>
      </c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1:74" s="6" customFormat="1" ht="15.75" hidden="1" customHeight="1" outlineLevel="1">
      <c r="A239" s="29" t="s">
        <v>44</v>
      </c>
      <c r="B239" s="38" t="s">
        <v>45</v>
      </c>
      <c r="C239" s="38">
        <v>4</v>
      </c>
      <c r="D239" s="54" t="s">
        <v>30</v>
      </c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 t="e">
        <f>AM238/2*AM$302</f>
        <v>#REF!</v>
      </c>
      <c r="AN239" s="7">
        <v>2871.8689350741029</v>
      </c>
      <c r="AO239" s="7">
        <v>2441.0271377112999</v>
      </c>
      <c r="AP239" s="7">
        <v>1809.2698400265238</v>
      </c>
      <c r="AQ239" s="7">
        <f t="shared" ref="AQ239:AW239" si="149">AP240*AQ$302</f>
        <v>0</v>
      </c>
      <c r="AR239" s="7">
        <f t="shared" si="149"/>
        <v>0</v>
      </c>
      <c r="AS239" s="7">
        <f t="shared" si="149"/>
        <v>0</v>
      </c>
      <c r="AT239" s="7">
        <f t="shared" si="149"/>
        <v>0</v>
      </c>
      <c r="AU239" s="7">
        <f t="shared" si="149"/>
        <v>0</v>
      </c>
      <c r="AV239" s="7">
        <f t="shared" si="149"/>
        <v>0</v>
      </c>
      <c r="AW239" s="7">
        <f t="shared" si="149"/>
        <v>0</v>
      </c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1:74" s="6" customFormat="1" ht="15.75" hidden="1" customHeight="1" outlineLevel="1">
      <c r="A240" s="29" t="s">
        <v>44</v>
      </c>
      <c r="B240" s="38" t="s">
        <v>45</v>
      </c>
      <c r="C240" s="38">
        <v>4</v>
      </c>
      <c r="D240" s="52" t="s">
        <v>31</v>
      </c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 t="e">
        <f>SUM(AM238:AM239)</f>
        <v>#REF!</v>
      </c>
      <c r="AN240" s="7">
        <v>697625.38685429085</v>
      </c>
      <c r="AO240" s="7">
        <v>525329.20913907047</v>
      </c>
      <c r="AP240" s="7">
        <v>404310.7478940452</v>
      </c>
      <c r="AQ240" s="7">
        <f>AP240+AQ239</f>
        <v>404310.7478940452</v>
      </c>
      <c r="AR240" s="7">
        <f t="shared" ref="AR240:AU240" si="150">AQ240+AR239</f>
        <v>404310.7478940452</v>
      </c>
      <c r="AS240" s="7">
        <f t="shared" si="150"/>
        <v>404310.7478940452</v>
      </c>
      <c r="AT240" s="7">
        <f t="shared" si="150"/>
        <v>404310.7478940452</v>
      </c>
      <c r="AU240" s="7">
        <f t="shared" si="150"/>
        <v>404310.7478940452</v>
      </c>
      <c r="AV240" s="7">
        <f>AU240+AV239</f>
        <v>404310.7478940452</v>
      </c>
      <c r="AW240" s="7">
        <f>AV240+AW239</f>
        <v>404310.7478940452</v>
      </c>
      <c r="AX240" s="7">
        <f>AW240</f>
        <v>404310.7478940452</v>
      </c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1:74" s="6" customFormat="1" ht="15.75" hidden="1" customHeight="1" outlineLevel="1">
      <c r="A241" s="29" t="s">
        <v>44</v>
      </c>
      <c r="B241" s="38" t="s">
        <v>45</v>
      </c>
      <c r="C241" s="38">
        <v>4</v>
      </c>
      <c r="D241" s="54" t="s">
        <v>32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55">
        <f>AX334+AX335</f>
        <v>0</v>
      </c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1:74" s="6" customFormat="1" ht="15.75" hidden="1" customHeight="1" outlineLevel="1">
      <c r="A242" s="29" t="s">
        <v>44</v>
      </c>
      <c r="B242" s="38" t="s">
        <v>45</v>
      </c>
      <c r="C242" s="38">
        <v>4</v>
      </c>
      <c r="D242" s="54" t="s">
        <v>36</v>
      </c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>
        <f>SUM(AX240:AX241)</f>
        <v>404310.7478940452</v>
      </c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1:74" s="6" customFormat="1" ht="15.75" hidden="1" customHeight="1" outlineLevel="1">
      <c r="B243" s="38"/>
      <c r="C243" s="54"/>
      <c r="D243" s="54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1:74" s="6" customFormat="1" ht="15.75" hidden="1" customHeight="1" outlineLevel="1">
      <c r="A244" s="29" t="s">
        <v>44</v>
      </c>
      <c r="B244" s="38" t="s">
        <v>45</v>
      </c>
      <c r="C244" s="38">
        <v>5</v>
      </c>
      <c r="D244" s="52" t="s">
        <v>29</v>
      </c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 t="e">
        <f>Deferral!AQ64</f>
        <v>#VALUE!</v>
      </c>
      <c r="AR244" s="7" t="e">
        <f>Deferral!AR64</f>
        <v>#VALUE!</v>
      </c>
      <c r="AS244" s="7" t="e">
        <f>Deferral!AS64</f>
        <v>#VALUE!</v>
      </c>
      <c r="AT244" s="7" t="e">
        <f>Deferral!AT64</f>
        <v>#VALUE!</v>
      </c>
      <c r="AU244" s="7" t="e">
        <f>Deferral!AU64</f>
        <v>#VALUE!</v>
      </c>
      <c r="AV244" s="7" t="e">
        <f>Deferral!AV64</f>
        <v>#VALUE!</v>
      </c>
      <c r="AW244" s="7" t="e">
        <f>Deferral!AW64</f>
        <v>#VALUE!</v>
      </c>
      <c r="AX244" s="7" t="e">
        <f>Deferral!AX64</f>
        <v>#VALUE!</v>
      </c>
      <c r="AY244" s="7" t="e">
        <f>Deferral!AY64</f>
        <v>#VALUE!</v>
      </c>
      <c r="AZ244" s="7" t="e">
        <f>Deferral!AZ64</f>
        <v>#VALUE!</v>
      </c>
      <c r="BA244" s="7" t="e">
        <f>Deferral!BA64</f>
        <v>#VALUE!</v>
      </c>
      <c r="BB244" s="7" t="e">
        <f>Deferral!BB64</f>
        <v>#VALUE!</v>
      </c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1:74" s="6" customFormat="1" ht="15.75" hidden="1" customHeight="1" outlineLevel="1">
      <c r="A245" s="29" t="s">
        <v>44</v>
      </c>
      <c r="B245" s="38" t="s">
        <v>45</v>
      </c>
      <c r="C245" s="38">
        <v>5</v>
      </c>
      <c r="D245" s="54" t="s">
        <v>30</v>
      </c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 t="e">
        <f>AQ244/2*AQ$302</f>
        <v>#VALUE!</v>
      </c>
      <c r="AR245" s="7" t="e">
        <f t="shared" ref="AR245:BB245" si="151">(AQ246+AR244/2)*AR$302</f>
        <v>#VALUE!</v>
      </c>
      <c r="AS245" s="7" t="e">
        <f t="shared" si="151"/>
        <v>#VALUE!</v>
      </c>
      <c r="AT245" s="7" t="e">
        <f t="shared" si="151"/>
        <v>#VALUE!</v>
      </c>
      <c r="AU245" s="7" t="e">
        <f t="shared" si="151"/>
        <v>#VALUE!</v>
      </c>
      <c r="AV245" s="7" t="e">
        <f t="shared" si="151"/>
        <v>#VALUE!</v>
      </c>
      <c r="AW245" s="7" t="e">
        <f t="shared" si="151"/>
        <v>#VALUE!</v>
      </c>
      <c r="AX245" s="7" t="e">
        <f t="shared" si="151"/>
        <v>#VALUE!</v>
      </c>
      <c r="AY245" s="7" t="e">
        <f t="shared" si="151"/>
        <v>#VALUE!</v>
      </c>
      <c r="AZ245" s="7" t="e">
        <f t="shared" si="151"/>
        <v>#VALUE!</v>
      </c>
      <c r="BA245" s="7" t="e">
        <f t="shared" si="151"/>
        <v>#VALUE!</v>
      </c>
      <c r="BB245" s="7" t="e">
        <f t="shared" si="151"/>
        <v>#VALUE!</v>
      </c>
      <c r="BC245" s="7" t="e">
        <f t="shared" ref="BC245:BI245" si="152">BB246*BC$302</f>
        <v>#VALUE!</v>
      </c>
      <c r="BD245" s="7" t="e">
        <f t="shared" si="152"/>
        <v>#VALUE!</v>
      </c>
      <c r="BE245" s="7" t="e">
        <f t="shared" si="152"/>
        <v>#VALUE!</v>
      </c>
      <c r="BF245" s="7" t="e">
        <f t="shared" si="152"/>
        <v>#VALUE!</v>
      </c>
      <c r="BG245" s="7" t="e">
        <f t="shared" si="152"/>
        <v>#VALUE!</v>
      </c>
      <c r="BH245" s="7" t="e">
        <f t="shared" si="152"/>
        <v>#VALUE!</v>
      </c>
      <c r="BI245" s="7" t="e">
        <f t="shared" si="152"/>
        <v>#VALUE!</v>
      </c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1:74" s="6" customFormat="1" ht="15.75" hidden="1" customHeight="1" outlineLevel="1">
      <c r="A246" s="29" t="s">
        <v>44</v>
      </c>
      <c r="B246" s="38" t="s">
        <v>45</v>
      </c>
      <c r="C246" s="38">
        <v>5</v>
      </c>
      <c r="D246" s="52" t="s">
        <v>31</v>
      </c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 t="e">
        <f>SUM(AQ244:AQ245)</f>
        <v>#VALUE!</v>
      </c>
      <c r="AR246" s="7" t="e">
        <f>AQ246+SUM(AR244:AR245)</f>
        <v>#VALUE!</v>
      </c>
      <c r="AS246" s="7" t="e">
        <f t="shared" ref="AS246" si="153">AR246+SUM(AS244:AS245)</f>
        <v>#VALUE!</v>
      </c>
      <c r="AT246" s="7" t="e">
        <f t="shared" ref="AT246:BB246" si="154">AS246+SUM(AT244:AT245)</f>
        <v>#VALUE!</v>
      </c>
      <c r="AU246" s="7" t="e">
        <f t="shared" si="154"/>
        <v>#VALUE!</v>
      </c>
      <c r="AV246" s="7" t="e">
        <f t="shared" si="154"/>
        <v>#VALUE!</v>
      </c>
      <c r="AW246" s="7" t="e">
        <f t="shared" si="154"/>
        <v>#VALUE!</v>
      </c>
      <c r="AX246" s="7" t="e">
        <f t="shared" si="154"/>
        <v>#VALUE!</v>
      </c>
      <c r="AY246" s="7" t="e">
        <f t="shared" si="154"/>
        <v>#VALUE!</v>
      </c>
      <c r="AZ246" s="7" t="e">
        <f t="shared" si="154"/>
        <v>#VALUE!</v>
      </c>
      <c r="BA246" s="7" t="e">
        <f t="shared" si="154"/>
        <v>#VALUE!</v>
      </c>
      <c r="BB246" s="7" t="e">
        <f t="shared" si="154"/>
        <v>#VALUE!</v>
      </c>
      <c r="BC246" s="7" t="e">
        <f>BB246+BC245</f>
        <v>#VALUE!</v>
      </c>
      <c r="BD246" s="7" t="e">
        <f t="shared" ref="BD246:BG246" si="155">BC246+BD245</f>
        <v>#VALUE!</v>
      </c>
      <c r="BE246" s="7" t="e">
        <f t="shared" si="155"/>
        <v>#VALUE!</v>
      </c>
      <c r="BF246" s="7" t="e">
        <f t="shared" si="155"/>
        <v>#VALUE!</v>
      </c>
      <c r="BG246" s="7" t="e">
        <f t="shared" si="155"/>
        <v>#VALUE!</v>
      </c>
      <c r="BH246" s="7" t="e">
        <f>BG246+BH245</f>
        <v>#VALUE!</v>
      </c>
      <c r="BI246" s="7" t="e">
        <f>BH246+BI245</f>
        <v>#VALUE!</v>
      </c>
      <c r="BJ246" s="7" t="e">
        <f>BI246</f>
        <v>#VALUE!</v>
      </c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1:74" s="6" customFormat="1" ht="15.75" hidden="1" customHeight="1" outlineLevel="1">
      <c r="A247" s="29" t="s">
        <v>44</v>
      </c>
      <c r="B247" s="38" t="s">
        <v>45</v>
      </c>
      <c r="C247" s="38">
        <v>5</v>
      </c>
      <c r="D247" s="54" t="s">
        <v>32</v>
      </c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55">
        <f>BJ342+BJ343</f>
        <v>0</v>
      </c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1:74" s="6" customFormat="1" ht="15.75" hidden="1" customHeight="1" outlineLevel="1">
      <c r="A248" s="29" t="s">
        <v>44</v>
      </c>
      <c r="B248" s="38" t="s">
        <v>45</v>
      </c>
      <c r="C248" s="38">
        <v>5</v>
      </c>
      <c r="D248" s="54" t="s">
        <v>37</v>
      </c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 t="e">
        <f>SUM(BJ246:BJ247)</f>
        <v>#VALUE!</v>
      </c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1:74" s="6" customFormat="1" ht="15.75" hidden="1" customHeight="1" outlineLevel="1">
      <c r="B249" s="38"/>
      <c r="C249" s="54"/>
      <c r="D249" s="54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1:74" s="6" customFormat="1" ht="15.75" hidden="1" customHeight="1" outlineLevel="1">
      <c r="B250" s="38"/>
      <c r="C250" s="54"/>
      <c r="D250" s="54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1:74" s="6" customFormat="1" ht="15.75" hidden="1" customHeight="1" outlineLevel="1">
      <c r="A251" s="29" t="s">
        <v>44</v>
      </c>
      <c r="B251" s="38" t="s">
        <v>45</v>
      </c>
      <c r="C251" s="56"/>
      <c r="D251" s="54" t="s">
        <v>38</v>
      </c>
      <c r="E251" s="7">
        <f t="shared" ref="E251:BH251" si="156">E216+E181</f>
        <v>0</v>
      </c>
      <c r="F251" s="7">
        <f t="shared" si="156"/>
        <v>0</v>
      </c>
      <c r="G251" s="7">
        <f t="shared" si="156"/>
        <v>0</v>
      </c>
      <c r="H251" s="7">
        <f t="shared" si="156"/>
        <v>0</v>
      </c>
      <c r="I251" s="7">
        <f t="shared" si="156"/>
        <v>0</v>
      </c>
      <c r="J251" s="7">
        <f t="shared" si="156"/>
        <v>0</v>
      </c>
      <c r="K251" s="7">
        <f t="shared" si="156"/>
        <v>0</v>
      </c>
      <c r="L251" s="7">
        <f t="shared" si="156"/>
        <v>0</v>
      </c>
      <c r="M251" s="7">
        <f t="shared" si="156"/>
        <v>0</v>
      </c>
      <c r="N251" s="7">
        <f t="shared" si="156"/>
        <v>0</v>
      </c>
      <c r="O251" s="7">
        <f t="shared" si="156"/>
        <v>0</v>
      </c>
      <c r="P251" s="7">
        <f t="shared" si="156"/>
        <v>0</v>
      </c>
      <c r="Q251" s="7">
        <f t="shared" si="156"/>
        <v>0</v>
      </c>
      <c r="R251" s="7">
        <f t="shared" si="156"/>
        <v>0</v>
      </c>
      <c r="S251" s="7">
        <f t="shared" si="156"/>
        <v>0</v>
      </c>
      <c r="T251" s="7">
        <f t="shared" si="156"/>
        <v>0</v>
      </c>
      <c r="U251" s="7">
        <f t="shared" si="156"/>
        <v>0</v>
      </c>
      <c r="V251" s="7">
        <f t="shared" si="156"/>
        <v>0</v>
      </c>
      <c r="W251" s="7">
        <f t="shared" si="156"/>
        <v>0</v>
      </c>
      <c r="X251" s="7">
        <f t="shared" si="156"/>
        <v>0</v>
      </c>
      <c r="Y251" s="7">
        <f t="shared" si="156"/>
        <v>0</v>
      </c>
      <c r="Z251" s="7">
        <f t="shared" si="156"/>
        <v>0</v>
      </c>
      <c r="AA251" s="7">
        <f t="shared" si="156"/>
        <v>0</v>
      </c>
      <c r="AB251" s="7">
        <f t="shared" si="156"/>
        <v>0</v>
      </c>
      <c r="AC251" s="7">
        <f t="shared" si="156"/>
        <v>0</v>
      </c>
      <c r="AD251" s="7">
        <f t="shared" si="156"/>
        <v>0</v>
      </c>
      <c r="AE251" s="7">
        <f t="shared" si="156"/>
        <v>0</v>
      </c>
      <c r="AF251" s="7">
        <f t="shared" si="156"/>
        <v>0</v>
      </c>
      <c r="AG251" s="7">
        <f t="shared" si="156"/>
        <v>0</v>
      </c>
      <c r="AH251" s="7">
        <f t="shared" si="156"/>
        <v>-64256.914199999999</v>
      </c>
      <c r="AI251" s="7">
        <f t="shared" si="156"/>
        <v>-126805.12273999999</v>
      </c>
      <c r="AJ251" s="7">
        <f t="shared" si="156"/>
        <v>-126604.11801999999</v>
      </c>
      <c r="AK251" s="7">
        <f t="shared" si="156"/>
        <v>-121974.85066</v>
      </c>
      <c r="AL251" s="7">
        <f t="shared" si="156"/>
        <v>-126278.43853999999</v>
      </c>
      <c r="AM251" s="7">
        <f t="shared" si="156"/>
        <v>-141942.63433999999</v>
      </c>
      <c r="AN251" s="7">
        <v>-316756.07202985539</v>
      </c>
      <c r="AO251" s="7">
        <v>-296536.02983999997</v>
      </c>
      <c r="AP251" s="7">
        <v>-322323.16067999997</v>
      </c>
      <c r="AQ251" s="7">
        <f t="shared" si="156"/>
        <v>0</v>
      </c>
      <c r="AR251" s="7">
        <f t="shared" si="156"/>
        <v>0</v>
      </c>
      <c r="AS251" s="7">
        <f t="shared" si="156"/>
        <v>0</v>
      </c>
      <c r="AT251" s="7">
        <f t="shared" si="156"/>
        <v>0</v>
      </c>
      <c r="AU251" s="7">
        <f t="shared" si="156"/>
        <v>0</v>
      </c>
      <c r="AV251" s="7">
        <f t="shared" si="156"/>
        <v>0</v>
      </c>
      <c r="AW251" s="7">
        <f t="shared" si="156"/>
        <v>0</v>
      </c>
      <c r="AX251" s="7">
        <f t="shared" si="156"/>
        <v>0</v>
      </c>
      <c r="AY251" s="7">
        <f t="shared" si="156"/>
        <v>0</v>
      </c>
      <c r="AZ251" s="7">
        <f t="shared" si="156"/>
        <v>0</v>
      </c>
      <c r="BA251" s="7">
        <f t="shared" si="156"/>
        <v>0</v>
      </c>
      <c r="BB251" s="7">
        <f t="shared" si="156"/>
        <v>0</v>
      </c>
      <c r="BC251" s="7">
        <f t="shared" si="156"/>
        <v>0</v>
      </c>
      <c r="BD251" s="7">
        <f t="shared" si="156"/>
        <v>0</v>
      </c>
      <c r="BE251" s="7">
        <f t="shared" si="156"/>
        <v>0</v>
      </c>
      <c r="BF251" s="7">
        <f t="shared" si="156"/>
        <v>0</v>
      </c>
      <c r="BG251" s="7">
        <f t="shared" si="156"/>
        <v>0</v>
      </c>
      <c r="BH251" s="7">
        <f t="shared" si="156"/>
        <v>0</v>
      </c>
      <c r="BI251" s="7">
        <f t="shared" ref="BI251:BT251" si="157">BI216+BI181</f>
        <v>0</v>
      </c>
      <c r="BJ251" s="7">
        <f t="shared" si="157"/>
        <v>0</v>
      </c>
      <c r="BK251" s="7">
        <f t="shared" si="157"/>
        <v>0</v>
      </c>
      <c r="BL251" s="7">
        <f t="shared" si="157"/>
        <v>0</v>
      </c>
      <c r="BM251" s="7">
        <f t="shared" si="157"/>
        <v>0</v>
      </c>
      <c r="BN251" s="7">
        <f t="shared" si="157"/>
        <v>0</v>
      </c>
      <c r="BO251" s="7">
        <f t="shared" si="157"/>
        <v>0</v>
      </c>
      <c r="BP251" s="7">
        <f t="shared" si="157"/>
        <v>0</v>
      </c>
      <c r="BQ251" s="7">
        <f t="shared" si="157"/>
        <v>0</v>
      </c>
      <c r="BR251" s="7">
        <f t="shared" si="157"/>
        <v>0</v>
      </c>
      <c r="BS251" s="7">
        <f t="shared" si="157"/>
        <v>0</v>
      </c>
      <c r="BT251" s="7">
        <f t="shared" si="157"/>
        <v>0</v>
      </c>
      <c r="BU251" s="7"/>
      <c r="BV251" s="7"/>
    </row>
    <row r="252" spans="1:74" s="6" customFormat="1" ht="15.75" hidden="1" customHeight="1" outlineLevel="1">
      <c r="A252" s="29" t="s">
        <v>44</v>
      </c>
      <c r="B252" s="38" t="s">
        <v>45</v>
      </c>
      <c r="C252" s="56"/>
      <c r="D252" s="54" t="s">
        <v>39</v>
      </c>
      <c r="E252" s="7">
        <v>0</v>
      </c>
      <c r="F252" s="7">
        <f>(E253+F224+F230+F236+F242+F248+F251/2)*F$302</f>
        <v>0</v>
      </c>
      <c r="G252" s="7">
        <f t="shared" ref="G252:N252" si="158">(F253+G224+G230+G236+G242+G248+G251/2)*G$302</f>
        <v>0</v>
      </c>
      <c r="H252" s="7">
        <f t="shared" si="158"/>
        <v>0</v>
      </c>
      <c r="I252" s="7">
        <f t="shared" si="158"/>
        <v>0</v>
      </c>
      <c r="J252" s="7">
        <f t="shared" si="158"/>
        <v>0</v>
      </c>
      <c r="K252" s="7">
        <f t="shared" si="158"/>
        <v>0</v>
      </c>
      <c r="L252" s="7">
        <f t="shared" si="158"/>
        <v>0</v>
      </c>
      <c r="M252" s="7">
        <f t="shared" si="158"/>
        <v>0</v>
      </c>
      <c r="N252" s="7">
        <f t="shared" si="158"/>
        <v>0</v>
      </c>
      <c r="O252" s="7" t="e">
        <f>(N253+O224+O230+O236+O242+O248+O251/2)*O$302</f>
        <v>#VALUE!</v>
      </c>
      <c r="P252" s="7" t="e">
        <f>(O253+P224+P230+P236+P242+P248+P251/2)*P$302</f>
        <v>#VALUE!</v>
      </c>
      <c r="Q252" s="7" t="e">
        <f t="shared" ref="Q252:BT252" si="159">(P253+Q224+Q230+Q236+Q242+Q248+Q251/2)*Q$302</f>
        <v>#VALUE!</v>
      </c>
      <c r="R252" s="7" t="e">
        <f t="shared" si="159"/>
        <v>#VALUE!</v>
      </c>
      <c r="S252" s="7" t="e">
        <f t="shared" si="159"/>
        <v>#VALUE!</v>
      </c>
      <c r="T252" s="7" t="e">
        <f t="shared" si="159"/>
        <v>#VALUE!</v>
      </c>
      <c r="U252" s="7" t="e">
        <f t="shared" si="159"/>
        <v>#VALUE!</v>
      </c>
      <c r="V252" s="7" t="e">
        <f t="shared" si="159"/>
        <v>#VALUE!</v>
      </c>
      <c r="W252" s="7" t="e">
        <f t="shared" si="159"/>
        <v>#VALUE!</v>
      </c>
      <c r="X252" s="7" t="e">
        <f t="shared" si="159"/>
        <v>#VALUE!</v>
      </c>
      <c r="Y252" s="7" t="e">
        <f t="shared" si="159"/>
        <v>#VALUE!</v>
      </c>
      <c r="Z252" s="7" t="e">
        <f t="shared" si="159"/>
        <v>#VALUE!</v>
      </c>
      <c r="AA252" s="7" t="e">
        <f t="shared" si="159"/>
        <v>#VALUE!</v>
      </c>
      <c r="AB252" s="7" t="e">
        <f t="shared" si="159"/>
        <v>#VALUE!</v>
      </c>
      <c r="AC252" s="7" t="e">
        <f t="shared" si="159"/>
        <v>#VALUE!</v>
      </c>
      <c r="AD252" s="7" t="e">
        <f t="shared" si="159"/>
        <v>#VALUE!</v>
      </c>
      <c r="AE252" s="7" t="e">
        <f t="shared" si="159"/>
        <v>#VALUE!</v>
      </c>
      <c r="AF252" s="7" t="e">
        <f t="shared" si="159"/>
        <v>#VALUE!</v>
      </c>
      <c r="AG252" s="7" t="e">
        <f t="shared" si="159"/>
        <v>#VALUE!</v>
      </c>
      <c r="AH252" s="7" t="e">
        <f t="shared" si="159"/>
        <v>#VALUE!</v>
      </c>
      <c r="AI252" s="7" t="e">
        <f t="shared" si="159"/>
        <v>#VALUE!</v>
      </c>
      <c r="AJ252" s="7" t="e">
        <f t="shared" si="159"/>
        <v>#VALUE!</v>
      </c>
      <c r="AK252" s="7" t="e">
        <f t="shared" si="159"/>
        <v>#VALUE!</v>
      </c>
      <c r="AL252" s="7" t="e">
        <f t="shared" si="159"/>
        <v>#VALUE!</v>
      </c>
      <c r="AM252" s="7" t="e">
        <f t="shared" si="159"/>
        <v>#VALUE!</v>
      </c>
      <c r="AN252" s="7">
        <v>14793.484736564737</v>
      </c>
      <c r="AO252" s="7">
        <v>14005.394593221661</v>
      </c>
      <c r="AP252" s="7">
        <v>12503.105345790684</v>
      </c>
      <c r="AQ252" s="7">
        <f t="shared" si="159"/>
        <v>0</v>
      </c>
      <c r="AR252" s="7">
        <f t="shared" si="159"/>
        <v>0</v>
      </c>
      <c r="AS252" s="7">
        <f t="shared" si="159"/>
        <v>0</v>
      </c>
      <c r="AT252" s="7">
        <f t="shared" si="159"/>
        <v>0</v>
      </c>
      <c r="AU252" s="7">
        <f t="shared" si="159"/>
        <v>0</v>
      </c>
      <c r="AV252" s="7">
        <f t="shared" si="159"/>
        <v>0</v>
      </c>
      <c r="AW252" s="7">
        <f t="shared" si="159"/>
        <v>0</v>
      </c>
      <c r="AX252" s="7">
        <f t="shared" si="159"/>
        <v>0</v>
      </c>
      <c r="AY252" s="7">
        <f t="shared" si="159"/>
        <v>0</v>
      </c>
      <c r="AZ252" s="7">
        <f t="shared" si="159"/>
        <v>0</v>
      </c>
      <c r="BA252" s="7">
        <f t="shared" si="159"/>
        <v>0</v>
      </c>
      <c r="BB252" s="7">
        <f t="shared" si="159"/>
        <v>0</v>
      </c>
      <c r="BC252" s="7">
        <f t="shared" si="159"/>
        <v>0</v>
      </c>
      <c r="BD252" s="7">
        <f t="shared" si="159"/>
        <v>0</v>
      </c>
      <c r="BE252" s="7">
        <f t="shared" si="159"/>
        <v>0</v>
      </c>
      <c r="BF252" s="7">
        <f t="shared" si="159"/>
        <v>0</v>
      </c>
      <c r="BG252" s="7">
        <f t="shared" si="159"/>
        <v>0</v>
      </c>
      <c r="BH252" s="7">
        <f t="shared" si="159"/>
        <v>0</v>
      </c>
      <c r="BI252" s="7">
        <f t="shared" si="159"/>
        <v>0</v>
      </c>
      <c r="BJ252" s="7" t="e">
        <f t="shared" si="159"/>
        <v>#VALUE!</v>
      </c>
      <c r="BK252" s="7" t="e">
        <f t="shared" si="159"/>
        <v>#VALUE!</v>
      </c>
      <c r="BL252" s="7" t="e">
        <f t="shared" si="159"/>
        <v>#VALUE!</v>
      </c>
      <c r="BM252" s="7" t="e">
        <f t="shared" si="159"/>
        <v>#VALUE!</v>
      </c>
      <c r="BN252" s="7" t="e">
        <f t="shared" si="159"/>
        <v>#VALUE!</v>
      </c>
      <c r="BO252" s="7" t="e">
        <f t="shared" si="159"/>
        <v>#VALUE!</v>
      </c>
      <c r="BP252" s="7" t="e">
        <f t="shared" si="159"/>
        <v>#VALUE!</v>
      </c>
      <c r="BQ252" s="7" t="e">
        <f t="shared" si="159"/>
        <v>#VALUE!</v>
      </c>
      <c r="BR252" s="7" t="e">
        <f t="shared" si="159"/>
        <v>#VALUE!</v>
      </c>
      <c r="BS252" s="7" t="e">
        <f t="shared" si="159"/>
        <v>#VALUE!</v>
      </c>
      <c r="BT252" s="7" t="e">
        <f t="shared" si="159"/>
        <v>#VALUE!</v>
      </c>
      <c r="BU252" s="7"/>
      <c r="BV252" s="7"/>
    </row>
    <row r="253" spans="1:74" s="6" customFormat="1" ht="15.75" hidden="1" customHeight="1" outlineLevel="1">
      <c r="A253" s="57" t="s">
        <v>44</v>
      </c>
      <c r="B253" s="58" t="s">
        <v>45</v>
      </c>
      <c r="C253" s="59"/>
      <c r="D253" s="60" t="s">
        <v>40</v>
      </c>
      <c r="E253" s="55">
        <v>0</v>
      </c>
      <c r="F253" s="55">
        <f>E253+F224+F230+F236+F242+F248+F251+F252</f>
        <v>0</v>
      </c>
      <c r="G253" s="55">
        <f t="shared" ref="G253:N253" si="160">F253+G224+G230+G236+G242+G248+G251+G252</f>
        <v>0</v>
      </c>
      <c r="H253" s="55">
        <f t="shared" si="160"/>
        <v>0</v>
      </c>
      <c r="I253" s="55">
        <f t="shared" si="160"/>
        <v>0</v>
      </c>
      <c r="J253" s="55">
        <f t="shared" si="160"/>
        <v>0</v>
      </c>
      <c r="K253" s="55">
        <f t="shared" si="160"/>
        <v>0</v>
      </c>
      <c r="L253" s="55">
        <f t="shared" si="160"/>
        <v>0</v>
      </c>
      <c r="M253" s="55">
        <f t="shared" si="160"/>
        <v>0</v>
      </c>
      <c r="N253" s="55">
        <f t="shared" si="160"/>
        <v>0</v>
      </c>
      <c r="O253" s="55" t="e">
        <f>N253+O224+O230+O236+O242+O248+O251+O252</f>
        <v>#VALUE!</v>
      </c>
      <c r="P253" s="55" t="e">
        <f>O253+P224+P230+P236+P242+P248+P251+P252</f>
        <v>#VALUE!</v>
      </c>
      <c r="Q253" s="55" t="e">
        <f t="shared" ref="Q253:BT253" si="161">P253+Q224+Q230+Q236+Q242+Q248+Q251+Q252</f>
        <v>#VALUE!</v>
      </c>
      <c r="R253" s="55" t="e">
        <f t="shared" si="161"/>
        <v>#VALUE!</v>
      </c>
      <c r="S253" s="55" t="e">
        <f t="shared" si="161"/>
        <v>#VALUE!</v>
      </c>
      <c r="T253" s="55" t="e">
        <f t="shared" si="161"/>
        <v>#VALUE!</v>
      </c>
      <c r="U253" s="55" t="e">
        <f t="shared" si="161"/>
        <v>#VALUE!</v>
      </c>
      <c r="V253" s="55" t="e">
        <f t="shared" si="161"/>
        <v>#VALUE!</v>
      </c>
      <c r="W253" s="55" t="e">
        <f t="shared" si="161"/>
        <v>#VALUE!</v>
      </c>
      <c r="X253" s="55" t="e">
        <f t="shared" si="161"/>
        <v>#VALUE!</v>
      </c>
      <c r="Y253" s="55" t="e">
        <f t="shared" si="161"/>
        <v>#VALUE!</v>
      </c>
      <c r="Z253" s="55" t="e">
        <f t="shared" si="161"/>
        <v>#VALUE!</v>
      </c>
      <c r="AA253" s="55" t="e">
        <f t="shared" si="161"/>
        <v>#VALUE!</v>
      </c>
      <c r="AB253" s="55" t="e">
        <f t="shared" si="161"/>
        <v>#VALUE!</v>
      </c>
      <c r="AC253" s="55" t="e">
        <f t="shared" si="161"/>
        <v>#VALUE!</v>
      </c>
      <c r="AD253" s="55" t="e">
        <f t="shared" si="161"/>
        <v>#VALUE!</v>
      </c>
      <c r="AE253" s="55" t="e">
        <f t="shared" si="161"/>
        <v>#VALUE!</v>
      </c>
      <c r="AF253" s="55" t="e">
        <f t="shared" si="161"/>
        <v>#VALUE!</v>
      </c>
      <c r="AG253" s="55" t="e">
        <f t="shared" si="161"/>
        <v>#VALUE!</v>
      </c>
      <c r="AH253" s="55" t="e">
        <f t="shared" si="161"/>
        <v>#VALUE!</v>
      </c>
      <c r="AI253" s="55" t="e">
        <f t="shared" si="161"/>
        <v>#VALUE!</v>
      </c>
      <c r="AJ253" s="55" t="e">
        <f t="shared" si="161"/>
        <v>#VALUE!</v>
      </c>
      <c r="AK253" s="55" t="e">
        <f t="shared" si="161"/>
        <v>#VALUE!</v>
      </c>
      <c r="AL253" s="55" t="e">
        <f t="shared" si="161"/>
        <v>#VALUE!</v>
      </c>
      <c r="AM253" s="55" t="e">
        <f t="shared" si="161"/>
        <v>#VALUE!</v>
      </c>
      <c r="AN253" s="55">
        <v>3649616.6632254152</v>
      </c>
      <c r="AO253" s="55">
        <v>3367086.0279786368</v>
      </c>
      <c r="AP253" s="55">
        <v>3057265.9726444273</v>
      </c>
      <c r="AQ253" s="55">
        <f t="shared" si="161"/>
        <v>3057265.9726444273</v>
      </c>
      <c r="AR253" s="55">
        <f t="shared" si="161"/>
        <v>3057265.9726444273</v>
      </c>
      <c r="AS253" s="55">
        <f t="shared" si="161"/>
        <v>3057265.9726444273</v>
      </c>
      <c r="AT253" s="55">
        <f t="shared" si="161"/>
        <v>3057265.9726444273</v>
      </c>
      <c r="AU253" s="55">
        <f t="shared" si="161"/>
        <v>3057265.9726444273</v>
      </c>
      <c r="AV253" s="55">
        <f t="shared" si="161"/>
        <v>3057265.9726444273</v>
      </c>
      <c r="AW253" s="55">
        <f t="shared" si="161"/>
        <v>3057265.9726444273</v>
      </c>
      <c r="AX253" s="55">
        <f t="shared" si="161"/>
        <v>3461576.7205384728</v>
      </c>
      <c r="AY253" s="55">
        <f t="shared" si="161"/>
        <v>3461576.7205384728</v>
      </c>
      <c r="AZ253" s="55">
        <f t="shared" si="161"/>
        <v>3461576.7205384728</v>
      </c>
      <c r="BA253" s="55">
        <f t="shared" si="161"/>
        <v>3461576.7205384728</v>
      </c>
      <c r="BB253" s="55">
        <f t="shared" si="161"/>
        <v>3461576.7205384728</v>
      </c>
      <c r="BC253" s="55">
        <f t="shared" si="161"/>
        <v>3461576.7205384728</v>
      </c>
      <c r="BD253" s="55">
        <f t="shared" si="161"/>
        <v>3461576.7205384728</v>
      </c>
      <c r="BE253" s="55">
        <f t="shared" si="161"/>
        <v>3461576.7205384728</v>
      </c>
      <c r="BF253" s="55">
        <f t="shared" si="161"/>
        <v>3461576.7205384728</v>
      </c>
      <c r="BG253" s="55">
        <f t="shared" si="161"/>
        <v>3461576.7205384728</v>
      </c>
      <c r="BH253" s="55">
        <f t="shared" si="161"/>
        <v>3461576.7205384728</v>
      </c>
      <c r="BI253" s="55">
        <f t="shared" si="161"/>
        <v>3461576.7205384728</v>
      </c>
      <c r="BJ253" s="55" t="e">
        <f t="shared" si="161"/>
        <v>#VALUE!</v>
      </c>
      <c r="BK253" s="55" t="e">
        <f t="shared" si="161"/>
        <v>#VALUE!</v>
      </c>
      <c r="BL253" s="55" t="e">
        <f t="shared" si="161"/>
        <v>#VALUE!</v>
      </c>
      <c r="BM253" s="55" t="e">
        <f t="shared" si="161"/>
        <v>#VALUE!</v>
      </c>
      <c r="BN253" s="55" t="e">
        <f t="shared" si="161"/>
        <v>#VALUE!</v>
      </c>
      <c r="BO253" s="55" t="e">
        <f t="shared" si="161"/>
        <v>#VALUE!</v>
      </c>
      <c r="BP253" s="55" t="e">
        <f t="shared" si="161"/>
        <v>#VALUE!</v>
      </c>
      <c r="BQ253" s="55" t="e">
        <f t="shared" si="161"/>
        <v>#VALUE!</v>
      </c>
      <c r="BR253" s="55" t="e">
        <f t="shared" si="161"/>
        <v>#VALUE!</v>
      </c>
      <c r="BS253" s="55" t="e">
        <f t="shared" si="161"/>
        <v>#VALUE!</v>
      </c>
      <c r="BT253" s="55" t="e">
        <f t="shared" si="161"/>
        <v>#VALUE!</v>
      </c>
      <c r="BU253" s="7"/>
      <c r="BV253" s="7"/>
    </row>
    <row r="254" spans="1:74" s="6" customFormat="1" ht="15.75" hidden="1" customHeight="1" outlineLevel="1">
      <c r="B254" s="29"/>
      <c r="C254" s="30"/>
      <c r="D254" s="54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1:74" s="6" customFormat="1" ht="15.75" hidden="1" customHeight="1" outlineLevel="1">
      <c r="A255" s="38" t="s">
        <v>46</v>
      </c>
      <c r="B255" s="38" t="s">
        <v>47</v>
      </c>
      <c r="C255" s="38">
        <v>1</v>
      </c>
      <c r="D255" s="52" t="s">
        <v>29</v>
      </c>
      <c r="E255" s="7">
        <f>Deferral!D72</f>
        <v>49935.649311219691</v>
      </c>
      <c r="F255" s="7">
        <f>Deferral!E72</f>
        <v>78875.045866021537</v>
      </c>
      <c r="G255" s="7" t="e">
        <f>Deferral!F72</f>
        <v>#VALUE!</v>
      </c>
      <c r="H255" s="7" t="e">
        <f>Deferral!G72</f>
        <v>#VALUE!</v>
      </c>
      <c r="I255" s="7" t="e">
        <f>Deferral!H72</f>
        <v>#VALUE!</v>
      </c>
      <c r="J255" s="7" t="e">
        <f>Deferral!I72</f>
        <v>#VALUE!</v>
      </c>
      <c r="K255" s="7" t="e">
        <f>Deferral!J72</f>
        <v>#VALUE!</v>
      </c>
      <c r="L255" s="7" t="e">
        <f>Deferral!K72</f>
        <v>#VALUE!</v>
      </c>
      <c r="M255" s="7" t="e">
        <f>Deferral!L72</f>
        <v>#VALUE!</v>
      </c>
      <c r="N255" s="7" t="e">
        <f>Deferral!M72</f>
        <v>#VALUE!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1:74" s="6" customFormat="1" ht="15.75" hidden="1" customHeight="1" outlineLevel="1">
      <c r="A256" s="38" t="s">
        <v>46</v>
      </c>
      <c r="B256" s="38" t="s">
        <v>47</v>
      </c>
      <c r="C256" s="38">
        <v>1</v>
      </c>
      <c r="D256" s="54" t="s">
        <v>30</v>
      </c>
      <c r="E256" s="53">
        <f>E255/2*E$302</f>
        <v>72.82282191219538</v>
      </c>
      <c r="F256" s="53">
        <f>(E257+F255/2)*F$302</f>
        <v>260.88415227624944</v>
      </c>
      <c r="G256" s="53" t="e">
        <f t="shared" ref="G256:N256" si="162">(F257+G255/2)*G$302</f>
        <v>#VALUE!</v>
      </c>
      <c r="H256" s="53" t="e">
        <f t="shared" si="162"/>
        <v>#VALUE!</v>
      </c>
      <c r="I256" s="53" t="e">
        <f t="shared" si="162"/>
        <v>#VALUE!</v>
      </c>
      <c r="J256" s="53" t="e">
        <f t="shared" si="162"/>
        <v>#VALUE!</v>
      </c>
      <c r="K256" s="53" t="e">
        <f t="shared" si="162"/>
        <v>#VALUE!</v>
      </c>
      <c r="L256" s="53" t="e">
        <f t="shared" si="162"/>
        <v>#VALUE!</v>
      </c>
      <c r="M256" s="53" t="e">
        <f t="shared" si="162"/>
        <v>#VALUE!</v>
      </c>
      <c r="N256" s="53" t="e">
        <f t="shared" si="162"/>
        <v>#VALUE!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1:74" s="6" customFormat="1" ht="15.75" hidden="1" customHeight="1" outlineLevel="1">
      <c r="A257" s="38" t="s">
        <v>46</v>
      </c>
      <c r="B257" s="38" t="s">
        <v>47</v>
      </c>
      <c r="C257" s="38">
        <v>1</v>
      </c>
      <c r="D257" s="52" t="s">
        <v>31</v>
      </c>
      <c r="E257" s="53">
        <f>E255+E256</f>
        <v>50008.472133131887</v>
      </c>
      <c r="F257" s="53">
        <f>E257+SUM(F255:F256)</f>
        <v>129144.40215142968</v>
      </c>
      <c r="G257" s="53" t="e">
        <f t="shared" ref="G257" si="163">F257+SUM(G255:G256)</f>
        <v>#VALUE!</v>
      </c>
      <c r="H257" s="53" t="e">
        <f t="shared" ref="H257:N257" si="164">G257+SUM(H255:H256)</f>
        <v>#VALUE!</v>
      </c>
      <c r="I257" s="53" t="e">
        <f t="shared" si="164"/>
        <v>#VALUE!</v>
      </c>
      <c r="J257" s="53" t="e">
        <f t="shared" si="164"/>
        <v>#VALUE!</v>
      </c>
      <c r="K257" s="53" t="e">
        <f t="shared" si="164"/>
        <v>#VALUE!</v>
      </c>
      <c r="L257" s="53" t="e">
        <f t="shared" si="164"/>
        <v>#VALUE!</v>
      </c>
      <c r="M257" s="53" t="e">
        <f t="shared" si="164"/>
        <v>#VALUE!</v>
      </c>
      <c r="N257" s="53" t="e">
        <f t="shared" si="164"/>
        <v>#VALUE!</v>
      </c>
      <c r="O257" s="7" t="e">
        <f>N257</f>
        <v>#VALUE!</v>
      </c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1:74" s="6" customFormat="1" ht="15.75" hidden="1" customHeight="1" outlineLevel="1">
      <c r="A258" s="38" t="s">
        <v>46</v>
      </c>
      <c r="B258" s="38" t="s">
        <v>47</v>
      </c>
      <c r="C258" s="38">
        <v>1</v>
      </c>
      <c r="D258" s="54" t="s">
        <v>32</v>
      </c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5">
        <f>O312</f>
        <v>0</v>
      </c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1:74" s="6" customFormat="1" ht="15.75" hidden="1" customHeight="1" outlineLevel="1">
      <c r="A259" s="38" t="s">
        <v>46</v>
      </c>
      <c r="B259" s="38" t="s">
        <v>47</v>
      </c>
      <c r="C259" s="38">
        <v>1</v>
      </c>
      <c r="D259" s="54" t="s">
        <v>33</v>
      </c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7" t="e">
        <f>SUM(O257:O258)</f>
        <v>#VALUE!</v>
      </c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1:74" s="6" customFormat="1" ht="15.75" hidden="1" customHeight="1" outlineLevel="1">
      <c r="A260" s="38"/>
      <c r="B260" s="38"/>
      <c r="C260" s="38"/>
      <c r="D260" s="54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1:74" s="6" customFormat="1" ht="15.75" hidden="1" customHeight="1" outlineLevel="1">
      <c r="A261" s="38" t="s">
        <v>46</v>
      </c>
      <c r="B261" s="38" t="s">
        <v>47</v>
      </c>
      <c r="C261" s="38">
        <v>2</v>
      </c>
      <c r="D261" s="52" t="s">
        <v>29</v>
      </c>
      <c r="E261" s="53"/>
      <c r="F261" s="53"/>
      <c r="G261" s="53"/>
      <c r="H261" s="53"/>
      <c r="I261" s="53"/>
      <c r="J261" s="53"/>
      <c r="K261" s="53"/>
      <c r="L261" s="53"/>
      <c r="M261" s="53"/>
      <c r="O261" s="7" t="e">
        <f>Deferral!N72</f>
        <v>#VALUE!</v>
      </c>
      <c r="P261" s="7" t="e">
        <f>Deferral!O72</f>
        <v>#VALUE!</v>
      </c>
      <c r="Q261" s="7">
        <f>Deferral!P72+Deferral!Q72</f>
        <v>203299.71117456356</v>
      </c>
      <c r="R261" s="7">
        <f>Deferral!R72+Deferral!S72</f>
        <v>-48413.553768502374</v>
      </c>
      <c r="S261" s="7" t="e">
        <f>Deferral!T72</f>
        <v>#VALUE!</v>
      </c>
      <c r="T261" s="7" t="e">
        <f>Deferral!U72</f>
        <v>#VALUE!</v>
      </c>
      <c r="U261" s="7" t="e">
        <f>Deferral!V72</f>
        <v>#VALUE!</v>
      </c>
      <c r="V261" s="7" t="e">
        <f>Deferral!W72</f>
        <v>#VALUE!</v>
      </c>
      <c r="W261" s="7" t="e">
        <f>Deferral!X72</f>
        <v>#VALUE!</v>
      </c>
      <c r="X261" s="7" t="e">
        <f>Deferral!Y72</f>
        <v>#VALUE!</v>
      </c>
      <c r="Y261" s="7" t="e">
        <f>Deferral!Z72</f>
        <v>#VALUE!</v>
      </c>
      <c r="Z261" s="7" t="e">
        <f>Deferral!AA72</f>
        <v>#VALUE!</v>
      </c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1:74" s="6" customFormat="1" ht="15.75" hidden="1" customHeight="1" outlineLevel="1">
      <c r="A262" s="38" t="s">
        <v>46</v>
      </c>
      <c r="B262" s="38" t="s">
        <v>47</v>
      </c>
      <c r="C262" s="38">
        <v>2</v>
      </c>
      <c r="D262" s="54" t="s">
        <v>30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7" t="e">
        <f>O261/2*O$302</f>
        <v>#VALUE!</v>
      </c>
      <c r="P262" s="7" t="e">
        <f t="shared" ref="P262:Z262" si="165">(O263+P261/2)*P$302</f>
        <v>#VALUE!</v>
      </c>
      <c r="Q262" s="7" t="e">
        <f t="shared" si="165"/>
        <v>#VALUE!</v>
      </c>
      <c r="R262" s="7" t="e">
        <f t="shared" si="165"/>
        <v>#VALUE!</v>
      </c>
      <c r="S262" s="7" t="e">
        <f t="shared" si="165"/>
        <v>#VALUE!</v>
      </c>
      <c r="T262" s="7" t="e">
        <f t="shared" si="165"/>
        <v>#VALUE!</v>
      </c>
      <c r="U262" s="7" t="e">
        <f t="shared" si="165"/>
        <v>#VALUE!</v>
      </c>
      <c r="V262" s="7" t="e">
        <f t="shared" si="165"/>
        <v>#VALUE!</v>
      </c>
      <c r="W262" s="7" t="e">
        <f t="shared" si="165"/>
        <v>#VALUE!</v>
      </c>
      <c r="X262" s="7" t="e">
        <f t="shared" si="165"/>
        <v>#VALUE!</v>
      </c>
      <c r="Y262" s="7" t="e">
        <f t="shared" si="165"/>
        <v>#VALUE!</v>
      </c>
      <c r="Z262" s="7" t="e">
        <f t="shared" si="165"/>
        <v>#VALUE!</v>
      </c>
      <c r="AA262" s="7" t="e">
        <f t="shared" ref="AA262:AG262" si="166">Z263*AA$302</f>
        <v>#VALUE!</v>
      </c>
      <c r="AB262" s="7" t="e">
        <f t="shared" si="166"/>
        <v>#VALUE!</v>
      </c>
      <c r="AC262" s="7" t="e">
        <f t="shared" si="166"/>
        <v>#VALUE!</v>
      </c>
      <c r="AD262" s="7" t="e">
        <f t="shared" si="166"/>
        <v>#VALUE!</v>
      </c>
      <c r="AE262" s="7" t="e">
        <f t="shared" si="166"/>
        <v>#VALUE!</v>
      </c>
      <c r="AF262" s="7" t="e">
        <f t="shared" si="166"/>
        <v>#VALUE!</v>
      </c>
      <c r="AG262" s="7" t="e">
        <f t="shared" si="166"/>
        <v>#VALUE!</v>
      </c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1:74" s="6" customFormat="1" ht="15.75" hidden="1" customHeight="1" outlineLevel="1">
      <c r="A263" s="38" t="s">
        <v>46</v>
      </c>
      <c r="B263" s="38" t="s">
        <v>47</v>
      </c>
      <c r="C263" s="38">
        <v>2</v>
      </c>
      <c r="D263" s="52" t="s">
        <v>31</v>
      </c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7" t="e">
        <f>SUM(O261:O262)</f>
        <v>#VALUE!</v>
      </c>
      <c r="P263" s="7" t="e">
        <f>O263+SUM(P261:P262)</f>
        <v>#VALUE!</v>
      </c>
      <c r="Q263" s="7" t="e">
        <f t="shared" ref="Q263" si="167">P263+SUM(Q261:Q262)</f>
        <v>#VALUE!</v>
      </c>
      <c r="R263" s="7" t="e">
        <f t="shared" ref="R263:Z263" si="168">Q263+SUM(R261:R262)</f>
        <v>#VALUE!</v>
      </c>
      <c r="S263" s="7" t="e">
        <f t="shared" si="168"/>
        <v>#VALUE!</v>
      </c>
      <c r="T263" s="7" t="e">
        <f t="shared" si="168"/>
        <v>#VALUE!</v>
      </c>
      <c r="U263" s="7" t="e">
        <f t="shared" si="168"/>
        <v>#VALUE!</v>
      </c>
      <c r="V263" s="7" t="e">
        <f t="shared" si="168"/>
        <v>#VALUE!</v>
      </c>
      <c r="W263" s="7" t="e">
        <f t="shared" si="168"/>
        <v>#VALUE!</v>
      </c>
      <c r="X263" s="7" t="e">
        <f t="shared" si="168"/>
        <v>#VALUE!</v>
      </c>
      <c r="Y263" s="7" t="e">
        <f t="shared" si="168"/>
        <v>#VALUE!</v>
      </c>
      <c r="Z263" s="7" t="e">
        <f t="shared" si="168"/>
        <v>#VALUE!</v>
      </c>
      <c r="AA263" s="7" t="e">
        <f>Z263+AA262</f>
        <v>#VALUE!</v>
      </c>
      <c r="AB263" s="7" t="e">
        <f t="shared" ref="AB263:AE263" si="169">AA263+AB262</f>
        <v>#VALUE!</v>
      </c>
      <c r="AC263" s="7" t="e">
        <f t="shared" si="169"/>
        <v>#VALUE!</v>
      </c>
      <c r="AD263" s="7" t="e">
        <f t="shared" si="169"/>
        <v>#VALUE!</v>
      </c>
      <c r="AE263" s="7" t="e">
        <f t="shared" si="169"/>
        <v>#VALUE!</v>
      </c>
      <c r="AF263" s="7" t="e">
        <f>AE263+AF262</f>
        <v>#VALUE!</v>
      </c>
      <c r="AG263" s="7" t="e">
        <f>AF263+AG262</f>
        <v>#VALUE!</v>
      </c>
      <c r="AH263" s="7" t="e">
        <f>AG263</f>
        <v>#VALUE!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1:74" s="6" customFormat="1" ht="15.75" hidden="1" customHeight="1" outlineLevel="1">
      <c r="A264" s="38" t="s">
        <v>46</v>
      </c>
      <c r="B264" s="38" t="s">
        <v>47</v>
      </c>
      <c r="C264" s="38">
        <v>2</v>
      </c>
      <c r="D264" s="54" t="s">
        <v>32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55">
        <f>AH320</f>
        <v>0</v>
      </c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1:74" s="6" customFormat="1" ht="15.75" hidden="1" customHeight="1" outlineLevel="1">
      <c r="A265" s="38" t="s">
        <v>46</v>
      </c>
      <c r="B265" s="38" t="s">
        <v>47</v>
      </c>
      <c r="C265" s="38">
        <v>2</v>
      </c>
      <c r="D265" s="54" t="s">
        <v>34</v>
      </c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 t="e">
        <f>SUM(AH263:AH264)</f>
        <v>#VALUE!</v>
      </c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1:74" s="6" customFormat="1" ht="15.75" hidden="1" customHeight="1" outlineLevel="1">
      <c r="A266" s="38"/>
      <c r="B266" s="38"/>
      <c r="C266" s="54"/>
      <c r="D266" s="54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1:74" s="6" customFormat="1" ht="15.75" hidden="1" customHeight="1" outlineLevel="1">
      <c r="A267" s="38" t="s">
        <v>46</v>
      </c>
      <c r="B267" s="38" t="s">
        <v>47</v>
      </c>
      <c r="C267" s="38">
        <v>3</v>
      </c>
      <c r="D267" s="52" t="s">
        <v>29</v>
      </c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 t="e">
        <f>Deferral!AB72</f>
        <v>#VALUE!</v>
      </c>
      <c r="AB267" s="7" t="e">
        <f>Deferral!AC72</f>
        <v>#VALUE!</v>
      </c>
      <c r="AC267" s="7" t="e">
        <f>Deferral!AD72</f>
        <v>#VALUE!</v>
      </c>
      <c r="AD267" s="7" t="e">
        <f>Deferral!AE72</f>
        <v>#VALUE!</v>
      </c>
      <c r="AE267" s="7" t="e">
        <f>Deferral!AF72</f>
        <v>#VALUE!</v>
      </c>
      <c r="AF267" s="7" t="e">
        <f>Deferral!AG72</f>
        <v>#VALUE!</v>
      </c>
      <c r="AG267" s="7" t="e">
        <f>Deferral!AH72</f>
        <v>#VALUE!</v>
      </c>
      <c r="AH267" s="7" t="e">
        <f>Deferral!AI72</f>
        <v>#VALUE!</v>
      </c>
      <c r="AI267" s="7" t="e">
        <f>Deferral!AJ72</f>
        <v>#VALUE!</v>
      </c>
      <c r="AJ267" s="7" t="e">
        <f>Deferral!AK72</f>
        <v>#VALUE!</v>
      </c>
      <c r="AK267" s="7" t="e">
        <f>Deferral!AL72</f>
        <v>#VALUE!</v>
      </c>
      <c r="AL267" s="7" t="e">
        <f>Deferral!AM72</f>
        <v>#VALUE!</v>
      </c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1:74" s="6" customFormat="1" ht="15.75" hidden="1" customHeight="1" outlineLevel="1">
      <c r="A268" s="38" t="s">
        <v>46</v>
      </c>
      <c r="B268" s="38" t="s">
        <v>47</v>
      </c>
      <c r="C268" s="38">
        <v>3</v>
      </c>
      <c r="D268" s="54" t="s">
        <v>30</v>
      </c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 t="e">
        <f>AA267/2*AA$302</f>
        <v>#VALUE!</v>
      </c>
      <c r="AB268" s="7" t="e">
        <f t="shared" ref="AB268:AL268" si="170">(AA269+AB267/2)*AB$302</f>
        <v>#VALUE!</v>
      </c>
      <c r="AC268" s="7" t="e">
        <f t="shared" si="170"/>
        <v>#VALUE!</v>
      </c>
      <c r="AD268" s="7" t="e">
        <f t="shared" si="170"/>
        <v>#VALUE!</v>
      </c>
      <c r="AE268" s="7" t="e">
        <f t="shared" si="170"/>
        <v>#VALUE!</v>
      </c>
      <c r="AF268" s="7" t="e">
        <f t="shared" si="170"/>
        <v>#VALUE!</v>
      </c>
      <c r="AG268" s="7" t="e">
        <f t="shared" si="170"/>
        <v>#VALUE!</v>
      </c>
      <c r="AH268" s="7" t="e">
        <f t="shared" si="170"/>
        <v>#VALUE!</v>
      </c>
      <c r="AI268" s="7" t="e">
        <f t="shared" si="170"/>
        <v>#VALUE!</v>
      </c>
      <c r="AJ268" s="7" t="e">
        <f t="shared" si="170"/>
        <v>#VALUE!</v>
      </c>
      <c r="AK268" s="7" t="e">
        <f t="shared" si="170"/>
        <v>#VALUE!</v>
      </c>
      <c r="AL268" s="7" t="e">
        <f t="shared" si="170"/>
        <v>#VALUE!</v>
      </c>
      <c r="AM268" s="7" t="e">
        <f t="shared" ref="AM268" si="171">AL269*AM$302</f>
        <v>#VALUE!</v>
      </c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1:74" s="6" customFormat="1" ht="15.75" hidden="1" customHeight="1" outlineLevel="1">
      <c r="A269" s="38" t="s">
        <v>46</v>
      </c>
      <c r="B269" s="38" t="s">
        <v>47</v>
      </c>
      <c r="C269" s="38">
        <v>3</v>
      </c>
      <c r="D269" s="52" t="s">
        <v>31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 t="e">
        <f>SUM(AA267:AA268)</f>
        <v>#VALUE!</v>
      </c>
      <c r="AB269" s="7" t="e">
        <f>AA269+SUM(AB267:AB268)</f>
        <v>#VALUE!</v>
      </c>
      <c r="AC269" s="7" t="e">
        <f t="shared" ref="AC269" si="172">AB269+SUM(AC267:AC268)</f>
        <v>#VALUE!</v>
      </c>
      <c r="AD269" s="7" t="e">
        <f t="shared" ref="AD269:AL269" si="173">AC269+SUM(AD267:AD268)</f>
        <v>#VALUE!</v>
      </c>
      <c r="AE269" s="7" t="e">
        <f t="shared" si="173"/>
        <v>#VALUE!</v>
      </c>
      <c r="AF269" s="7" t="e">
        <f t="shared" si="173"/>
        <v>#VALUE!</v>
      </c>
      <c r="AG269" s="7" t="e">
        <f t="shared" si="173"/>
        <v>#VALUE!</v>
      </c>
      <c r="AH269" s="7" t="e">
        <f t="shared" si="173"/>
        <v>#VALUE!</v>
      </c>
      <c r="AI269" s="7" t="e">
        <f t="shared" si="173"/>
        <v>#VALUE!</v>
      </c>
      <c r="AJ269" s="7" t="e">
        <f t="shared" si="173"/>
        <v>#VALUE!</v>
      </c>
      <c r="AK269" s="7" t="e">
        <f t="shared" si="173"/>
        <v>#VALUE!</v>
      </c>
      <c r="AL269" s="7" t="e">
        <f t="shared" si="173"/>
        <v>#VALUE!</v>
      </c>
      <c r="AM269" s="7" t="e">
        <f>AL269+AM268</f>
        <v>#VALUE!</v>
      </c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1:74" s="6" customFormat="1" ht="15.75" hidden="1" customHeight="1" outlineLevel="1">
      <c r="A270" s="38" t="s">
        <v>46</v>
      </c>
      <c r="B270" s="38" t="s">
        <v>47</v>
      </c>
      <c r="C270" s="38">
        <v>3</v>
      </c>
      <c r="D270" s="54" t="s">
        <v>32</v>
      </c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1:74" s="6" customFormat="1" ht="15.75" hidden="1" customHeight="1" outlineLevel="1">
      <c r="A271" s="38" t="s">
        <v>46</v>
      </c>
      <c r="B271" s="38" t="s">
        <v>47</v>
      </c>
      <c r="C271" s="38">
        <v>3</v>
      </c>
      <c r="D271" s="54" t="s">
        <v>35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1:74" s="6" customFormat="1" ht="15.75" hidden="1" customHeight="1" outlineLevel="1">
      <c r="A272" s="38"/>
      <c r="B272" s="38"/>
      <c r="C272" s="54"/>
      <c r="D272" s="54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1:74" s="6" customFormat="1" ht="15.75" customHeight="1" collapsed="1">
      <c r="A273" s="38" t="s">
        <v>46</v>
      </c>
      <c r="B273" s="38" t="s">
        <v>47</v>
      </c>
      <c r="C273" s="38">
        <v>4</v>
      </c>
      <c r="D273" s="52" t="s">
        <v>29</v>
      </c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 t="e">
        <f>Deferral!#REF!</f>
        <v>#REF!</v>
      </c>
      <c r="AN273" s="7">
        <v>-122201.28146768076</v>
      </c>
      <c r="AO273" s="7">
        <v>35917.514211418806</v>
      </c>
      <c r="AP273" s="7">
        <v>123918.03813997027</v>
      </c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1:74" s="6" customFormat="1" ht="15.75" customHeight="1">
      <c r="A274" s="38" t="s">
        <v>46</v>
      </c>
      <c r="B274" s="38" t="s">
        <v>47</v>
      </c>
      <c r="C274" s="38">
        <v>4</v>
      </c>
      <c r="D274" s="54" t="s">
        <v>30</v>
      </c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 t="e">
        <f>AM273/2*AM$302</f>
        <v>#REF!</v>
      </c>
      <c r="AN274" s="7">
        <v>1746.6149677471408</v>
      </c>
      <c r="AO274" s="7">
        <v>1625.8188922786092</v>
      </c>
      <c r="AP274" s="7">
        <v>1903.1934407367389</v>
      </c>
      <c r="AQ274" s="7">
        <f t="shared" ref="AQ274:AW274" si="174">AP275*AQ$302</f>
        <v>0</v>
      </c>
      <c r="AR274" s="7">
        <f t="shared" si="174"/>
        <v>0</v>
      </c>
      <c r="AS274" s="7">
        <f t="shared" si="174"/>
        <v>0</v>
      </c>
      <c r="AT274" s="7">
        <f t="shared" si="174"/>
        <v>0</v>
      </c>
      <c r="AU274" s="7">
        <f t="shared" si="174"/>
        <v>0</v>
      </c>
      <c r="AV274" s="7">
        <f t="shared" si="174"/>
        <v>0</v>
      </c>
      <c r="AW274" s="7">
        <f t="shared" si="174"/>
        <v>0</v>
      </c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1:74" s="6" customFormat="1" ht="15.75" customHeight="1">
      <c r="A275" s="38" t="s">
        <v>46</v>
      </c>
      <c r="B275" s="38" t="s">
        <v>47</v>
      </c>
      <c r="C275" s="38">
        <v>4</v>
      </c>
      <c r="D275" s="52" t="s">
        <v>31</v>
      </c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 t="e">
        <f>SUM(AM273:AM274)</f>
        <v>#REF!</v>
      </c>
      <c r="AN275" s="7">
        <v>388495.96596394287</v>
      </c>
      <c r="AO275" s="7">
        <v>426039.29906764027</v>
      </c>
      <c r="AP275" s="7">
        <v>551860.53064834722</v>
      </c>
      <c r="AQ275" s="7">
        <f>AP275+AQ274</f>
        <v>551860.53064834722</v>
      </c>
      <c r="AR275" s="7">
        <f t="shared" ref="AR275:AU275" si="175">AQ275+AR274</f>
        <v>551860.53064834722</v>
      </c>
      <c r="AS275" s="7">
        <f t="shared" si="175"/>
        <v>551860.53064834722</v>
      </c>
      <c r="AT275" s="7">
        <f t="shared" si="175"/>
        <v>551860.53064834722</v>
      </c>
      <c r="AU275" s="7">
        <f t="shared" si="175"/>
        <v>551860.53064834722</v>
      </c>
      <c r="AV275" s="7">
        <f>AU275+AV274</f>
        <v>551860.53064834722</v>
      </c>
      <c r="AW275" s="7">
        <f>AV275+AW274</f>
        <v>551860.53064834722</v>
      </c>
      <c r="AX275" s="7">
        <f>AW275</f>
        <v>551860.53064834722</v>
      </c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1:74" s="6" customFormat="1" ht="15.75" hidden="1" customHeight="1" outlineLevel="1">
      <c r="A276" s="38" t="s">
        <v>46</v>
      </c>
      <c r="B276" s="38" t="s">
        <v>47</v>
      </c>
      <c r="C276" s="38">
        <v>4</v>
      </c>
      <c r="D276" s="54" t="s">
        <v>32</v>
      </c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55">
        <f>AX336</f>
        <v>0</v>
      </c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1:74" s="6" customFormat="1" ht="15.75" hidden="1" customHeight="1" outlineLevel="1">
      <c r="A277" s="38" t="s">
        <v>46</v>
      </c>
      <c r="B277" s="38" t="s">
        <v>47</v>
      </c>
      <c r="C277" s="38">
        <v>4</v>
      </c>
      <c r="D277" s="54" t="s">
        <v>36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>
        <f>SUM(AX275:AX276)</f>
        <v>551860.53064834722</v>
      </c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1:74" s="6" customFormat="1" ht="15.75" hidden="1" customHeight="1" outlineLevel="1">
      <c r="A278" s="38"/>
      <c r="B278" s="38"/>
      <c r="C278" s="54"/>
      <c r="D278" s="54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1:74" s="6" customFormat="1" ht="15.75" hidden="1" customHeight="1" outlineLevel="1">
      <c r="A279" s="38" t="s">
        <v>46</v>
      </c>
      <c r="B279" s="38" t="s">
        <v>47</v>
      </c>
      <c r="C279" s="38">
        <v>5</v>
      </c>
      <c r="D279" s="52" t="s">
        <v>29</v>
      </c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 t="e">
        <f>Deferral!AQ72</f>
        <v>#VALUE!</v>
      </c>
      <c r="AR279" s="7" t="e">
        <f>Deferral!AR72</f>
        <v>#VALUE!</v>
      </c>
      <c r="AS279" s="7" t="e">
        <f>Deferral!AS72</f>
        <v>#VALUE!</v>
      </c>
      <c r="AT279" s="7" t="e">
        <f>Deferral!AT72</f>
        <v>#VALUE!</v>
      </c>
      <c r="AU279" s="7" t="e">
        <f>Deferral!AU72</f>
        <v>#VALUE!</v>
      </c>
      <c r="AV279" s="7" t="e">
        <f>Deferral!AV72</f>
        <v>#VALUE!</v>
      </c>
      <c r="AW279" s="7" t="e">
        <f>Deferral!AW72</f>
        <v>#VALUE!</v>
      </c>
      <c r="AX279" s="7" t="e">
        <f>Deferral!AX72</f>
        <v>#VALUE!</v>
      </c>
      <c r="AY279" s="7" t="e">
        <f>Deferral!AY72</f>
        <v>#VALUE!</v>
      </c>
      <c r="AZ279" s="7" t="e">
        <f>Deferral!AZ72</f>
        <v>#VALUE!</v>
      </c>
      <c r="BA279" s="7" t="e">
        <f>Deferral!BA72</f>
        <v>#VALUE!</v>
      </c>
      <c r="BB279" s="7" t="e">
        <f>Deferral!BB72</f>
        <v>#VALUE!</v>
      </c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1:74" s="6" customFormat="1" ht="15.75" hidden="1" customHeight="1" outlineLevel="1">
      <c r="A280" s="38" t="s">
        <v>46</v>
      </c>
      <c r="B280" s="38" t="s">
        <v>47</v>
      </c>
      <c r="C280" s="38">
        <v>5</v>
      </c>
      <c r="D280" s="54" t="s">
        <v>30</v>
      </c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 t="e">
        <f>AQ279/2*AQ$302</f>
        <v>#VALUE!</v>
      </c>
      <c r="AR280" s="7" t="e">
        <f t="shared" ref="AR280:BB280" si="176">(AQ281+AR279/2)*AR$302</f>
        <v>#VALUE!</v>
      </c>
      <c r="AS280" s="7" t="e">
        <f t="shared" si="176"/>
        <v>#VALUE!</v>
      </c>
      <c r="AT280" s="7" t="e">
        <f t="shared" si="176"/>
        <v>#VALUE!</v>
      </c>
      <c r="AU280" s="7" t="e">
        <f t="shared" si="176"/>
        <v>#VALUE!</v>
      </c>
      <c r="AV280" s="7" t="e">
        <f t="shared" si="176"/>
        <v>#VALUE!</v>
      </c>
      <c r="AW280" s="7" t="e">
        <f t="shared" si="176"/>
        <v>#VALUE!</v>
      </c>
      <c r="AX280" s="7" t="e">
        <f t="shared" si="176"/>
        <v>#VALUE!</v>
      </c>
      <c r="AY280" s="7" t="e">
        <f t="shared" si="176"/>
        <v>#VALUE!</v>
      </c>
      <c r="AZ280" s="7" t="e">
        <f t="shared" si="176"/>
        <v>#VALUE!</v>
      </c>
      <c r="BA280" s="7" t="e">
        <f t="shared" si="176"/>
        <v>#VALUE!</v>
      </c>
      <c r="BB280" s="7" t="e">
        <f t="shared" si="176"/>
        <v>#VALUE!</v>
      </c>
      <c r="BC280" s="7" t="e">
        <f t="shared" ref="BC280:BI280" si="177">BB281*BC$302</f>
        <v>#VALUE!</v>
      </c>
      <c r="BD280" s="7" t="e">
        <f t="shared" si="177"/>
        <v>#VALUE!</v>
      </c>
      <c r="BE280" s="7" t="e">
        <f t="shared" si="177"/>
        <v>#VALUE!</v>
      </c>
      <c r="BF280" s="7" t="e">
        <f t="shared" si="177"/>
        <v>#VALUE!</v>
      </c>
      <c r="BG280" s="7" t="e">
        <f t="shared" si="177"/>
        <v>#VALUE!</v>
      </c>
      <c r="BH280" s="7" t="e">
        <f t="shared" si="177"/>
        <v>#VALUE!</v>
      </c>
      <c r="BI280" s="7" t="e">
        <f t="shared" si="177"/>
        <v>#VALUE!</v>
      </c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1:74" s="6" customFormat="1" ht="15.75" hidden="1" customHeight="1" outlineLevel="1">
      <c r="A281" s="38" t="s">
        <v>46</v>
      </c>
      <c r="B281" s="38" t="s">
        <v>47</v>
      </c>
      <c r="C281" s="38">
        <v>5</v>
      </c>
      <c r="D281" s="52" t="s">
        <v>31</v>
      </c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 t="e">
        <f>SUM(AQ279:AQ280)</f>
        <v>#VALUE!</v>
      </c>
      <c r="AR281" s="7" t="e">
        <f>AQ281+SUM(AR279:AR280)</f>
        <v>#VALUE!</v>
      </c>
      <c r="AS281" s="7" t="e">
        <f t="shared" ref="AS281" si="178">AR281+SUM(AS279:AS280)</f>
        <v>#VALUE!</v>
      </c>
      <c r="AT281" s="7" t="e">
        <f t="shared" ref="AT281:BB281" si="179">AS281+SUM(AT279:AT280)</f>
        <v>#VALUE!</v>
      </c>
      <c r="AU281" s="7" t="e">
        <f t="shared" si="179"/>
        <v>#VALUE!</v>
      </c>
      <c r="AV281" s="7" t="e">
        <f t="shared" si="179"/>
        <v>#VALUE!</v>
      </c>
      <c r="AW281" s="7" t="e">
        <f t="shared" si="179"/>
        <v>#VALUE!</v>
      </c>
      <c r="AX281" s="7" t="e">
        <f t="shared" si="179"/>
        <v>#VALUE!</v>
      </c>
      <c r="AY281" s="7" t="e">
        <f t="shared" si="179"/>
        <v>#VALUE!</v>
      </c>
      <c r="AZ281" s="7" t="e">
        <f t="shared" si="179"/>
        <v>#VALUE!</v>
      </c>
      <c r="BA281" s="7" t="e">
        <f t="shared" si="179"/>
        <v>#VALUE!</v>
      </c>
      <c r="BB281" s="7" t="e">
        <f t="shared" si="179"/>
        <v>#VALUE!</v>
      </c>
      <c r="BC281" s="7" t="e">
        <f>BB281+BC280</f>
        <v>#VALUE!</v>
      </c>
      <c r="BD281" s="7" t="e">
        <f t="shared" ref="BD281:BG281" si="180">BC281+BD280</f>
        <v>#VALUE!</v>
      </c>
      <c r="BE281" s="7" t="e">
        <f t="shared" si="180"/>
        <v>#VALUE!</v>
      </c>
      <c r="BF281" s="7" t="e">
        <f t="shared" si="180"/>
        <v>#VALUE!</v>
      </c>
      <c r="BG281" s="7" t="e">
        <f t="shared" si="180"/>
        <v>#VALUE!</v>
      </c>
      <c r="BH281" s="7" t="e">
        <f>BG281+BH280</f>
        <v>#VALUE!</v>
      </c>
      <c r="BI281" s="7" t="e">
        <f>BH281+BI280</f>
        <v>#VALUE!</v>
      </c>
      <c r="BJ281" s="7" t="e">
        <f>BI281</f>
        <v>#VALUE!</v>
      </c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1:74" s="6" customFormat="1" ht="15.75" hidden="1" customHeight="1" outlineLevel="1">
      <c r="A282" s="38" t="s">
        <v>46</v>
      </c>
      <c r="B282" s="38" t="s">
        <v>47</v>
      </c>
      <c r="C282" s="38">
        <v>5</v>
      </c>
      <c r="D282" s="54" t="s">
        <v>32</v>
      </c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55">
        <f>BJ344</f>
        <v>0</v>
      </c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1:74" s="6" customFormat="1" ht="15.75" hidden="1" customHeight="1" outlineLevel="1">
      <c r="A283" s="38" t="s">
        <v>46</v>
      </c>
      <c r="B283" s="38" t="s">
        <v>47</v>
      </c>
      <c r="C283" s="38">
        <v>5</v>
      </c>
      <c r="D283" s="54" t="s">
        <v>37</v>
      </c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 t="e">
        <f>SUM(BJ281:BJ282)</f>
        <v>#VALUE!</v>
      </c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1:74" s="6" customFormat="1" ht="15.75" hidden="1" customHeight="1" outlineLevel="1">
      <c r="A284" s="38"/>
      <c r="B284" s="38"/>
      <c r="C284" s="54"/>
      <c r="D284" s="54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1:74" s="6" customFormat="1" ht="15.75" customHeight="1" collapsed="1">
      <c r="A285" s="38"/>
      <c r="B285" s="38"/>
      <c r="C285" s="54"/>
      <c r="D285" s="54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1:74" s="6" customFormat="1" ht="15.75" customHeight="1">
      <c r="A286" s="38" t="s">
        <v>46</v>
      </c>
      <c r="B286" s="38" t="s">
        <v>47</v>
      </c>
      <c r="C286" s="56"/>
      <c r="D286" s="54" t="s">
        <v>38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6028</v>
      </c>
      <c r="Y286" s="7">
        <v>39191</v>
      </c>
      <c r="Z286" s="7">
        <v>81340</v>
      </c>
      <c r="AA286" s="7">
        <v>108943</v>
      </c>
      <c r="AB286" s="7">
        <v>114100</v>
      </c>
      <c r="AC286" s="7">
        <v>97432</v>
      </c>
      <c r="AD286" s="7">
        <v>59535</v>
      </c>
      <c r="AE286" s="7">
        <v>22476.687399999999</v>
      </c>
      <c r="AF286" s="7">
        <v>5962.0646800000004</v>
      </c>
      <c r="AG286" s="7">
        <v>1708.8702499999999</v>
      </c>
      <c r="AH286" s="7">
        <v>-265</v>
      </c>
      <c r="AI286" s="7">
        <v>-2164</v>
      </c>
      <c r="AJ286" s="7">
        <v>-6949</v>
      </c>
      <c r="AK286" s="7">
        <v>-37376</v>
      </c>
      <c r="AL286" s="7">
        <v>-61642</v>
      </c>
      <c r="AM286" s="7">
        <v>-106584</v>
      </c>
      <c r="AN286" s="7">
        <v>-31871.95314329637</v>
      </c>
      <c r="AO286" s="7">
        <v>-63942.220719999998</v>
      </c>
      <c r="AP286" s="7">
        <v>-80296.817439999999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/>
      <c r="BV286" s="7"/>
    </row>
    <row r="287" spans="1:74" s="6" customFormat="1" ht="15.75" customHeight="1">
      <c r="A287" s="38" t="s">
        <v>46</v>
      </c>
      <c r="B287" s="38" t="s">
        <v>47</v>
      </c>
      <c r="C287" s="56"/>
      <c r="D287" s="54" t="s">
        <v>39</v>
      </c>
      <c r="E287" s="7">
        <v>0</v>
      </c>
      <c r="F287" s="7">
        <f>(E288+F259+F265+F271+F277+F283+F286/2)*F$302</f>
        <v>0</v>
      </c>
      <c r="G287" s="7">
        <f t="shared" ref="G287:N287" si="181">(F288+G259+G265+G271+G277+G283+G286/2)*G$302</f>
        <v>0</v>
      </c>
      <c r="H287" s="7">
        <f t="shared" si="181"/>
        <v>0</v>
      </c>
      <c r="I287" s="7">
        <f t="shared" si="181"/>
        <v>0</v>
      </c>
      <c r="J287" s="7">
        <f t="shared" si="181"/>
        <v>0</v>
      </c>
      <c r="K287" s="7">
        <f t="shared" si="181"/>
        <v>0</v>
      </c>
      <c r="L287" s="7">
        <f t="shared" si="181"/>
        <v>0</v>
      </c>
      <c r="M287" s="7">
        <f t="shared" si="181"/>
        <v>0</v>
      </c>
      <c r="N287" s="7">
        <f t="shared" si="181"/>
        <v>0</v>
      </c>
      <c r="O287" s="7" t="e">
        <f>(N288+O259+O265+O271+O277+O283+O286/2)*O$302</f>
        <v>#VALUE!</v>
      </c>
      <c r="P287" s="7" t="e">
        <f>(O288+P259+P265+P271+P277+P283+P286/2)*P$302</f>
        <v>#VALUE!</v>
      </c>
      <c r="Q287" s="7" t="e">
        <f t="shared" ref="Q287:BT287" si="182">(P288+Q259+Q265+Q271+Q277+Q283+Q286/2)*Q$302</f>
        <v>#VALUE!</v>
      </c>
      <c r="R287" s="7" t="e">
        <f t="shared" si="182"/>
        <v>#VALUE!</v>
      </c>
      <c r="S287" s="7" t="e">
        <f t="shared" si="182"/>
        <v>#VALUE!</v>
      </c>
      <c r="T287" s="7" t="e">
        <f t="shared" si="182"/>
        <v>#VALUE!</v>
      </c>
      <c r="U287" s="7" t="e">
        <f t="shared" si="182"/>
        <v>#VALUE!</v>
      </c>
      <c r="V287" s="7" t="e">
        <f t="shared" si="182"/>
        <v>#VALUE!</v>
      </c>
      <c r="W287" s="7" t="e">
        <f t="shared" si="182"/>
        <v>#VALUE!</v>
      </c>
      <c r="X287" s="7" t="e">
        <f t="shared" si="182"/>
        <v>#VALUE!</v>
      </c>
      <c r="Y287" s="7" t="e">
        <f t="shared" si="182"/>
        <v>#VALUE!</v>
      </c>
      <c r="Z287" s="7" t="e">
        <f t="shared" si="182"/>
        <v>#VALUE!</v>
      </c>
      <c r="AA287" s="7" t="e">
        <f t="shared" si="182"/>
        <v>#VALUE!</v>
      </c>
      <c r="AB287" s="7" t="e">
        <f t="shared" si="182"/>
        <v>#VALUE!</v>
      </c>
      <c r="AC287" s="7" t="e">
        <f t="shared" si="182"/>
        <v>#VALUE!</v>
      </c>
      <c r="AD287" s="7" t="e">
        <f t="shared" si="182"/>
        <v>#VALUE!</v>
      </c>
      <c r="AE287" s="7" t="e">
        <f t="shared" si="182"/>
        <v>#VALUE!</v>
      </c>
      <c r="AF287" s="7" t="e">
        <f t="shared" si="182"/>
        <v>#VALUE!</v>
      </c>
      <c r="AG287" s="7" t="e">
        <f t="shared" si="182"/>
        <v>#VALUE!</v>
      </c>
      <c r="AH287" s="7" t="e">
        <f t="shared" si="182"/>
        <v>#VALUE!</v>
      </c>
      <c r="AI287" s="7" t="e">
        <f t="shared" si="182"/>
        <v>#VALUE!</v>
      </c>
      <c r="AJ287" s="7" t="e">
        <f t="shared" si="182"/>
        <v>#VALUE!</v>
      </c>
      <c r="AK287" s="7" t="e">
        <f t="shared" si="182"/>
        <v>#VALUE!</v>
      </c>
      <c r="AL287" s="7" t="e">
        <f t="shared" si="182"/>
        <v>#VALUE!</v>
      </c>
      <c r="AM287" s="7" t="e">
        <f t="shared" si="182"/>
        <v>#VALUE!</v>
      </c>
      <c r="AN287" s="7">
        <v>2367.1613002386634</v>
      </c>
      <c r="AO287" s="7">
        <v>2245.6980413088882</v>
      </c>
      <c r="AP287" s="7">
        <v>1917.0476882252708</v>
      </c>
      <c r="AQ287" s="7">
        <f t="shared" si="182"/>
        <v>0</v>
      </c>
      <c r="AR287" s="7">
        <f t="shared" si="182"/>
        <v>0</v>
      </c>
      <c r="AS287" s="7">
        <f t="shared" si="182"/>
        <v>0</v>
      </c>
      <c r="AT287" s="7">
        <f t="shared" si="182"/>
        <v>0</v>
      </c>
      <c r="AU287" s="7">
        <f t="shared" si="182"/>
        <v>0</v>
      </c>
      <c r="AV287" s="7">
        <f t="shared" si="182"/>
        <v>0</v>
      </c>
      <c r="AW287" s="7">
        <f t="shared" si="182"/>
        <v>0</v>
      </c>
      <c r="AX287" s="7">
        <f t="shared" si="182"/>
        <v>0</v>
      </c>
      <c r="AY287" s="7">
        <f t="shared" si="182"/>
        <v>0</v>
      </c>
      <c r="AZ287" s="7">
        <f t="shared" si="182"/>
        <v>0</v>
      </c>
      <c r="BA287" s="7">
        <f t="shared" si="182"/>
        <v>0</v>
      </c>
      <c r="BB287" s="7">
        <f t="shared" si="182"/>
        <v>0</v>
      </c>
      <c r="BC287" s="7">
        <f t="shared" si="182"/>
        <v>0</v>
      </c>
      <c r="BD287" s="7">
        <f t="shared" si="182"/>
        <v>0</v>
      </c>
      <c r="BE287" s="7">
        <f t="shared" si="182"/>
        <v>0</v>
      </c>
      <c r="BF287" s="7">
        <f t="shared" si="182"/>
        <v>0</v>
      </c>
      <c r="BG287" s="7">
        <f t="shared" si="182"/>
        <v>0</v>
      </c>
      <c r="BH287" s="7">
        <f t="shared" si="182"/>
        <v>0</v>
      </c>
      <c r="BI287" s="7">
        <f t="shared" si="182"/>
        <v>0</v>
      </c>
      <c r="BJ287" s="7" t="e">
        <f t="shared" si="182"/>
        <v>#VALUE!</v>
      </c>
      <c r="BK287" s="7" t="e">
        <f t="shared" si="182"/>
        <v>#VALUE!</v>
      </c>
      <c r="BL287" s="7" t="e">
        <f t="shared" si="182"/>
        <v>#VALUE!</v>
      </c>
      <c r="BM287" s="7" t="e">
        <f t="shared" si="182"/>
        <v>#VALUE!</v>
      </c>
      <c r="BN287" s="7" t="e">
        <f t="shared" si="182"/>
        <v>#VALUE!</v>
      </c>
      <c r="BO287" s="7" t="e">
        <f t="shared" si="182"/>
        <v>#VALUE!</v>
      </c>
      <c r="BP287" s="7" t="e">
        <f t="shared" si="182"/>
        <v>#VALUE!</v>
      </c>
      <c r="BQ287" s="7" t="e">
        <f t="shared" si="182"/>
        <v>#VALUE!</v>
      </c>
      <c r="BR287" s="7" t="e">
        <f t="shared" si="182"/>
        <v>#VALUE!</v>
      </c>
      <c r="BS287" s="7" t="e">
        <f t="shared" si="182"/>
        <v>#VALUE!</v>
      </c>
      <c r="BT287" s="7" t="e">
        <f t="shared" si="182"/>
        <v>#VALUE!</v>
      </c>
      <c r="BU287" s="7"/>
      <c r="BV287" s="7"/>
    </row>
    <row r="288" spans="1:74" s="6" customFormat="1" ht="15.75" customHeight="1">
      <c r="A288" s="58" t="s">
        <v>46</v>
      </c>
      <c r="B288" s="58" t="s">
        <v>47</v>
      </c>
      <c r="C288" s="59"/>
      <c r="D288" s="60" t="s">
        <v>40</v>
      </c>
      <c r="E288" s="55">
        <v>0</v>
      </c>
      <c r="F288" s="55">
        <f>E288+F259+F265+F271+F277+F283+F286+F287</f>
        <v>0</v>
      </c>
      <c r="G288" s="55">
        <f t="shared" ref="G288:N288" si="183">F288+G259+G265+G271+G277+G283+G286+G287</f>
        <v>0</v>
      </c>
      <c r="H288" s="55">
        <f t="shared" si="183"/>
        <v>0</v>
      </c>
      <c r="I288" s="55">
        <f t="shared" si="183"/>
        <v>0</v>
      </c>
      <c r="J288" s="55">
        <f t="shared" si="183"/>
        <v>0</v>
      </c>
      <c r="K288" s="55">
        <f t="shared" si="183"/>
        <v>0</v>
      </c>
      <c r="L288" s="55">
        <f t="shared" si="183"/>
        <v>0</v>
      </c>
      <c r="M288" s="55">
        <f t="shared" si="183"/>
        <v>0</v>
      </c>
      <c r="N288" s="55">
        <f t="shared" si="183"/>
        <v>0</v>
      </c>
      <c r="O288" s="55" t="e">
        <f>N288+O259+O265+O271+O277+O283+O286+O287</f>
        <v>#VALUE!</v>
      </c>
      <c r="P288" s="55" t="e">
        <f>O288+P259+P265+P271+P277+P283+P286+P287</f>
        <v>#VALUE!</v>
      </c>
      <c r="Q288" s="55" t="e">
        <f t="shared" ref="Q288:BT288" si="184">P288+Q259+Q265+Q271+Q277+Q283+Q286+Q287</f>
        <v>#VALUE!</v>
      </c>
      <c r="R288" s="55" t="e">
        <f t="shared" si="184"/>
        <v>#VALUE!</v>
      </c>
      <c r="S288" s="55" t="e">
        <f t="shared" si="184"/>
        <v>#VALUE!</v>
      </c>
      <c r="T288" s="55" t="e">
        <f t="shared" si="184"/>
        <v>#VALUE!</v>
      </c>
      <c r="U288" s="55" t="e">
        <f t="shared" si="184"/>
        <v>#VALUE!</v>
      </c>
      <c r="V288" s="55" t="e">
        <f t="shared" si="184"/>
        <v>#VALUE!</v>
      </c>
      <c r="W288" s="55" t="e">
        <f t="shared" si="184"/>
        <v>#VALUE!</v>
      </c>
      <c r="X288" s="55" t="e">
        <f t="shared" si="184"/>
        <v>#VALUE!</v>
      </c>
      <c r="Y288" s="55" t="e">
        <f t="shared" si="184"/>
        <v>#VALUE!</v>
      </c>
      <c r="Z288" s="55" t="e">
        <f t="shared" si="184"/>
        <v>#VALUE!</v>
      </c>
      <c r="AA288" s="55" t="e">
        <f t="shared" si="184"/>
        <v>#VALUE!</v>
      </c>
      <c r="AB288" s="55" t="e">
        <f t="shared" si="184"/>
        <v>#VALUE!</v>
      </c>
      <c r="AC288" s="55" t="e">
        <f t="shared" si="184"/>
        <v>#VALUE!</v>
      </c>
      <c r="AD288" s="55" t="e">
        <f t="shared" si="184"/>
        <v>#VALUE!</v>
      </c>
      <c r="AE288" s="55" t="e">
        <f t="shared" si="184"/>
        <v>#VALUE!</v>
      </c>
      <c r="AF288" s="55" t="e">
        <f t="shared" si="184"/>
        <v>#VALUE!</v>
      </c>
      <c r="AG288" s="55" t="e">
        <f t="shared" si="184"/>
        <v>#VALUE!</v>
      </c>
      <c r="AH288" s="55" t="e">
        <f t="shared" si="184"/>
        <v>#VALUE!</v>
      </c>
      <c r="AI288" s="55" t="e">
        <f t="shared" si="184"/>
        <v>#VALUE!</v>
      </c>
      <c r="AJ288" s="55" t="e">
        <f t="shared" si="184"/>
        <v>#VALUE!</v>
      </c>
      <c r="AK288" s="55" t="e">
        <f t="shared" si="184"/>
        <v>#VALUE!</v>
      </c>
      <c r="AL288" s="55" t="e">
        <f t="shared" si="184"/>
        <v>#VALUE!</v>
      </c>
      <c r="AM288" s="55" t="e">
        <f t="shared" si="184"/>
        <v>#VALUE!</v>
      </c>
      <c r="AN288" s="55">
        <v>593395.62068722211</v>
      </c>
      <c r="AO288" s="55">
        <v>531699.09800853103</v>
      </c>
      <c r="AP288" s="55">
        <v>453319.3282567563</v>
      </c>
      <c r="AQ288" s="55">
        <f t="shared" si="184"/>
        <v>453319.3282567563</v>
      </c>
      <c r="AR288" s="55">
        <f t="shared" si="184"/>
        <v>453319.3282567563</v>
      </c>
      <c r="AS288" s="55">
        <f t="shared" si="184"/>
        <v>453319.3282567563</v>
      </c>
      <c r="AT288" s="55">
        <f t="shared" si="184"/>
        <v>453319.3282567563</v>
      </c>
      <c r="AU288" s="55">
        <f t="shared" si="184"/>
        <v>453319.3282567563</v>
      </c>
      <c r="AV288" s="55">
        <f t="shared" si="184"/>
        <v>453319.3282567563</v>
      </c>
      <c r="AW288" s="55">
        <f t="shared" si="184"/>
        <v>453319.3282567563</v>
      </c>
      <c r="AX288" s="55">
        <f t="shared" si="184"/>
        <v>1005179.8589051035</v>
      </c>
      <c r="AY288" s="55">
        <f t="shared" si="184"/>
        <v>1005179.8589051035</v>
      </c>
      <c r="AZ288" s="55">
        <f t="shared" si="184"/>
        <v>1005179.8589051035</v>
      </c>
      <c r="BA288" s="55">
        <f t="shared" si="184"/>
        <v>1005179.8589051035</v>
      </c>
      <c r="BB288" s="55">
        <f t="shared" si="184"/>
        <v>1005179.8589051035</v>
      </c>
      <c r="BC288" s="55">
        <f t="shared" si="184"/>
        <v>1005179.8589051035</v>
      </c>
      <c r="BD288" s="55">
        <f t="shared" si="184"/>
        <v>1005179.8589051035</v>
      </c>
      <c r="BE288" s="55">
        <f t="shared" si="184"/>
        <v>1005179.8589051035</v>
      </c>
      <c r="BF288" s="55">
        <f t="shared" si="184"/>
        <v>1005179.8589051035</v>
      </c>
      <c r="BG288" s="55">
        <f t="shared" si="184"/>
        <v>1005179.8589051035</v>
      </c>
      <c r="BH288" s="55">
        <f t="shared" si="184"/>
        <v>1005179.8589051035</v>
      </c>
      <c r="BI288" s="55">
        <f t="shared" si="184"/>
        <v>1005179.8589051035</v>
      </c>
      <c r="BJ288" s="55" t="e">
        <f t="shared" si="184"/>
        <v>#VALUE!</v>
      </c>
      <c r="BK288" s="55" t="e">
        <f t="shared" si="184"/>
        <v>#VALUE!</v>
      </c>
      <c r="BL288" s="55" t="e">
        <f t="shared" si="184"/>
        <v>#VALUE!</v>
      </c>
      <c r="BM288" s="55" t="e">
        <f t="shared" si="184"/>
        <v>#VALUE!</v>
      </c>
      <c r="BN288" s="55" t="e">
        <f t="shared" si="184"/>
        <v>#VALUE!</v>
      </c>
      <c r="BO288" s="55" t="e">
        <f t="shared" si="184"/>
        <v>#VALUE!</v>
      </c>
      <c r="BP288" s="55" t="e">
        <f t="shared" si="184"/>
        <v>#VALUE!</v>
      </c>
      <c r="BQ288" s="55" t="e">
        <f t="shared" si="184"/>
        <v>#VALUE!</v>
      </c>
      <c r="BR288" s="55" t="e">
        <f t="shared" si="184"/>
        <v>#VALUE!</v>
      </c>
      <c r="BS288" s="55" t="e">
        <f t="shared" si="184"/>
        <v>#VALUE!</v>
      </c>
      <c r="BT288" s="55" t="e">
        <f t="shared" si="184"/>
        <v>#VALUE!</v>
      </c>
      <c r="BU288" s="7"/>
      <c r="BV288" s="7"/>
    </row>
    <row r="289" spans="1:74" s="6" customFormat="1" ht="15.75" customHeight="1">
      <c r="A289" s="38"/>
      <c r="B289" s="38"/>
      <c r="C289" s="56"/>
      <c r="D289" s="54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1:74" s="6" customFormat="1" ht="15.75" hidden="1" customHeight="1" outlineLevel="1">
      <c r="A290" s="38" t="s">
        <v>48</v>
      </c>
      <c r="B290" s="38" t="s">
        <v>48</v>
      </c>
      <c r="C290" s="38">
        <v>1</v>
      </c>
      <c r="D290" s="52" t="s">
        <v>31</v>
      </c>
      <c r="E290" s="53">
        <f>E12+E117+E222+E257</f>
        <v>-51637.846580870173</v>
      </c>
      <c r="F290" s="53">
        <f t="shared" ref="F290:BI290" si="185">F12+F117+F222+F257</f>
        <v>-1055434.5972079798</v>
      </c>
      <c r="G290" s="53" t="e">
        <f t="shared" si="185"/>
        <v>#VALUE!</v>
      </c>
      <c r="H290" s="53" t="e">
        <f t="shared" si="185"/>
        <v>#VALUE!</v>
      </c>
      <c r="I290" s="53" t="e">
        <f t="shared" si="185"/>
        <v>#VALUE!</v>
      </c>
      <c r="J290" s="53" t="e">
        <f t="shared" si="185"/>
        <v>#VALUE!</v>
      </c>
      <c r="K290" s="53" t="e">
        <f t="shared" si="185"/>
        <v>#VALUE!</v>
      </c>
      <c r="L290" s="53" t="e">
        <f t="shared" si="185"/>
        <v>#VALUE!</v>
      </c>
      <c r="M290" s="53" t="e">
        <f t="shared" si="185"/>
        <v>#VALUE!</v>
      </c>
      <c r="N290" s="53" t="e">
        <f t="shared" si="185"/>
        <v>#VALUE!</v>
      </c>
      <c r="O290" s="53" t="e">
        <f t="shared" si="185"/>
        <v>#VALUE!</v>
      </c>
      <c r="P290" s="53">
        <f t="shared" si="185"/>
        <v>0</v>
      </c>
      <c r="Q290" s="53">
        <f t="shared" si="185"/>
        <v>0</v>
      </c>
      <c r="R290" s="53">
        <f t="shared" si="185"/>
        <v>0</v>
      </c>
      <c r="S290" s="53">
        <f t="shared" si="185"/>
        <v>0</v>
      </c>
      <c r="T290" s="53">
        <f t="shared" si="185"/>
        <v>0</v>
      </c>
      <c r="U290" s="53">
        <f t="shared" si="185"/>
        <v>0</v>
      </c>
      <c r="V290" s="53">
        <f t="shared" si="185"/>
        <v>0</v>
      </c>
      <c r="W290" s="53">
        <f t="shared" si="185"/>
        <v>0</v>
      </c>
      <c r="X290" s="53">
        <f t="shared" si="185"/>
        <v>0</v>
      </c>
      <c r="Y290" s="53">
        <f t="shared" si="185"/>
        <v>0</v>
      </c>
      <c r="Z290" s="53">
        <f t="shared" si="185"/>
        <v>0</v>
      </c>
      <c r="AA290" s="53">
        <f t="shared" si="185"/>
        <v>0</v>
      </c>
      <c r="AB290" s="53">
        <f t="shared" si="185"/>
        <v>0</v>
      </c>
      <c r="AC290" s="53">
        <f t="shared" si="185"/>
        <v>0</v>
      </c>
      <c r="AD290" s="53">
        <f t="shared" si="185"/>
        <v>0</v>
      </c>
      <c r="AE290" s="53">
        <f t="shared" si="185"/>
        <v>0</v>
      </c>
      <c r="AF290" s="53">
        <f t="shared" si="185"/>
        <v>0</v>
      </c>
      <c r="AG290" s="53">
        <f t="shared" si="185"/>
        <v>0</v>
      </c>
      <c r="AH290" s="53">
        <f t="shared" si="185"/>
        <v>0</v>
      </c>
      <c r="AI290" s="53">
        <f t="shared" si="185"/>
        <v>0</v>
      </c>
      <c r="AJ290" s="53">
        <f t="shared" si="185"/>
        <v>0</v>
      </c>
      <c r="AK290" s="53">
        <f t="shared" si="185"/>
        <v>0</v>
      </c>
      <c r="AL290" s="53">
        <f t="shared" si="185"/>
        <v>0</v>
      </c>
      <c r="AM290" s="53">
        <f t="shared" si="185"/>
        <v>0</v>
      </c>
      <c r="AN290" s="53">
        <v>0</v>
      </c>
      <c r="AO290" s="53">
        <v>0</v>
      </c>
      <c r="AP290" s="53">
        <v>0</v>
      </c>
      <c r="AQ290" s="53">
        <f t="shared" si="185"/>
        <v>0</v>
      </c>
      <c r="AR290" s="53">
        <f t="shared" si="185"/>
        <v>0</v>
      </c>
      <c r="AS290" s="53">
        <f t="shared" si="185"/>
        <v>0</v>
      </c>
      <c r="AT290" s="53">
        <f t="shared" si="185"/>
        <v>0</v>
      </c>
      <c r="AU290" s="53">
        <f t="shared" si="185"/>
        <v>0</v>
      </c>
      <c r="AV290" s="53">
        <f t="shared" si="185"/>
        <v>0</v>
      </c>
      <c r="AW290" s="53">
        <f t="shared" si="185"/>
        <v>0</v>
      </c>
      <c r="AX290" s="53">
        <f t="shared" si="185"/>
        <v>0</v>
      </c>
      <c r="AY290" s="53">
        <f t="shared" si="185"/>
        <v>0</v>
      </c>
      <c r="AZ290" s="53">
        <f t="shared" si="185"/>
        <v>0</v>
      </c>
      <c r="BA290" s="53">
        <f t="shared" si="185"/>
        <v>0</v>
      </c>
      <c r="BB290" s="53">
        <f t="shared" si="185"/>
        <v>0</v>
      </c>
      <c r="BC290" s="53">
        <f t="shared" si="185"/>
        <v>0</v>
      </c>
      <c r="BD290" s="53">
        <f t="shared" si="185"/>
        <v>0</v>
      </c>
      <c r="BE290" s="53">
        <f t="shared" si="185"/>
        <v>0</v>
      </c>
      <c r="BF290" s="53">
        <f t="shared" si="185"/>
        <v>0</v>
      </c>
      <c r="BG290" s="53">
        <f t="shared" si="185"/>
        <v>0</v>
      </c>
      <c r="BH290" s="53">
        <f t="shared" si="185"/>
        <v>0</v>
      </c>
      <c r="BI290" s="53">
        <f t="shared" si="185"/>
        <v>0</v>
      </c>
      <c r="BJ290" s="53">
        <f t="shared" ref="BJ290:BT290" si="186">BJ12+BJ117+BJ222+BJ257</f>
        <v>0</v>
      </c>
      <c r="BK290" s="53">
        <f t="shared" si="186"/>
        <v>0</v>
      </c>
      <c r="BL290" s="53">
        <f t="shared" si="186"/>
        <v>0</v>
      </c>
      <c r="BM290" s="53">
        <f t="shared" si="186"/>
        <v>0</v>
      </c>
      <c r="BN290" s="53">
        <f t="shared" si="186"/>
        <v>0</v>
      </c>
      <c r="BO290" s="53">
        <f t="shared" si="186"/>
        <v>0</v>
      </c>
      <c r="BP290" s="53">
        <f t="shared" si="186"/>
        <v>0</v>
      </c>
      <c r="BQ290" s="53">
        <f t="shared" si="186"/>
        <v>0</v>
      </c>
      <c r="BR290" s="53">
        <f t="shared" si="186"/>
        <v>0</v>
      </c>
      <c r="BS290" s="53">
        <f t="shared" si="186"/>
        <v>0</v>
      </c>
      <c r="BT290" s="53">
        <f t="shared" si="186"/>
        <v>0</v>
      </c>
      <c r="BU290" s="7"/>
      <c r="BV290" s="7"/>
    </row>
    <row r="291" spans="1:74" s="6" customFormat="1" ht="15.75" hidden="1" customHeight="1" outlineLevel="1">
      <c r="A291" s="38" t="s">
        <v>48</v>
      </c>
      <c r="B291" s="38" t="s">
        <v>48</v>
      </c>
      <c r="C291" s="38">
        <v>2</v>
      </c>
      <c r="D291" s="52" t="s">
        <v>31</v>
      </c>
      <c r="E291" s="7">
        <f t="shared" ref="E291:N291" si="187">E18+E123+E228+E263</f>
        <v>0</v>
      </c>
      <c r="F291" s="7">
        <f t="shared" si="187"/>
        <v>0</v>
      </c>
      <c r="G291" s="7">
        <f t="shared" si="187"/>
        <v>0</v>
      </c>
      <c r="H291" s="7">
        <f t="shared" si="187"/>
        <v>0</v>
      </c>
      <c r="I291" s="7">
        <f t="shared" si="187"/>
        <v>0</v>
      </c>
      <c r="J291" s="7">
        <f t="shared" si="187"/>
        <v>0</v>
      </c>
      <c r="K291" s="7">
        <f t="shared" si="187"/>
        <v>0</v>
      </c>
      <c r="L291" s="7">
        <f t="shared" si="187"/>
        <v>0</v>
      </c>
      <c r="M291" s="7">
        <f t="shared" si="187"/>
        <v>0</v>
      </c>
      <c r="N291" s="7">
        <f t="shared" si="187"/>
        <v>0</v>
      </c>
      <c r="O291" s="7" t="e">
        <f>O18+O123+O228+O263</f>
        <v>#VALUE!</v>
      </c>
      <c r="P291" s="7" t="e">
        <f t="shared" ref="P291:BS291" si="188">P18+P123+P228+P263</f>
        <v>#VALUE!</v>
      </c>
      <c r="Q291" s="7" t="e">
        <f t="shared" si="188"/>
        <v>#VALUE!</v>
      </c>
      <c r="R291" s="7" t="e">
        <f t="shared" si="188"/>
        <v>#VALUE!</v>
      </c>
      <c r="S291" s="7" t="e">
        <f t="shared" si="188"/>
        <v>#VALUE!</v>
      </c>
      <c r="T291" s="7" t="e">
        <f t="shared" si="188"/>
        <v>#VALUE!</v>
      </c>
      <c r="U291" s="7" t="e">
        <f t="shared" si="188"/>
        <v>#VALUE!</v>
      </c>
      <c r="V291" s="7" t="e">
        <f t="shared" si="188"/>
        <v>#VALUE!</v>
      </c>
      <c r="W291" s="7" t="e">
        <f t="shared" si="188"/>
        <v>#VALUE!</v>
      </c>
      <c r="X291" s="7" t="e">
        <f t="shared" si="188"/>
        <v>#VALUE!</v>
      </c>
      <c r="Y291" s="7" t="e">
        <f t="shared" si="188"/>
        <v>#VALUE!</v>
      </c>
      <c r="Z291" s="7" t="e">
        <f t="shared" si="188"/>
        <v>#VALUE!</v>
      </c>
      <c r="AA291" s="7" t="e">
        <f t="shared" si="188"/>
        <v>#VALUE!</v>
      </c>
      <c r="AB291" s="7" t="e">
        <f t="shared" si="188"/>
        <v>#VALUE!</v>
      </c>
      <c r="AC291" s="7" t="e">
        <f t="shared" si="188"/>
        <v>#VALUE!</v>
      </c>
      <c r="AD291" s="7" t="e">
        <f t="shared" si="188"/>
        <v>#VALUE!</v>
      </c>
      <c r="AE291" s="7" t="e">
        <f t="shared" si="188"/>
        <v>#VALUE!</v>
      </c>
      <c r="AF291" s="7" t="e">
        <f t="shared" si="188"/>
        <v>#VALUE!</v>
      </c>
      <c r="AG291" s="7" t="e">
        <f t="shared" si="188"/>
        <v>#VALUE!</v>
      </c>
      <c r="AH291" s="7" t="e">
        <f t="shared" si="188"/>
        <v>#VALUE!</v>
      </c>
      <c r="AI291" s="7">
        <f t="shared" si="188"/>
        <v>0</v>
      </c>
      <c r="AJ291" s="7">
        <f t="shared" si="188"/>
        <v>0</v>
      </c>
      <c r="AK291" s="7">
        <f t="shared" si="188"/>
        <v>0</v>
      </c>
      <c r="AL291" s="7">
        <f t="shared" si="188"/>
        <v>0</v>
      </c>
      <c r="AM291" s="7">
        <f t="shared" si="188"/>
        <v>0</v>
      </c>
      <c r="AN291" s="7">
        <v>0</v>
      </c>
      <c r="AO291" s="7">
        <v>0</v>
      </c>
      <c r="AP291" s="7">
        <v>0</v>
      </c>
      <c r="AQ291" s="7">
        <f t="shared" si="188"/>
        <v>0</v>
      </c>
      <c r="AR291" s="7">
        <f t="shared" si="188"/>
        <v>0</v>
      </c>
      <c r="AS291" s="7">
        <f t="shared" si="188"/>
        <v>0</v>
      </c>
      <c r="AT291" s="7">
        <f t="shared" si="188"/>
        <v>0</v>
      </c>
      <c r="AU291" s="7">
        <f t="shared" si="188"/>
        <v>0</v>
      </c>
      <c r="AV291" s="7">
        <f t="shared" si="188"/>
        <v>0</v>
      </c>
      <c r="AW291" s="7">
        <f t="shared" si="188"/>
        <v>0</v>
      </c>
      <c r="AX291" s="7">
        <f t="shared" si="188"/>
        <v>0</v>
      </c>
      <c r="AY291" s="7">
        <f t="shared" si="188"/>
        <v>0</v>
      </c>
      <c r="AZ291" s="7">
        <f t="shared" si="188"/>
        <v>0</v>
      </c>
      <c r="BA291" s="7">
        <f t="shared" si="188"/>
        <v>0</v>
      </c>
      <c r="BB291" s="7">
        <f t="shared" si="188"/>
        <v>0</v>
      </c>
      <c r="BC291" s="7">
        <f t="shared" si="188"/>
        <v>0</v>
      </c>
      <c r="BD291" s="7">
        <f t="shared" si="188"/>
        <v>0</v>
      </c>
      <c r="BE291" s="7">
        <f t="shared" si="188"/>
        <v>0</v>
      </c>
      <c r="BF291" s="7">
        <f t="shared" si="188"/>
        <v>0</v>
      </c>
      <c r="BG291" s="7">
        <f t="shared" si="188"/>
        <v>0</v>
      </c>
      <c r="BH291" s="7">
        <f t="shared" si="188"/>
        <v>0</v>
      </c>
      <c r="BI291" s="7">
        <f t="shared" si="188"/>
        <v>0</v>
      </c>
      <c r="BJ291" s="7">
        <f t="shared" si="188"/>
        <v>0</v>
      </c>
      <c r="BK291" s="7">
        <f t="shared" si="188"/>
        <v>0</v>
      </c>
      <c r="BL291" s="7">
        <f t="shared" si="188"/>
        <v>0</v>
      </c>
      <c r="BM291" s="7">
        <f t="shared" si="188"/>
        <v>0</v>
      </c>
      <c r="BN291" s="7">
        <f t="shared" si="188"/>
        <v>0</v>
      </c>
      <c r="BO291" s="7">
        <f t="shared" si="188"/>
        <v>0</v>
      </c>
      <c r="BP291" s="7">
        <f t="shared" si="188"/>
        <v>0</v>
      </c>
      <c r="BQ291" s="7">
        <f t="shared" si="188"/>
        <v>0</v>
      </c>
      <c r="BR291" s="7">
        <f t="shared" si="188"/>
        <v>0</v>
      </c>
      <c r="BS291" s="7">
        <f t="shared" si="188"/>
        <v>0</v>
      </c>
      <c r="BT291" s="7">
        <f t="shared" ref="BT291" si="189">BT18+BT123+BT228+BT263</f>
        <v>0</v>
      </c>
      <c r="BU291" s="7"/>
      <c r="BV291" s="7"/>
    </row>
    <row r="292" spans="1:74" s="6" customFormat="1" ht="15.75" hidden="1" customHeight="1" outlineLevel="1">
      <c r="A292" s="38" t="s">
        <v>48</v>
      </c>
      <c r="B292" s="38" t="s">
        <v>48</v>
      </c>
      <c r="C292" s="38">
        <v>3</v>
      </c>
      <c r="D292" s="52" t="s">
        <v>31</v>
      </c>
      <c r="E292" s="7">
        <f t="shared" ref="E292:N292" si="190">E24+E129+E234+E269</f>
        <v>0</v>
      </c>
      <c r="F292" s="7">
        <f t="shared" si="190"/>
        <v>0</v>
      </c>
      <c r="G292" s="7">
        <f t="shared" si="190"/>
        <v>0</v>
      </c>
      <c r="H292" s="7">
        <f t="shared" si="190"/>
        <v>0</v>
      </c>
      <c r="I292" s="7">
        <f t="shared" si="190"/>
        <v>0</v>
      </c>
      <c r="J292" s="7">
        <f t="shared" si="190"/>
        <v>0</v>
      </c>
      <c r="K292" s="7">
        <f t="shared" si="190"/>
        <v>0</v>
      </c>
      <c r="L292" s="7">
        <f t="shared" si="190"/>
        <v>0</v>
      </c>
      <c r="M292" s="7">
        <f t="shared" si="190"/>
        <v>0</v>
      </c>
      <c r="N292" s="7">
        <f t="shared" si="190"/>
        <v>0</v>
      </c>
      <c r="O292" s="7">
        <f>O24+O129+O234+O269</f>
        <v>0</v>
      </c>
      <c r="P292" s="7">
        <f t="shared" ref="P292:BS292" si="191">P24+P129+P234+P269</f>
        <v>0</v>
      </c>
      <c r="Q292" s="7">
        <f t="shared" si="191"/>
        <v>0</v>
      </c>
      <c r="R292" s="7">
        <f t="shared" si="191"/>
        <v>0</v>
      </c>
      <c r="S292" s="7">
        <f t="shared" si="191"/>
        <v>0</v>
      </c>
      <c r="T292" s="7">
        <f t="shared" si="191"/>
        <v>0</v>
      </c>
      <c r="U292" s="7">
        <f t="shared" si="191"/>
        <v>0</v>
      </c>
      <c r="V292" s="7">
        <f t="shared" si="191"/>
        <v>0</v>
      </c>
      <c r="W292" s="7">
        <f t="shared" si="191"/>
        <v>0</v>
      </c>
      <c r="X292" s="7">
        <f t="shared" si="191"/>
        <v>0</v>
      </c>
      <c r="Y292" s="7">
        <f t="shared" si="191"/>
        <v>0</v>
      </c>
      <c r="Z292" s="7">
        <f t="shared" si="191"/>
        <v>0</v>
      </c>
      <c r="AA292" s="7" t="e">
        <f t="shared" si="191"/>
        <v>#VALUE!</v>
      </c>
      <c r="AB292" s="7" t="e">
        <f t="shared" si="191"/>
        <v>#VALUE!</v>
      </c>
      <c r="AC292" s="7" t="e">
        <f t="shared" si="191"/>
        <v>#VALUE!</v>
      </c>
      <c r="AD292" s="7" t="e">
        <f t="shared" si="191"/>
        <v>#VALUE!</v>
      </c>
      <c r="AE292" s="7" t="e">
        <f t="shared" si="191"/>
        <v>#VALUE!</v>
      </c>
      <c r="AF292" s="7" t="e">
        <f t="shared" si="191"/>
        <v>#VALUE!</v>
      </c>
      <c r="AG292" s="7" t="e">
        <f t="shared" si="191"/>
        <v>#VALUE!</v>
      </c>
      <c r="AH292" s="7" t="e">
        <f t="shared" si="191"/>
        <v>#VALUE!</v>
      </c>
      <c r="AI292" s="7" t="e">
        <f t="shared" si="191"/>
        <v>#VALUE!</v>
      </c>
      <c r="AJ292" s="7" t="e">
        <f t="shared" si="191"/>
        <v>#VALUE!</v>
      </c>
      <c r="AK292" s="7" t="e">
        <f t="shared" si="191"/>
        <v>#VALUE!</v>
      </c>
      <c r="AL292" s="7" t="e">
        <f t="shared" si="191"/>
        <v>#VALUE!</v>
      </c>
      <c r="AM292" s="7" t="e">
        <f t="shared" si="191"/>
        <v>#VALUE!</v>
      </c>
      <c r="AN292" s="7">
        <v>0</v>
      </c>
      <c r="AO292" s="7">
        <v>0</v>
      </c>
      <c r="AP292" s="7">
        <v>0</v>
      </c>
      <c r="AQ292" s="7">
        <f t="shared" si="191"/>
        <v>0</v>
      </c>
      <c r="AR292" s="7">
        <f t="shared" si="191"/>
        <v>0</v>
      </c>
      <c r="AS292" s="7">
        <f t="shared" si="191"/>
        <v>0</v>
      </c>
      <c r="AT292" s="7">
        <f t="shared" si="191"/>
        <v>0</v>
      </c>
      <c r="AU292" s="7">
        <f t="shared" si="191"/>
        <v>0</v>
      </c>
      <c r="AV292" s="7">
        <f t="shared" si="191"/>
        <v>0</v>
      </c>
      <c r="AW292" s="7">
        <f t="shared" si="191"/>
        <v>0</v>
      </c>
      <c r="AX292" s="7">
        <f t="shared" si="191"/>
        <v>0</v>
      </c>
      <c r="AY292" s="7">
        <f t="shared" si="191"/>
        <v>0</v>
      </c>
      <c r="AZ292" s="7">
        <f t="shared" si="191"/>
        <v>0</v>
      </c>
      <c r="BA292" s="7">
        <f t="shared" si="191"/>
        <v>0</v>
      </c>
      <c r="BB292" s="7">
        <f t="shared" si="191"/>
        <v>0</v>
      </c>
      <c r="BC292" s="7">
        <f t="shared" si="191"/>
        <v>0</v>
      </c>
      <c r="BD292" s="7">
        <f t="shared" si="191"/>
        <v>0</v>
      </c>
      <c r="BE292" s="7">
        <f t="shared" si="191"/>
        <v>0</v>
      </c>
      <c r="BF292" s="7">
        <f t="shared" si="191"/>
        <v>0</v>
      </c>
      <c r="BG292" s="7">
        <f t="shared" si="191"/>
        <v>0</v>
      </c>
      <c r="BH292" s="7">
        <f t="shared" si="191"/>
        <v>0</v>
      </c>
      <c r="BI292" s="7">
        <f t="shared" si="191"/>
        <v>0</v>
      </c>
      <c r="BJ292" s="7">
        <f t="shared" si="191"/>
        <v>0</v>
      </c>
      <c r="BK292" s="7">
        <f t="shared" si="191"/>
        <v>0</v>
      </c>
      <c r="BL292" s="7">
        <f t="shared" si="191"/>
        <v>0</v>
      </c>
      <c r="BM292" s="7">
        <f t="shared" si="191"/>
        <v>0</v>
      </c>
      <c r="BN292" s="7">
        <f t="shared" si="191"/>
        <v>0</v>
      </c>
      <c r="BO292" s="7">
        <f t="shared" si="191"/>
        <v>0</v>
      </c>
      <c r="BP292" s="7">
        <f t="shared" si="191"/>
        <v>0</v>
      </c>
      <c r="BQ292" s="7">
        <f t="shared" si="191"/>
        <v>0</v>
      </c>
      <c r="BR292" s="7">
        <f t="shared" si="191"/>
        <v>0</v>
      </c>
      <c r="BS292" s="7">
        <f t="shared" si="191"/>
        <v>0</v>
      </c>
      <c r="BT292" s="7">
        <f t="shared" ref="BT292" si="192">BT24+BT129+BT234+BT269</f>
        <v>0</v>
      </c>
      <c r="BU292" s="7"/>
      <c r="BV292" s="7"/>
    </row>
    <row r="293" spans="1:74" s="6" customFormat="1" ht="15.75" customHeight="1" collapsed="1">
      <c r="A293" s="38" t="s">
        <v>48</v>
      </c>
      <c r="B293" s="38" t="s">
        <v>48</v>
      </c>
      <c r="C293" s="38">
        <v>4</v>
      </c>
      <c r="D293" s="52" t="s">
        <v>31</v>
      </c>
      <c r="E293" s="7">
        <f t="shared" ref="E293:N293" si="193">E30+E135+E240+E275</f>
        <v>0</v>
      </c>
      <c r="F293" s="7">
        <f t="shared" si="193"/>
        <v>0</v>
      </c>
      <c r="G293" s="7">
        <f t="shared" si="193"/>
        <v>0</v>
      </c>
      <c r="H293" s="7">
        <f t="shared" si="193"/>
        <v>0</v>
      </c>
      <c r="I293" s="7">
        <f t="shared" si="193"/>
        <v>0</v>
      </c>
      <c r="J293" s="7">
        <f t="shared" si="193"/>
        <v>0</v>
      </c>
      <c r="K293" s="7">
        <f t="shared" si="193"/>
        <v>0</v>
      </c>
      <c r="L293" s="7">
        <f t="shared" si="193"/>
        <v>0</v>
      </c>
      <c r="M293" s="7">
        <f t="shared" si="193"/>
        <v>0</v>
      </c>
      <c r="N293" s="7">
        <f t="shared" si="193"/>
        <v>0</v>
      </c>
      <c r="O293" s="7">
        <f>O30+O135+O240+O275</f>
        <v>0</v>
      </c>
      <c r="P293" s="7">
        <f t="shared" ref="P293:BS293" si="194">P30+P135+P240+P275</f>
        <v>0</v>
      </c>
      <c r="Q293" s="7">
        <f t="shared" si="194"/>
        <v>0</v>
      </c>
      <c r="R293" s="7">
        <f t="shared" si="194"/>
        <v>0</v>
      </c>
      <c r="S293" s="7">
        <f t="shared" si="194"/>
        <v>0</v>
      </c>
      <c r="T293" s="7">
        <f t="shared" si="194"/>
        <v>0</v>
      </c>
      <c r="U293" s="7">
        <f t="shared" si="194"/>
        <v>0</v>
      </c>
      <c r="V293" s="7">
        <f t="shared" si="194"/>
        <v>0</v>
      </c>
      <c r="W293" s="7">
        <f t="shared" si="194"/>
        <v>0</v>
      </c>
      <c r="X293" s="7">
        <f t="shared" si="194"/>
        <v>0</v>
      </c>
      <c r="Y293" s="7">
        <f t="shared" si="194"/>
        <v>0</v>
      </c>
      <c r="Z293" s="7">
        <f t="shared" si="194"/>
        <v>0</v>
      </c>
      <c r="AA293" s="7">
        <f t="shared" si="194"/>
        <v>0</v>
      </c>
      <c r="AB293" s="7">
        <f t="shared" si="194"/>
        <v>0</v>
      </c>
      <c r="AC293" s="7">
        <f t="shared" si="194"/>
        <v>0</v>
      </c>
      <c r="AD293" s="7">
        <f t="shared" si="194"/>
        <v>0</v>
      </c>
      <c r="AE293" s="7">
        <f t="shared" si="194"/>
        <v>0</v>
      </c>
      <c r="AF293" s="7">
        <f t="shared" si="194"/>
        <v>0</v>
      </c>
      <c r="AG293" s="7">
        <f t="shared" si="194"/>
        <v>0</v>
      </c>
      <c r="AH293" s="7">
        <f t="shared" si="194"/>
        <v>0</v>
      </c>
      <c r="AI293" s="7">
        <f t="shared" si="194"/>
        <v>0</v>
      </c>
      <c r="AJ293" s="7">
        <f t="shared" si="194"/>
        <v>0</v>
      </c>
      <c r="AK293" s="7">
        <f t="shared" si="194"/>
        <v>0</v>
      </c>
      <c r="AL293" s="7">
        <f t="shared" si="194"/>
        <v>0</v>
      </c>
      <c r="AM293" s="7" t="e">
        <f t="shared" si="194"/>
        <v>#REF!</v>
      </c>
      <c r="AN293" s="7">
        <v>-5790300.9993520826</v>
      </c>
      <c r="AO293" s="7">
        <v>-6315986.0651447782</v>
      </c>
      <c r="AP293" s="7">
        <v>-5657860.2749110358</v>
      </c>
      <c r="AQ293" s="7">
        <f t="shared" si="194"/>
        <v>-5657860.2749110358</v>
      </c>
      <c r="AR293" s="7">
        <f t="shared" si="194"/>
        <v>-5657860.2749110358</v>
      </c>
      <c r="AS293" s="7">
        <f t="shared" si="194"/>
        <v>-5657860.2749110358</v>
      </c>
      <c r="AT293" s="7">
        <f t="shared" si="194"/>
        <v>-5657860.2749110358</v>
      </c>
      <c r="AU293" s="7">
        <f t="shared" si="194"/>
        <v>-5657860.2749110358</v>
      </c>
      <c r="AV293" s="7">
        <f t="shared" si="194"/>
        <v>-5657860.2749110358</v>
      </c>
      <c r="AW293" s="7">
        <f t="shared" si="194"/>
        <v>-5657860.2749110358</v>
      </c>
      <c r="AX293" s="7">
        <f t="shared" si="194"/>
        <v>-5657860.2749110358</v>
      </c>
      <c r="AY293" s="7">
        <f t="shared" si="194"/>
        <v>0</v>
      </c>
      <c r="AZ293" s="7">
        <f t="shared" si="194"/>
        <v>0</v>
      </c>
      <c r="BA293" s="7">
        <f t="shared" si="194"/>
        <v>0</v>
      </c>
      <c r="BB293" s="7">
        <f t="shared" si="194"/>
        <v>0</v>
      </c>
      <c r="BC293" s="7">
        <f t="shared" si="194"/>
        <v>0</v>
      </c>
      <c r="BD293" s="7">
        <f t="shared" si="194"/>
        <v>0</v>
      </c>
      <c r="BE293" s="7">
        <f t="shared" si="194"/>
        <v>0</v>
      </c>
      <c r="BF293" s="7">
        <f t="shared" si="194"/>
        <v>0</v>
      </c>
      <c r="BG293" s="7">
        <f t="shared" si="194"/>
        <v>0</v>
      </c>
      <c r="BH293" s="7">
        <f t="shared" si="194"/>
        <v>0</v>
      </c>
      <c r="BI293" s="7">
        <f t="shared" si="194"/>
        <v>0</v>
      </c>
      <c r="BJ293" s="7">
        <f t="shared" si="194"/>
        <v>0</v>
      </c>
      <c r="BK293" s="7">
        <f t="shared" si="194"/>
        <v>0</v>
      </c>
      <c r="BL293" s="7">
        <f t="shared" si="194"/>
        <v>0</v>
      </c>
      <c r="BM293" s="7">
        <f t="shared" si="194"/>
        <v>0</v>
      </c>
      <c r="BN293" s="7">
        <f t="shared" si="194"/>
        <v>0</v>
      </c>
      <c r="BO293" s="7">
        <f t="shared" si="194"/>
        <v>0</v>
      </c>
      <c r="BP293" s="7">
        <f t="shared" si="194"/>
        <v>0</v>
      </c>
      <c r="BQ293" s="7">
        <f t="shared" si="194"/>
        <v>0</v>
      </c>
      <c r="BR293" s="7">
        <f t="shared" si="194"/>
        <v>0</v>
      </c>
      <c r="BS293" s="7">
        <f t="shared" si="194"/>
        <v>0</v>
      </c>
      <c r="BT293" s="7">
        <f t="shared" ref="BT293" si="195">BT30+BT135+BT240+BT275</f>
        <v>0</v>
      </c>
      <c r="BU293" s="7"/>
      <c r="BV293" s="7"/>
    </row>
    <row r="294" spans="1:74" s="6" customFormat="1" ht="15.75" hidden="1" customHeight="1" outlineLevel="1">
      <c r="A294" s="38" t="s">
        <v>48</v>
      </c>
      <c r="B294" s="38" t="s">
        <v>48</v>
      </c>
      <c r="C294" s="38">
        <v>5</v>
      </c>
      <c r="D294" s="52" t="s">
        <v>31</v>
      </c>
      <c r="E294" s="7">
        <f t="shared" ref="E294:N294" si="196">E36+E141+E246+E281</f>
        <v>0</v>
      </c>
      <c r="F294" s="7">
        <f t="shared" si="196"/>
        <v>0</v>
      </c>
      <c r="G294" s="7">
        <f t="shared" si="196"/>
        <v>0</v>
      </c>
      <c r="H294" s="7">
        <f t="shared" si="196"/>
        <v>0</v>
      </c>
      <c r="I294" s="7">
        <f t="shared" si="196"/>
        <v>0</v>
      </c>
      <c r="J294" s="7">
        <f t="shared" si="196"/>
        <v>0</v>
      </c>
      <c r="K294" s="7">
        <f t="shared" si="196"/>
        <v>0</v>
      </c>
      <c r="L294" s="7">
        <f t="shared" si="196"/>
        <v>0</v>
      </c>
      <c r="M294" s="7">
        <f t="shared" si="196"/>
        <v>0</v>
      </c>
      <c r="N294" s="7">
        <f t="shared" si="196"/>
        <v>0</v>
      </c>
      <c r="O294" s="7">
        <f>O36+O141+O246+O281</f>
        <v>0</v>
      </c>
      <c r="P294" s="7">
        <f t="shared" ref="P294:BS294" si="197">P36+P141+P246+P281</f>
        <v>0</v>
      </c>
      <c r="Q294" s="7">
        <f t="shared" si="197"/>
        <v>0</v>
      </c>
      <c r="R294" s="7">
        <f t="shared" si="197"/>
        <v>0</v>
      </c>
      <c r="S294" s="7">
        <f t="shared" si="197"/>
        <v>0</v>
      </c>
      <c r="T294" s="7">
        <f t="shared" si="197"/>
        <v>0</v>
      </c>
      <c r="U294" s="7">
        <f t="shared" si="197"/>
        <v>0</v>
      </c>
      <c r="V294" s="7">
        <f t="shared" si="197"/>
        <v>0</v>
      </c>
      <c r="W294" s="7">
        <f t="shared" si="197"/>
        <v>0</v>
      </c>
      <c r="X294" s="7">
        <f t="shared" si="197"/>
        <v>0</v>
      </c>
      <c r="Y294" s="7">
        <f t="shared" si="197"/>
        <v>0</v>
      </c>
      <c r="Z294" s="7">
        <f t="shared" si="197"/>
        <v>0</v>
      </c>
      <c r="AA294" s="7">
        <f t="shared" si="197"/>
        <v>0</v>
      </c>
      <c r="AB294" s="7">
        <f t="shared" si="197"/>
        <v>0</v>
      </c>
      <c r="AC294" s="7">
        <f t="shared" si="197"/>
        <v>0</v>
      </c>
      <c r="AD294" s="7">
        <f t="shared" si="197"/>
        <v>0</v>
      </c>
      <c r="AE294" s="7">
        <f t="shared" si="197"/>
        <v>0</v>
      </c>
      <c r="AF294" s="7">
        <f t="shared" si="197"/>
        <v>0</v>
      </c>
      <c r="AG294" s="7">
        <f t="shared" si="197"/>
        <v>0</v>
      </c>
      <c r="AH294" s="7">
        <f t="shared" si="197"/>
        <v>0</v>
      </c>
      <c r="AI294" s="7">
        <f t="shared" si="197"/>
        <v>0</v>
      </c>
      <c r="AJ294" s="7">
        <f t="shared" si="197"/>
        <v>0</v>
      </c>
      <c r="AK294" s="7">
        <f t="shared" si="197"/>
        <v>0</v>
      </c>
      <c r="AL294" s="7">
        <f t="shared" si="197"/>
        <v>0</v>
      </c>
      <c r="AM294" s="7">
        <f t="shared" si="197"/>
        <v>0</v>
      </c>
      <c r="AN294" s="7">
        <v>0</v>
      </c>
      <c r="AO294" s="7">
        <v>0</v>
      </c>
      <c r="AP294" s="7">
        <v>0</v>
      </c>
      <c r="AQ294" s="7" t="e">
        <f t="shared" si="197"/>
        <v>#VALUE!</v>
      </c>
      <c r="AR294" s="7" t="e">
        <f t="shared" si="197"/>
        <v>#VALUE!</v>
      </c>
      <c r="AS294" s="7" t="e">
        <f t="shared" si="197"/>
        <v>#VALUE!</v>
      </c>
      <c r="AT294" s="7" t="e">
        <f t="shared" si="197"/>
        <v>#VALUE!</v>
      </c>
      <c r="AU294" s="7" t="e">
        <f t="shared" si="197"/>
        <v>#VALUE!</v>
      </c>
      <c r="AV294" s="7" t="e">
        <f t="shared" si="197"/>
        <v>#VALUE!</v>
      </c>
      <c r="AW294" s="7" t="e">
        <f t="shared" si="197"/>
        <v>#VALUE!</v>
      </c>
      <c r="AX294" s="7" t="e">
        <f t="shared" si="197"/>
        <v>#VALUE!</v>
      </c>
      <c r="AY294" s="7" t="e">
        <f t="shared" si="197"/>
        <v>#VALUE!</v>
      </c>
      <c r="AZ294" s="7" t="e">
        <f t="shared" si="197"/>
        <v>#VALUE!</v>
      </c>
      <c r="BA294" s="7" t="e">
        <f t="shared" si="197"/>
        <v>#VALUE!</v>
      </c>
      <c r="BB294" s="7" t="e">
        <f t="shared" si="197"/>
        <v>#VALUE!</v>
      </c>
      <c r="BC294" s="7" t="e">
        <f t="shared" si="197"/>
        <v>#VALUE!</v>
      </c>
      <c r="BD294" s="7" t="e">
        <f t="shared" si="197"/>
        <v>#VALUE!</v>
      </c>
      <c r="BE294" s="7" t="e">
        <f t="shared" si="197"/>
        <v>#VALUE!</v>
      </c>
      <c r="BF294" s="7" t="e">
        <f t="shared" si="197"/>
        <v>#VALUE!</v>
      </c>
      <c r="BG294" s="7" t="e">
        <f t="shared" si="197"/>
        <v>#VALUE!</v>
      </c>
      <c r="BH294" s="7" t="e">
        <f t="shared" si="197"/>
        <v>#VALUE!</v>
      </c>
      <c r="BI294" s="7" t="e">
        <f t="shared" si="197"/>
        <v>#VALUE!</v>
      </c>
      <c r="BJ294" s="7" t="e">
        <f t="shared" si="197"/>
        <v>#VALUE!</v>
      </c>
      <c r="BK294" s="7">
        <f t="shared" si="197"/>
        <v>0</v>
      </c>
      <c r="BL294" s="7">
        <f t="shared" si="197"/>
        <v>0</v>
      </c>
      <c r="BM294" s="7">
        <f t="shared" si="197"/>
        <v>0</v>
      </c>
      <c r="BN294" s="7">
        <f t="shared" si="197"/>
        <v>0</v>
      </c>
      <c r="BO294" s="7">
        <f t="shared" si="197"/>
        <v>0</v>
      </c>
      <c r="BP294" s="7">
        <f t="shared" si="197"/>
        <v>0</v>
      </c>
      <c r="BQ294" s="7">
        <f t="shared" si="197"/>
        <v>0</v>
      </c>
      <c r="BR294" s="7">
        <f t="shared" si="197"/>
        <v>0</v>
      </c>
      <c r="BS294" s="7">
        <f t="shared" si="197"/>
        <v>0</v>
      </c>
      <c r="BT294" s="7">
        <f t="shared" ref="BT294" si="198">BT36+BT141+BT246+BT281</f>
        <v>0</v>
      </c>
      <c r="BU294" s="7"/>
      <c r="BV294" s="7"/>
    </row>
    <row r="295" spans="1:74" s="6" customFormat="1" ht="15.75" customHeight="1" collapsed="1">
      <c r="A295" s="38"/>
      <c r="B295" s="38"/>
      <c r="C295" s="38"/>
      <c r="D295" s="5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1:74" s="6" customFormat="1" ht="15.75" customHeight="1">
      <c r="A296" s="38" t="s">
        <v>48</v>
      </c>
      <c r="B296" s="38" t="s">
        <v>48</v>
      </c>
      <c r="C296" s="38"/>
      <c r="D296" s="54" t="s">
        <v>38</v>
      </c>
      <c r="E296" s="7">
        <f t="shared" ref="E296:BH298" si="199">E41+E146+E251+E286</f>
        <v>0</v>
      </c>
      <c r="F296" s="7">
        <f t="shared" si="199"/>
        <v>0</v>
      </c>
      <c r="G296" s="7">
        <f t="shared" si="199"/>
        <v>0</v>
      </c>
      <c r="H296" s="7">
        <f t="shared" si="199"/>
        <v>0</v>
      </c>
      <c r="I296" s="7">
        <f t="shared" si="199"/>
        <v>0</v>
      </c>
      <c r="J296" s="7">
        <f t="shared" si="199"/>
        <v>0</v>
      </c>
      <c r="K296" s="7">
        <f t="shared" si="199"/>
        <v>0</v>
      </c>
      <c r="L296" s="7">
        <f t="shared" si="199"/>
        <v>0</v>
      </c>
      <c r="M296" s="7">
        <f t="shared" si="199"/>
        <v>0</v>
      </c>
      <c r="N296" s="7">
        <f t="shared" si="199"/>
        <v>0</v>
      </c>
      <c r="O296" s="7">
        <f t="shared" si="199"/>
        <v>0</v>
      </c>
      <c r="P296" s="7">
        <f t="shared" si="199"/>
        <v>0</v>
      </c>
      <c r="Q296" s="7">
        <f t="shared" si="199"/>
        <v>0</v>
      </c>
      <c r="R296" s="7">
        <f t="shared" si="199"/>
        <v>0</v>
      </c>
      <c r="S296" s="7">
        <f t="shared" si="199"/>
        <v>0</v>
      </c>
      <c r="T296" s="7">
        <f t="shared" si="199"/>
        <v>0</v>
      </c>
      <c r="U296" s="7">
        <f t="shared" si="199"/>
        <v>0</v>
      </c>
      <c r="V296" s="7">
        <f t="shared" si="199"/>
        <v>0</v>
      </c>
      <c r="W296" s="7">
        <f t="shared" si="199"/>
        <v>0</v>
      </c>
      <c r="X296" s="7">
        <f t="shared" si="199"/>
        <v>-102439</v>
      </c>
      <c r="Y296" s="7">
        <f t="shared" si="199"/>
        <v>-165267</v>
      </c>
      <c r="Z296" s="7">
        <f t="shared" si="199"/>
        <v>-123721</v>
      </c>
      <c r="AA296" s="7">
        <f t="shared" si="199"/>
        <v>-133091</v>
      </c>
      <c r="AB296" s="7">
        <f t="shared" si="199"/>
        <v>-177330</v>
      </c>
      <c r="AC296" s="7">
        <f t="shared" si="199"/>
        <v>-124170</v>
      </c>
      <c r="AD296" s="7">
        <f t="shared" si="199"/>
        <v>-130493</v>
      </c>
      <c r="AE296" s="7">
        <f t="shared" si="199"/>
        <v>-239182.98241000003</v>
      </c>
      <c r="AF296" s="7">
        <f t="shared" si="199"/>
        <v>-390382.45045999996</v>
      </c>
      <c r="AG296" s="7">
        <f t="shared" si="199"/>
        <v>-398949.94124000001</v>
      </c>
      <c r="AH296" s="7">
        <f t="shared" si="199"/>
        <v>-302079.60299501731</v>
      </c>
      <c r="AI296" s="7">
        <f t="shared" si="199"/>
        <v>-224690.66425468726</v>
      </c>
      <c r="AJ296" s="7">
        <f t="shared" si="199"/>
        <v>-210325.65015</v>
      </c>
      <c r="AK296" s="7">
        <f t="shared" si="199"/>
        <v>-233141.42775999999</v>
      </c>
      <c r="AL296" s="7">
        <f t="shared" si="199"/>
        <v>-269375.82081</v>
      </c>
      <c r="AM296" s="7">
        <f t="shared" si="199"/>
        <v>-337467.96364999999</v>
      </c>
      <c r="AN296" s="7">
        <v>-835401.48712838499</v>
      </c>
      <c r="AO296" s="7">
        <v>-762183.09285999998</v>
      </c>
      <c r="AP296" s="7">
        <v>-827136.00769</v>
      </c>
      <c r="AQ296" s="7">
        <f t="shared" si="199"/>
        <v>0</v>
      </c>
      <c r="AR296" s="7">
        <f t="shared" si="199"/>
        <v>0</v>
      </c>
      <c r="AS296" s="7">
        <f t="shared" si="199"/>
        <v>0</v>
      </c>
      <c r="AT296" s="7">
        <f t="shared" si="199"/>
        <v>0</v>
      </c>
      <c r="AU296" s="7">
        <f t="shared" si="199"/>
        <v>0</v>
      </c>
      <c r="AV296" s="7">
        <f t="shared" si="199"/>
        <v>0</v>
      </c>
      <c r="AW296" s="7">
        <f t="shared" si="199"/>
        <v>0</v>
      </c>
      <c r="AX296" s="7">
        <f t="shared" si="199"/>
        <v>0</v>
      </c>
      <c r="AY296" s="7">
        <f t="shared" si="199"/>
        <v>0</v>
      </c>
      <c r="AZ296" s="7">
        <f t="shared" si="199"/>
        <v>0</v>
      </c>
      <c r="BA296" s="7">
        <f t="shared" si="199"/>
        <v>0</v>
      </c>
      <c r="BB296" s="7">
        <f t="shared" si="199"/>
        <v>0</v>
      </c>
      <c r="BC296" s="7">
        <f t="shared" si="199"/>
        <v>0</v>
      </c>
      <c r="BD296" s="7">
        <f t="shared" si="199"/>
        <v>0</v>
      </c>
      <c r="BE296" s="7">
        <f t="shared" si="199"/>
        <v>0</v>
      </c>
      <c r="BF296" s="7">
        <f t="shared" si="199"/>
        <v>0</v>
      </c>
      <c r="BG296" s="7">
        <f t="shared" si="199"/>
        <v>0</v>
      </c>
      <c r="BH296" s="7">
        <f t="shared" si="199"/>
        <v>0</v>
      </c>
      <c r="BI296" s="7">
        <f t="shared" ref="BI296:BT298" si="200">BI41+BI146+BI251+BI286</f>
        <v>0</v>
      </c>
      <c r="BJ296" s="7">
        <f t="shared" si="200"/>
        <v>0</v>
      </c>
      <c r="BK296" s="7">
        <f t="shared" si="200"/>
        <v>0</v>
      </c>
      <c r="BL296" s="7">
        <f t="shared" si="200"/>
        <v>0</v>
      </c>
      <c r="BM296" s="7">
        <f t="shared" si="200"/>
        <v>0</v>
      </c>
      <c r="BN296" s="7">
        <f t="shared" si="200"/>
        <v>0</v>
      </c>
      <c r="BO296" s="7">
        <f t="shared" si="200"/>
        <v>0</v>
      </c>
      <c r="BP296" s="7">
        <f t="shared" si="200"/>
        <v>0</v>
      </c>
      <c r="BQ296" s="7">
        <f t="shared" si="200"/>
        <v>0</v>
      </c>
      <c r="BR296" s="7">
        <f t="shared" si="200"/>
        <v>0</v>
      </c>
      <c r="BS296" s="7">
        <f t="shared" si="200"/>
        <v>0</v>
      </c>
      <c r="BT296" s="7">
        <f t="shared" si="200"/>
        <v>0</v>
      </c>
      <c r="BU296" s="7"/>
      <c r="BV296" s="7"/>
    </row>
    <row r="297" spans="1:74" s="6" customFormat="1" ht="15.75" customHeight="1">
      <c r="A297" s="38" t="s">
        <v>48</v>
      </c>
      <c r="B297" s="38" t="s">
        <v>48</v>
      </c>
      <c r="C297" s="38"/>
      <c r="D297" s="54" t="s">
        <v>39</v>
      </c>
      <c r="E297" s="7">
        <f t="shared" si="199"/>
        <v>0</v>
      </c>
      <c r="F297" s="7">
        <f t="shared" si="199"/>
        <v>0</v>
      </c>
      <c r="G297" s="7">
        <f t="shared" si="199"/>
        <v>0</v>
      </c>
      <c r="H297" s="7">
        <f t="shared" si="199"/>
        <v>0</v>
      </c>
      <c r="I297" s="7">
        <f t="shared" si="199"/>
        <v>0</v>
      </c>
      <c r="J297" s="7">
        <f t="shared" si="199"/>
        <v>0</v>
      </c>
      <c r="K297" s="7">
        <f t="shared" si="199"/>
        <v>0</v>
      </c>
      <c r="L297" s="7">
        <f t="shared" si="199"/>
        <v>0</v>
      </c>
      <c r="M297" s="7">
        <f t="shared" si="199"/>
        <v>0</v>
      </c>
      <c r="N297" s="7">
        <f t="shared" si="199"/>
        <v>0</v>
      </c>
      <c r="O297" s="7" t="e">
        <f t="shared" si="199"/>
        <v>#VALUE!</v>
      </c>
      <c r="P297" s="7" t="e">
        <f t="shared" si="199"/>
        <v>#VALUE!</v>
      </c>
      <c r="Q297" s="7" t="e">
        <f t="shared" si="199"/>
        <v>#VALUE!</v>
      </c>
      <c r="R297" s="7" t="e">
        <f t="shared" si="199"/>
        <v>#VALUE!</v>
      </c>
      <c r="S297" s="7" t="e">
        <f t="shared" si="199"/>
        <v>#VALUE!</v>
      </c>
      <c r="T297" s="7" t="e">
        <f t="shared" si="199"/>
        <v>#VALUE!</v>
      </c>
      <c r="U297" s="7" t="e">
        <f t="shared" si="199"/>
        <v>#VALUE!</v>
      </c>
      <c r="V297" s="7" t="e">
        <f t="shared" si="199"/>
        <v>#VALUE!</v>
      </c>
      <c r="W297" s="7" t="e">
        <f t="shared" si="199"/>
        <v>#VALUE!</v>
      </c>
      <c r="X297" s="7" t="e">
        <f t="shared" si="199"/>
        <v>#VALUE!</v>
      </c>
      <c r="Y297" s="7" t="e">
        <f t="shared" si="199"/>
        <v>#VALUE!</v>
      </c>
      <c r="Z297" s="7" t="e">
        <f t="shared" si="199"/>
        <v>#VALUE!</v>
      </c>
      <c r="AA297" s="7" t="e">
        <f t="shared" si="199"/>
        <v>#VALUE!</v>
      </c>
      <c r="AB297" s="7" t="e">
        <f t="shared" si="199"/>
        <v>#VALUE!</v>
      </c>
      <c r="AC297" s="7" t="e">
        <f t="shared" si="199"/>
        <v>#VALUE!</v>
      </c>
      <c r="AD297" s="7" t="e">
        <f t="shared" si="199"/>
        <v>#VALUE!</v>
      </c>
      <c r="AE297" s="7" t="e">
        <f t="shared" si="199"/>
        <v>#VALUE!</v>
      </c>
      <c r="AF297" s="7" t="e">
        <f t="shared" si="199"/>
        <v>#VALUE!</v>
      </c>
      <c r="AG297" s="7" t="e">
        <f t="shared" si="199"/>
        <v>#VALUE!</v>
      </c>
      <c r="AH297" s="7" t="e">
        <f t="shared" si="199"/>
        <v>#VALUE!</v>
      </c>
      <c r="AI297" s="7" t="e">
        <f t="shared" si="199"/>
        <v>#VALUE!</v>
      </c>
      <c r="AJ297" s="7" t="e">
        <f t="shared" si="199"/>
        <v>#VALUE!</v>
      </c>
      <c r="AK297" s="7" t="e">
        <f t="shared" si="199"/>
        <v>#VALUE!</v>
      </c>
      <c r="AL297" s="7" t="e">
        <f t="shared" si="199"/>
        <v>#VALUE!</v>
      </c>
      <c r="AM297" s="7" t="e">
        <f t="shared" si="199"/>
        <v>#VALUE!</v>
      </c>
      <c r="AN297" s="7">
        <v>39026.594656275294</v>
      </c>
      <c r="AO297" s="7">
        <v>36988.213789187095</v>
      </c>
      <c r="AP297" s="7">
        <v>33108.590232162736</v>
      </c>
      <c r="AQ297" s="7">
        <f t="shared" si="199"/>
        <v>0</v>
      </c>
      <c r="AR297" s="7">
        <f t="shared" si="199"/>
        <v>0</v>
      </c>
      <c r="AS297" s="7">
        <f t="shared" si="199"/>
        <v>0</v>
      </c>
      <c r="AT297" s="7">
        <f t="shared" si="199"/>
        <v>0</v>
      </c>
      <c r="AU297" s="7">
        <f t="shared" si="199"/>
        <v>0</v>
      </c>
      <c r="AV297" s="7">
        <f t="shared" si="199"/>
        <v>0</v>
      </c>
      <c r="AW297" s="7">
        <f t="shared" si="199"/>
        <v>0</v>
      </c>
      <c r="AX297" s="7">
        <f t="shared" si="199"/>
        <v>0</v>
      </c>
      <c r="AY297" s="7">
        <f t="shared" si="199"/>
        <v>0</v>
      </c>
      <c r="AZ297" s="7">
        <f t="shared" si="199"/>
        <v>0</v>
      </c>
      <c r="BA297" s="7">
        <f t="shared" si="199"/>
        <v>0</v>
      </c>
      <c r="BB297" s="7">
        <f t="shared" si="199"/>
        <v>0</v>
      </c>
      <c r="BC297" s="7">
        <f t="shared" si="199"/>
        <v>0</v>
      </c>
      <c r="BD297" s="7">
        <f t="shared" si="199"/>
        <v>0</v>
      </c>
      <c r="BE297" s="7">
        <f t="shared" si="199"/>
        <v>0</v>
      </c>
      <c r="BF297" s="7">
        <f t="shared" si="199"/>
        <v>0</v>
      </c>
      <c r="BG297" s="7">
        <f t="shared" si="199"/>
        <v>0</v>
      </c>
      <c r="BH297" s="7">
        <f t="shared" si="199"/>
        <v>0</v>
      </c>
      <c r="BI297" s="7">
        <f t="shared" si="200"/>
        <v>0</v>
      </c>
      <c r="BJ297" s="7" t="e">
        <f t="shared" si="200"/>
        <v>#VALUE!</v>
      </c>
      <c r="BK297" s="7" t="e">
        <f t="shared" si="200"/>
        <v>#VALUE!</v>
      </c>
      <c r="BL297" s="7" t="e">
        <f t="shared" si="200"/>
        <v>#VALUE!</v>
      </c>
      <c r="BM297" s="7" t="e">
        <f t="shared" si="200"/>
        <v>#VALUE!</v>
      </c>
      <c r="BN297" s="7" t="e">
        <f t="shared" si="200"/>
        <v>#VALUE!</v>
      </c>
      <c r="BO297" s="7" t="e">
        <f t="shared" si="200"/>
        <v>#VALUE!</v>
      </c>
      <c r="BP297" s="7" t="e">
        <f t="shared" si="200"/>
        <v>#VALUE!</v>
      </c>
      <c r="BQ297" s="7" t="e">
        <f t="shared" si="200"/>
        <v>#VALUE!</v>
      </c>
      <c r="BR297" s="7" t="e">
        <f t="shared" si="200"/>
        <v>#VALUE!</v>
      </c>
      <c r="BS297" s="7" t="e">
        <f t="shared" si="200"/>
        <v>#VALUE!</v>
      </c>
      <c r="BT297" s="7" t="e">
        <f t="shared" si="200"/>
        <v>#VALUE!</v>
      </c>
      <c r="BU297" s="7"/>
      <c r="BV297" s="7"/>
    </row>
    <row r="298" spans="1:74" s="6" customFormat="1" ht="15.75" customHeight="1">
      <c r="A298" s="58" t="s">
        <v>48</v>
      </c>
      <c r="B298" s="58" t="s">
        <v>48</v>
      </c>
      <c r="C298" s="61"/>
      <c r="D298" s="60" t="s">
        <v>40</v>
      </c>
      <c r="E298" s="55">
        <f t="shared" si="199"/>
        <v>0</v>
      </c>
      <c r="F298" s="55">
        <f t="shared" si="199"/>
        <v>0</v>
      </c>
      <c r="G298" s="55">
        <f t="shared" si="199"/>
        <v>0</v>
      </c>
      <c r="H298" s="55">
        <f t="shared" si="199"/>
        <v>0</v>
      </c>
      <c r="I298" s="55">
        <f t="shared" si="199"/>
        <v>0</v>
      </c>
      <c r="J298" s="55">
        <f t="shared" si="199"/>
        <v>0</v>
      </c>
      <c r="K298" s="55">
        <f t="shared" si="199"/>
        <v>0</v>
      </c>
      <c r="L298" s="55">
        <f t="shared" si="199"/>
        <v>0</v>
      </c>
      <c r="M298" s="55">
        <f t="shared" si="199"/>
        <v>0</v>
      </c>
      <c r="N298" s="55">
        <f t="shared" si="199"/>
        <v>0</v>
      </c>
      <c r="O298" s="55" t="e">
        <f t="shared" si="199"/>
        <v>#VALUE!</v>
      </c>
      <c r="P298" s="55" t="e">
        <f t="shared" si="199"/>
        <v>#VALUE!</v>
      </c>
      <c r="Q298" s="55" t="e">
        <f t="shared" si="199"/>
        <v>#VALUE!</v>
      </c>
      <c r="R298" s="55" t="e">
        <f t="shared" si="199"/>
        <v>#VALUE!</v>
      </c>
      <c r="S298" s="55" t="e">
        <f t="shared" si="199"/>
        <v>#VALUE!</v>
      </c>
      <c r="T298" s="55" t="e">
        <f t="shared" si="199"/>
        <v>#VALUE!</v>
      </c>
      <c r="U298" s="55" t="e">
        <f t="shared" si="199"/>
        <v>#VALUE!</v>
      </c>
      <c r="V298" s="55" t="e">
        <f t="shared" si="199"/>
        <v>#VALUE!</v>
      </c>
      <c r="W298" s="55" t="e">
        <f t="shared" si="199"/>
        <v>#VALUE!</v>
      </c>
      <c r="X298" s="55" t="e">
        <f t="shared" si="199"/>
        <v>#VALUE!</v>
      </c>
      <c r="Y298" s="55" t="e">
        <f t="shared" si="199"/>
        <v>#VALUE!</v>
      </c>
      <c r="Z298" s="55" t="e">
        <f t="shared" si="199"/>
        <v>#VALUE!</v>
      </c>
      <c r="AA298" s="55" t="e">
        <f t="shared" si="199"/>
        <v>#VALUE!</v>
      </c>
      <c r="AB298" s="55" t="e">
        <f t="shared" si="199"/>
        <v>#VALUE!</v>
      </c>
      <c r="AC298" s="55" t="e">
        <f t="shared" si="199"/>
        <v>#VALUE!</v>
      </c>
      <c r="AD298" s="55" t="e">
        <f t="shared" si="199"/>
        <v>#VALUE!</v>
      </c>
      <c r="AE298" s="55" t="e">
        <f t="shared" si="199"/>
        <v>#VALUE!</v>
      </c>
      <c r="AF298" s="55" t="e">
        <f t="shared" si="199"/>
        <v>#VALUE!</v>
      </c>
      <c r="AG298" s="55" t="e">
        <f t="shared" si="199"/>
        <v>#VALUE!</v>
      </c>
      <c r="AH298" s="55" t="e">
        <f t="shared" si="199"/>
        <v>#VALUE!</v>
      </c>
      <c r="AI298" s="55" t="e">
        <f t="shared" si="199"/>
        <v>#VALUE!</v>
      </c>
      <c r="AJ298" s="55" t="e">
        <f t="shared" si="199"/>
        <v>#VALUE!</v>
      </c>
      <c r="AK298" s="55" t="e">
        <f t="shared" si="199"/>
        <v>#VALUE!</v>
      </c>
      <c r="AL298" s="55" t="e">
        <f t="shared" si="199"/>
        <v>#VALUE!</v>
      </c>
      <c r="AM298" s="55" t="e">
        <f t="shared" si="199"/>
        <v>#VALUE!</v>
      </c>
      <c r="AN298" s="55">
        <v>9628144.9937267732</v>
      </c>
      <c r="AO298" s="55">
        <v>8902950.1146559585</v>
      </c>
      <c r="AP298" s="55">
        <v>8108922.6971981209</v>
      </c>
      <c r="AQ298" s="55">
        <f t="shared" si="199"/>
        <v>8108922.6971981209</v>
      </c>
      <c r="AR298" s="55">
        <f t="shared" si="199"/>
        <v>8108922.6971981209</v>
      </c>
      <c r="AS298" s="55">
        <f t="shared" si="199"/>
        <v>8108922.6971981209</v>
      </c>
      <c r="AT298" s="55">
        <f t="shared" si="199"/>
        <v>8108922.6971981209</v>
      </c>
      <c r="AU298" s="55">
        <f t="shared" si="199"/>
        <v>8108922.6971981209</v>
      </c>
      <c r="AV298" s="55">
        <f t="shared" si="199"/>
        <v>8108922.6971981209</v>
      </c>
      <c r="AW298" s="55">
        <f t="shared" si="199"/>
        <v>8108922.6971981209</v>
      </c>
      <c r="AX298" s="55">
        <f t="shared" si="199"/>
        <v>2451062.422287087</v>
      </c>
      <c r="AY298" s="55">
        <f t="shared" si="199"/>
        <v>2451062.422287087</v>
      </c>
      <c r="AZ298" s="55">
        <f t="shared" si="199"/>
        <v>2451062.422287087</v>
      </c>
      <c r="BA298" s="55">
        <f t="shared" si="199"/>
        <v>2451062.422287087</v>
      </c>
      <c r="BB298" s="55">
        <f t="shared" si="199"/>
        <v>2451062.422287087</v>
      </c>
      <c r="BC298" s="55">
        <f t="shared" si="199"/>
        <v>2451062.422287087</v>
      </c>
      <c r="BD298" s="55">
        <f t="shared" si="199"/>
        <v>2451062.422287087</v>
      </c>
      <c r="BE298" s="55">
        <f t="shared" si="199"/>
        <v>2451062.422287087</v>
      </c>
      <c r="BF298" s="55">
        <f t="shared" si="199"/>
        <v>2451062.422287087</v>
      </c>
      <c r="BG298" s="55">
        <f t="shared" si="199"/>
        <v>2451062.422287087</v>
      </c>
      <c r="BH298" s="55">
        <f t="shared" si="199"/>
        <v>2451062.422287087</v>
      </c>
      <c r="BI298" s="55">
        <f t="shared" si="200"/>
        <v>2451062.422287087</v>
      </c>
      <c r="BJ298" s="55" t="e">
        <f t="shared" si="200"/>
        <v>#VALUE!</v>
      </c>
      <c r="BK298" s="55" t="e">
        <f t="shared" si="200"/>
        <v>#VALUE!</v>
      </c>
      <c r="BL298" s="55" t="e">
        <f t="shared" si="200"/>
        <v>#VALUE!</v>
      </c>
      <c r="BM298" s="55" t="e">
        <f t="shared" si="200"/>
        <v>#VALUE!</v>
      </c>
      <c r="BN298" s="55" t="e">
        <f t="shared" si="200"/>
        <v>#VALUE!</v>
      </c>
      <c r="BO298" s="55" t="e">
        <f t="shared" si="200"/>
        <v>#VALUE!</v>
      </c>
      <c r="BP298" s="55" t="e">
        <f t="shared" si="200"/>
        <v>#VALUE!</v>
      </c>
      <c r="BQ298" s="55" t="e">
        <f t="shared" si="200"/>
        <v>#VALUE!</v>
      </c>
      <c r="BR298" s="55" t="e">
        <f t="shared" si="200"/>
        <v>#VALUE!</v>
      </c>
      <c r="BS298" s="55" t="e">
        <f t="shared" si="200"/>
        <v>#VALUE!</v>
      </c>
      <c r="BT298" s="55" t="e">
        <f t="shared" si="200"/>
        <v>#VALUE!</v>
      </c>
      <c r="BU298" s="7"/>
      <c r="BV298" s="7"/>
    </row>
    <row r="299" spans="1:74" s="6" customFormat="1" ht="15.75" customHeight="1">
      <c r="B299" s="29"/>
      <c r="C299" s="30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1:74" s="6" customFormat="1" ht="15.75" customHeight="1">
      <c r="A300" s="62" t="s">
        <v>49</v>
      </c>
      <c r="B300" s="29"/>
      <c r="C300" s="30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1:74" s="6" customFormat="1" ht="15.75" customHeight="1">
      <c r="B301" s="29"/>
      <c r="C301" s="30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1:74" ht="15.75" customHeight="1">
      <c r="A302" s="57"/>
      <c r="B302" s="57"/>
      <c r="C302" s="61"/>
      <c r="D302" s="60" t="s">
        <v>50</v>
      </c>
      <c r="E302" s="63">
        <f>0.035/12</f>
        <v>2.9166666666666668E-3</v>
      </c>
      <c r="F302" s="63">
        <f t="shared" ref="F302:H302" si="201">0.035/12</f>
        <v>2.9166666666666668E-3</v>
      </c>
      <c r="G302" s="63">
        <f t="shared" si="201"/>
        <v>2.9166666666666668E-3</v>
      </c>
      <c r="H302" s="63">
        <f t="shared" si="201"/>
        <v>2.9166666666666668E-3</v>
      </c>
      <c r="I302" s="63">
        <v>3.0000000000000001E-3</v>
      </c>
      <c r="J302" s="63">
        <v>2.7000000000000001E-3</v>
      </c>
      <c r="K302" s="63">
        <v>3.0000000000000001E-3</v>
      </c>
      <c r="L302" s="63">
        <v>3.0000000000000001E-3</v>
      </c>
      <c r="M302" s="63">
        <v>3.2000000000000002E-3</v>
      </c>
      <c r="N302" s="63">
        <v>3.0000000000000001E-3</v>
      </c>
      <c r="O302" s="63">
        <v>3.3999999999999998E-3</v>
      </c>
      <c r="P302" s="63">
        <v>3.3999999999999998E-3</v>
      </c>
      <c r="Q302" s="63">
        <v>3.3E-3</v>
      </c>
      <c r="R302" s="63">
        <v>3.5999999999999999E-3</v>
      </c>
      <c r="S302" s="63">
        <v>3.5000000000000001E-3</v>
      </c>
      <c r="T302" s="63">
        <v>3.5999999999999999E-3</v>
      </c>
      <c r="U302" s="63">
        <v>3.5999999999999999E-3</v>
      </c>
      <c r="V302" s="63">
        <v>3.3E-3</v>
      </c>
      <c r="W302" s="63">
        <v>3.5999999999999999E-3</v>
      </c>
      <c r="X302" s="63">
        <v>3.7000000000000002E-3</v>
      </c>
      <c r="Y302" s="63">
        <v>3.8E-3</v>
      </c>
      <c r="Z302" s="63">
        <v>3.7000000000000002E-3</v>
      </c>
      <c r="AA302" s="63">
        <v>4.0000000000000001E-3</v>
      </c>
      <c r="AB302" s="63">
        <v>4.0000000000000001E-3</v>
      </c>
      <c r="AC302" s="63">
        <v>3.8999999999999998E-3</v>
      </c>
      <c r="AD302" s="63">
        <v>4.1999999999999997E-3</v>
      </c>
      <c r="AE302" s="63">
        <v>4.1000000000000003E-3</v>
      </c>
      <c r="AF302" s="63">
        <v>4.1999999999999997E-3</v>
      </c>
      <c r="AG302" s="63">
        <v>4.4000000000000003E-3</v>
      </c>
      <c r="AH302" s="63">
        <v>4.0000000000000001E-3</v>
      </c>
      <c r="AI302" s="63">
        <v>4.4000000000000003E-3</v>
      </c>
      <c r="AJ302" s="63">
        <v>4.4999999999999997E-3</v>
      </c>
      <c r="AK302" s="63">
        <v>4.5999999999999999E-3</v>
      </c>
      <c r="AL302" s="63">
        <v>4.4999999999999997E-3</v>
      </c>
      <c r="AM302" s="63">
        <v>4.7000000000000002E-3</v>
      </c>
      <c r="AN302" s="63">
        <v>3.8999999999999998E-3</v>
      </c>
      <c r="AO302" s="63">
        <v>4.0000000000000001E-3</v>
      </c>
      <c r="AP302" s="63">
        <v>3.8999999999999998E-3</v>
      </c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</row>
    <row r="303" spans="1:74" ht="15.75" hidden="1" customHeight="1" outlineLevel="1">
      <c r="B303" s="29"/>
      <c r="C303" s="30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</row>
    <row r="304" spans="1:74" s="6" customFormat="1" ht="15.75" hidden="1" customHeight="1" outlineLevel="1">
      <c r="A304" s="62" t="s">
        <v>51</v>
      </c>
      <c r="B304" s="38"/>
      <c r="C304" s="38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1:74" s="6" customFormat="1" ht="15.75" hidden="1" customHeight="1" outlineLevel="1">
      <c r="B305" s="29"/>
      <c r="C305" s="30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1:74" s="6" customFormat="1" ht="15.75" hidden="1" customHeight="1" outlineLevel="1">
      <c r="A306" s="29" t="s">
        <v>48</v>
      </c>
      <c r="B306" s="29" t="s">
        <v>48</v>
      </c>
      <c r="C306" s="38">
        <v>1</v>
      </c>
      <c r="D306" s="54" t="s">
        <v>52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65">
        <v>2575330</v>
      </c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1:74" s="6" customFormat="1" ht="15.75" hidden="1" customHeight="1" outlineLevel="1">
      <c r="A307" s="29" t="s">
        <v>27</v>
      </c>
      <c r="B307" s="38" t="s">
        <v>28</v>
      </c>
      <c r="C307" s="38">
        <v>1</v>
      </c>
      <c r="D307" s="54" t="s">
        <v>53</v>
      </c>
      <c r="E307" s="7">
        <f>16/30*5734666.21211064</f>
        <v>3058488.6464590076</v>
      </c>
      <c r="F307" s="7">
        <v>5457085.4618635727</v>
      </c>
      <c r="G307" s="7">
        <v>5913035.3021426145</v>
      </c>
      <c r="H307" s="7">
        <v>10916768.735029623</v>
      </c>
      <c r="I307" s="7">
        <v>10547590.187298032</v>
      </c>
      <c r="J307" s="7">
        <v>9206059.6258682217</v>
      </c>
      <c r="K307" s="7">
        <v>7423943.9575112415</v>
      </c>
      <c r="L307" s="7">
        <v>5543227.5546470406</v>
      </c>
      <c r="M307" s="7">
        <v>4483483.6947267968</v>
      </c>
      <c r="N307" s="7">
        <v>3676418.5653191446</v>
      </c>
      <c r="O307" s="66">
        <f>IFERROR(SUM(E307:N307)/SUM($E$307:$N$312)*$O$306,0)</f>
        <v>0</v>
      </c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1:74" s="6" customFormat="1" ht="15.75" hidden="1" customHeight="1" outlineLevel="1">
      <c r="A308" s="29" t="s">
        <v>41</v>
      </c>
      <c r="B308" s="38" t="s">
        <v>42</v>
      </c>
      <c r="C308" s="38">
        <v>1</v>
      </c>
      <c r="D308" s="54" t="s">
        <v>53</v>
      </c>
      <c r="E308" s="7" t="e">
        <f>16/30*O47/O117*2582473.28710364</f>
        <v>#VALUE!</v>
      </c>
      <c r="F308" s="7" t="e">
        <f>O47/O117*2336727.58520276</f>
        <v>#VALUE!</v>
      </c>
      <c r="G308" s="7" t="e">
        <f>O47/O117*2270477.74010844</f>
        <v>#VALUE!</v>
      </c>
      <c r="H308" s="7" t="e">
        <f>O47/O117*2927149.17530098</f>
        <v>#VALUE!</v>
      </c>
      <c r="I308" s="7" t="e">
        <f>O47/O117*2828442.75110993</f>
        <v>#VALUE!</v>
      </c>
      <c r="J308" s="7" t="e">
        <f>O47/O117*2545977.69098353</f>
        <v>#VALUE!</v>
      </c>
      <c r="K308" s="7" t="e">
        <f>O47/O117*2290217.15082451</f>
        <v>#VALUE!</v>
      </c>
      <c r="L308" s="7" t="e">
        <f>O47/O117*2138449.06643133</f>
        <v>#VALUE!</v>
      </c>
      <c r="M308" s="7" t="e">
        <f>O47/O117*2057495.88919707</f>
        <v>#VALUE!</v>
      </c>
      <c r="N308" s="7" t="e">
        <f>O47/O117*2251586.29361557</f>
        <v>#VALUE!</v>
      </c>
      <c r="O308" s="67">
        <f>IFERROR(SUM(E308:N308)/SUM($E$307:$N$312)*$O$306,0)</f>
        <v>0</v>
      </c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1:74" s="6" customFormat="1" ht="15.75" hidden="1" customHeight="1" outlineLevel="1">
      <c r="A309" s="29" t="s">
        <v>43</v>
      </c>
      <c r="B309" s="38" t="s">
        <v>42</v>
      </c>
      <c r="C309" s="38">
        <v>1</v>
      </c>
      <c r="D309" s="54" t="s">
        <v>53</v>
      </c>
      <c r="E309" s="7" t="e">
        <f>16/30*O82/O117*2582473.28710364</f>
        <v>#VALUE!</v>
      </c>
      <c r="F309" s="7" t="e">
        <f>O82/O117*2336727.58520276</f>
        <v>#VALUE!</v>
      </c>
      <c r="G309" s="7" t="e">
        <f>O82/O117*2270477.74010844</f>
        <v>#VALUE!</v>
      </c>
      <c r="H309" s="7" t="e">
        <f>O82/O117*2927149.17530098</f>
        <v>#VALUE!</v>
      </c>
      <c r="I309" s="7" t="e">
        <f>O82/O117*2828442.75110993</f>
        <v>#VALUE!</v>
      </c>
      <c r="J309" s="7" t="e">
        <f>O82/O117*2545977.69098353</f>
        <v>#VALUE!</v>
      </c>
      <c r="K309" s="7" t="e">
        <f>O82/O117*2290217.15082451</f>
        <v>#VALUE!</v>
      </c>
      <c r="L309" s="7" t="e">
        <f>O82/O117*2138449.06643133</f>
        <v>#VALUE!</v>
      </c>
      <c r="M309" s="7" t="e">
        <f>O82/O117*2057495.88919707</f>
        <v>#VALUE!</v>
      </c>
      <c r="N309" s="7" t="e">
        <f>O82/O117*2251586.29361557</f>
        <v>#VALUE!</v>
      </c>
      <c r="O309" s="67">
        <f t="shared" ref="O309:O312" si="202">IFERROR(SUM(E309:N309)/SUM($E$307:$N$312)*$O$306,0)</f>
        <v>0</v>
      </c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1:74" s="6" customFormat="1" ht="15.75" hidden="1" customHeight="1" outlineLevel="1">
      <c r="A310" s="29" t="s">
        <v>41</v>
      </c>
      <c r="B310" s="38" t="s">
        <v>45</v>
      </c>
      <c r="C310" s="38">
        <v>1</v>
      </c>
      <c r="D310" s="54" t="s">
        <v>53</v>
      </c>
      <c r="E310" s="7" t="e">
        <f>16/30*O152/O222*3983762.64401195</f>
        <v>#VALUE!</v>
      </c>
      <c r="F310" s="7" t="e">
        <f>O152/O222*4272450.05555019</f>
        <v>#VALUE!</v>
      </c>
      <c r="G310" s="7" t="e">
        <f>O152/O222*4069702.25983481</f>
        <v>#VALUE!</v>
      </c>
      <c r="H310" s="7" t="e">
        <f>O152/O222*4214418.39037479</f>
        <v>#VALUE!</v>
      </c>
      <c r="I310" s="7" t="e">
        <f>O152/O222*3837303.81744823</f>
        <v>#VALUE!</v>
      </c>
      <c r="J310" s="7" t="e">
        <f>O152/O222*3533601.29161025</f>
        <v>#VALUE!</v>
      </c>
      <c r="K310" s="7" t="e">
        <f>O152/O222*3336342.57930374</f>
        <v>#VALUE!</v>
      </c>
      <c r="L310" s="7" t="e">
        <f>O152/O222*3248962.43959021</f>
        <v>#VALUE!</v>
      </c>
      <c r="M310" s="7" t="e">
        <f>O152/O222*3126708.08394358</f>
        <v>#VALUE!</v>
      </c>
      <c r="N310" s="7" t="e">
        <f>O152/O222*3322794.3583527</f>
        <v>#VALUE!</v>
      </c>
      <c r="O310" s="67">
        <f t="shared" si="202"/>
        <v>0</v>
      </c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1:74" s="6" customFormat="1" ht="15.75" hidden="1" customHeight="1" outlineLevel="1">
      <c r="A311" s="29" t="s">
        <v>43</v>
      </c>
      <c r="B311" s="38" t="s">
        <v>45</v>
      </c>
      <c r="C311" s="38">
        <v>1</v>
      </c>
      <c r="D311" s="54" t="s">
        <v>53</v>
      </c>
      <c r="E311" s="7" t="e">
        <f>16/30*O187/O222*3983762.64401195</f>
        <v>#VALUE!</v>
      </c>
      <c r="F311" s="7" t="e">
        <f>O187/O222*4272450.05555019</f>
        <v>#VALUE!</v>
      </c>
      <c r="G311" s="7" t="e">
        <f>O187/O222*4069702.25983481</f>
        <v>#VALUE!</v>
      </c>
      <c r="H311" s="7" t="e">
        <f>O187/O222*4214418.39037479</f>
        <v>#VALUE!</v>
      </c>
      <c r="I311" s="7" t="e">
        <f>O187/O222*3837303.81744823</f>
        <v>#VALUE!</v>
      </c>
      <c r="J311" s="7" t="e">
        <f>O187/O222*3533601.29161025</f>
        <v>#VALUE!</v>
      </c>
      <c r="K311" s="7" t="e">
        <f>O187/O222*3336342.57930374</f>
        <v>#VALUE!</v>
      </c>
      <c r="L311" s="7" t="e">
        <f>O187/O222*3248962.43959021</f>
        <v>#VALUE!</v>
      </c>
      <c r="M311" s="7" t="e">
        <f>O187/O222*3126708.08394358</f>
        <v>#VALUE!</v>
      </c>
      <c r="N311" s="7" t="e">
        <f>O187/O222*3322794.3583527</f>
        <v>#VALUE!</v>
      </c>
      <c r="O311" s="67">
        <f t="shared" si="202"/>
        <v>0</v>
      </c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1:74" s="6" customFormat="1" ht="15.75" hidden="1" customHeight="1" outlineLevel="1">
      <c r="A312" s="29" t="s">
        <v>46</v>
      </c>
      <c r="B312" s="38" t="s">
        <v>47</v>
      </c>
      <c r="C312" s="38">
        <v>1</v>
      </c>
      <c r="D312" s="54" t="s">
        <v>53</v>
      </c>
      <c r="E312" s="7">
        <f>16/30*1533083.44276186</f>
        <v>817644.50280632533</v>
      </c>
      <c r="F312" s="7">
        <v>910303.71751652018</v>
      </c>
      <c r="G312" s="7">
        <v>270371.23214025679</v>
      </c>
      <c r="H312" s="7">
        <v>42758.620516066796</v>
      </c>
      <c r="I312" s="7">
        <v>24224.429315567133</v>
      </c>
      <c r="J312" s="7">
        <v>25062.384149354155</v>
      </c>
      <c r="K312" s="7">
        <v>181931.49642857208</v>
      </c>
      <c r="L312" s="7">
        <v>585248.51145322924</v>
      </c>
      <c r="M312" s="7">
        <v>896240.92220179294</v>
      </c>
      <c r="N312" s="7">
        <v>1046765.5030416335</v>
      </c>
      <c r="O312" s="68">
        <f t="shared" si="202"/>
        <v>0</v>
      </c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1:74" s="6" customFormat="1" ht="15.75" hidden="1" customHeight="1" outlineLevel="1">
      <c r="B313" s="29"/>
      <c r="C313" s="30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1:74" s="6" customFormat="1" ht="15.75" hidden="1" customHeight="1" outlineLevel="1">
      <c r="A314" s="29" t="s">
        <v>48</v>
      </c>
      <c r="B314" s="29" t="s">
        <v>48</v>
      </c>
      <c r="C314" s="38">
        <v>2</v>
      </c>
      <c r="D314" s="54" t="s">
        <v>52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65">
        <v>3495984</v>
      </c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1:74" s="6" customFormat="1" ht="15.75" hidden="1" customHeight="1" outlineLevel="1">
      <c r="A315" s="29" t="s">
        <v>27</v>
      </c>
      <c r="B315" s="38" t="s">
        <v>28</v>
      </c>
      <c r="C315" s="38">
        <v>2</v>
      </c>
      <c r="D315" s="54" t="s">
        <v>53</v>
      </c>
      <c r="O315" s="7" t="e">
        <f>Deferral!N12</f>
        <v>#VALUE!</v>
      </c>
      <c r="P315" s="7" t="e">
        <f>Deferral!O12</f>
        <v>#VALUE!</v>
      </c>
      <c r="Q315" s="7">
        <f>Deferral!P12+Deferral!Q12</f>
        <v>5862525.5450030183</v>
      </c>
      <c r="R315" s="7">
        <f>Deferral!R12+Deferral!S12</f>
        <v>5760157.7235420905</v>
      </c>
      <c r="S315" s="7" t="e">
        <f>Deferral!T12</f>
        <v>#VALUE!</v>
      </c>
      <c r="T315" s="7" t="e">
        <f>Deferral!U12</f>
        <v>#VALUE!</v>
      </c>
      <c r="U315" s="7" t="e">
        <f>Deferral!V12</f>
        <v>#VALUE!</v>
      </c>
      <c r="V315" s="7" t="e">
        <f>Deferral!W12</f>
        <v>#VALUE!</v>
      </c>
      <c r="W315" s="7" t="e">
        <f>Deferral!X12</f>
        <v>#VALUE!</v>
      </c>
      <c r="X315" s="7" t="e">
        <f>Deferral!Y12</f>
        <v>#VALUE!</v>
      </c>
      <c r="Y315" s="7" t="e">
        <f>Deferral!Z12</f>
        <v>#VALUE!</v>
      </c>
      <c r="Z315" s="7" t="e">
        <f>Deferral!AA12</f>
        <v>#VALUE!</v>
      </c>
      <c r="AA315" s="7"/>
      <c r="AB315" s="7"/>
      <c r="AC315" s="7"/>
      <c r="AD315" s="7"/>
      <c r="AE315" s="7"/>
      <c r="AF315" s="7"/>
      <c r="AG315" s="7"/>
      <c r="AH315" s="66">
        <f t="shared" ref="AH315:AH320" si="203">IFERROR(SUM(O315:Z315)/SUM($O$315:$Z$320)*$AH$314,0)</f>
        <v>0</v>
      </c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1:74" s="6" customFormat="1" ht="15.75" hidden="1" customHeight="1" outlineLevel="1">
      <c r="A316" s="29" t="s">
        <v>41</v>
      </c>
      <c r="B316" s="38" t="s">
        <v>42</v>
      </c>
      <c r="C316" s="38">
        <v>2</v>
      </c>
      <c r="D316" s="54" t="s">
        <v>53</v>
      </c>
      <c r="O316" s="7" t="e">
        <f>Deferral!N20</f>
        <v>#VALUE!</v>
      </c>
      <c r="P316" s="7" t="e">
        <f>Deferral!O20</f>
        <v>#VALUE!</v>
      </c>
      <c r="Q316" s="7">
        <f>Deferral!P20+Deferral!Q20</f>
        <v>2612063.0410845899</v>
      </c>
      <c r="R316" s="7">
        <f>Deferral!R20+Deferral!S20</f>
        <v>2434546.7312299721</v>
      </c>
      <c r="S316" s="7" t="e">
        <f>Deferral!T20</f>
        <v>#VALUE!</v>
      </c>
      <c r="T316" s="7" t="e">
        <f>Deferral!U20</f>
        <v>#VALUE!</v>
      </c>
      <c r="U316" s="7" t="e">
        <f>Deferral!V20</f>
        <v>#VALUE!</v>
      </c>
      <c r="V316" s="7" t="e">
        <f>Deferral!W20</f>
        <v>#VALUE!</v>
      </c>
      <c r="W316" s="7" t="e">
        <f>Deferral!X20</f>
        <v>#VALUE!</v>
      </c>
      <c r="X316" s="7" t="e">
        <f>Deferral!Y20</f>
        <v>#VALUE!</v>
      </c>
      <c r="Y316" s="7" t="e">
        <f>Deferral!Z20</f>
        <v>#VALUE!</v>
      </c>
      <c r="Z316" s="7" t="e">
        <f>Deferral!AA20</f>
        <v>#VALUE!</v>
      </c>
      <c r="AA316" s="7"/>
      <c r="AB316" s="7"/>
      <c r="AC316" s="7"/>
      <c r="AD316" s="7"/>
      <c r="AE316" s="7"/>
      <c r="AF316" s="7"/>
      <c r="AG316" s="7"/>
      <c r="AH316" s="67">
        <f t="shared" si="203"/>
        <v>0</v>
      </c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1:74" s="6" customFormat="1" ht="15.75" hidden="1" customHeight="1" outlineLevel="1">
      <c r="A317" s="29" t="s">
        <v>43</v>
      </c>
      <c r="B317" s="38" t="s">
        <v>42</v>
      </c>
      <c r="C317" s="38">
        <v>2</v>
      </c>
      <c r="D317" s="54" t="s">
        <v>53</v>
      </c>
      <c r="O317" s="7" t="e">
        <f>Deferral!N28</f>
        <v>#VALUE!</v>
      </c>
      <c r="P317" s="7" t="e">
        <f>Deferral!O28</f>
        <v>#VALUE!</v>
      </c>
      <c r="Q317" s="7">
        <f>Deferral!P28+Deferral!Q28</f>
        <v>51535.039904482226</v>
      </c>
      <c r="R317" s="7">
        <f>Deferral!R28+Deferral!S28</f>
        <v>47763.536515075946</v>
      </c>
      <c r="S317" s="7" t="e">
        <f>Deferral!T28</f>
        <v>#VALUE!</v>
      </c>
      <c r="T317" s="7" t="e">
        <f>Deferral!U28</f>
        <v>#VALUE!</v>
      </c>
      <c r="U317" s="7" t="e">
        <f>Deferral!V28</f>
        <v>#VALUE!</v>
      </c>
      <c r="V317" s="7" t="e">
        <f>Deferral!W28</f>
        <v>#VALUE!</v>
      </c>
      <c r="W317" s="7" t="e">
        <f>Deferral!X28</f>
        <v>#VALUE!</v>
      </c>
      <c r="X317" s="7" t="e">
        <f>Deferral!Y28</f>
        <v>#VALUE!</v>
      </c>
      <c r="Y317" s="7" t="e">
        <f>Deferral!Z28</f>
        <v>#VALUE!</v>
      </c>
      <c r="Z317" s="7" t="e">
        <f>Deferral!AA28</f>
        <v>#VALUE!</v>
      </c>
      <c r="AA317" s="7"/>
      <c r="AB317" s="7"/>
      <c r="AC317" s="7"/>
      <c r="AD317" s="7"/>
      <c r="AE317" s="7"/>
      <c r="AF317" s="7"/>
      <c r="AG317" s="7"/>
      <c r="AH317" s="67">
        <f t="shared" si="203"/>
        <v>0</v>
      </c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1:74" s="6" customFormat="1" ht="15.75" hidden="1" customHeight="1" outlineLevel="1">
      <c r="A318" s="29" t="s">
        <v>41</v>
      </c>
      <c r="B318" s="38" t="s">
        <v>45</v>
      </c>
      <c r="C318" s="38">
        <v>2</v>
      </c>
      <c r="D318" s="54" t="s">
        <v>53</v>
      </c>
      <c r="O318" s="7" t="e">
        <f>Deferral!N44</f>
        <v>#VALUE!</v>
      </c>
      <c r="P318" s="7" t="e">
        <f>Deferral!O44</f>
        <v>#VALUE!</v>
      </c>
      <c r="Q318" s="7">
        <f>Deferral!P44+Deferral!Q44</f>
        <v>3653720.0594186578</v>
      </c>
      <c r="R318" s="7">
        <f>Deferral!R44+Deferral!S44</f>
        <v>4016258.7901340849</v>
      </c>
      <c r="S318" s="7" t="e">
        <f>Deferral!T44</f>
        <v>#VALUE!</v>
      </c>
      <c r="T318" s="7" t="e">
        <f>Deferral!U44</f>
        <v>#VALUE!</v>
      </c>
      <c r="U318" s="7" t="e">
        <f>Deferral!V44</f>
        <v>#VALUE!</v>
      </c>
      <c r="V318" s="7" t="e">
        <f>Deferral!W44</f>
        <v>#VALUE!</v>
      </c>
      <c r="W318" s="7" t="e">
        <f>Deferral!X44</f>
        <v>#VALUE!</v>
      </c>
      <c r="X318" s="7" t="e">
        <f>Deferral!Y44</f>
        <v>#VALUE!</v>
      </c>
      <c r="Y318" s="7" t="e">
        <f>Deferral!Z44</f>
        <v>#VALUE!</v>
      </c>
      <c r="Z318" s="7" t="e">
        <f>Deferral!AA44</f>
        <v>#VALUE!</v>
      </c>
      <c r="AA318" s="7"/>
      <c r="AB318" s="7"/>
      <c r="AC318" s="7"/>
      <c r="AD318" s="7"/>
      <c r="AE318" s="7"/>
      <c r="AF318" s="7"/>
      <c r="AG318" s="7"/>
      <c r="AH318" s="67">
        <f t="shared" si="203"/>
        <v>0</v>
      </c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1:74" s="6" customFormat="1" ht="15.75" hidden="1" customHeight="1" outlineLevel="1">
      <c r="A319" s="29" t="s">
        <v>43</v>
      </c>
      <c r="B319" s="38" t="s">
        <v>45</v>
      </c>
      <c r="C319" s="38">
        <v>2</v>
      </c>
      <c r="D319" s="54" t="s">
        <v>53</v>
      </c>
      <c r="O319" s="7" t="e">
        <f>Deferral!N52</f>
        <v>#VALUE!</v>
      </c>
      <c r="P319" s="7" t="e">
        <f>Deferral!O52</f>
        <v>#VALUE!</v>
      </c>
      <c r="Q319" s="7">
        <f>Deferral!P52+Deferral!Q52</f>
        <v>387515.7638777364</v>
      </c>
      <c r="R319" s="7">
        <f>Deferral!R52+Deferral!S52</f>
        <v>430023.66843859898</v>
      </c>
      <c r="S319" s="7" t="e">
        <f>Deferral!T52</f>
        <v>#VALUE!</v>
      </c>
      <c r="T319" s="7" t="e">
        <f>Deferral!U52</f>
        <v>#VALUE!</v>
      </c>
      <c r="U319" s="7" t="e">
        <f>Deferral!V52</f>
        <v>#VALUE!</v>
      </c>
      <c r="V319" s="7" t="e">
        <f>Deferral!W52</f>
        <v>#VALUE!</v>
      </c>
      <c r="W319" s="7" t="e">
        <f>Deferral!X52</f>
        <v>#VALUE!</v>
      </c>
      <c r="X319" s="7" t="e">
        <f>Deferral!Y52</f>
        <v>#VALUE!</v>
      </c>
      <c r="Y319" s="7" t="e">
        <f>Deferral!Z52</f>
        <v>#VALUE!</v>
      </c>
      <c r="Z319" s="7" t="e">
        <f>Deferral!AA52</f>
        <v>#VALUE!</v>
      </c>
      <c r="AA319" s="7"/>
      <c r="AB319" s="7"/>
      <c r="AC319" s="7"/>
      <c r="AD319" s="7"/>
      <c r="AE319" s="7"/>
      <c r="AF319" s="7"/>
      <c r="AG319" s="7"/>
      <c r="AH319" s="67">
        <f t="shared" si="203"/>
        <v>0</v>
      </c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1:74" s="6" customFormat="1" ht="15.75" hidden="1" customHeight="1" outlineLevel="1">
      <c r="A320" s="29" t="s">
        <v>46</v>
      </c>
      <c r="B320" s="38" t="s">
        <v>47</v>
      </c>
      <c r="C320" s="38">
        <v>2</v>
      </c>
      <c r="D320" s="54" t="s">
        <v>53</v>
      </c>
      <c r="O320" s="7" t="e">
        <f>Deferral!N68</f>
        <v>#VALUE!</v>
      </c>
      <c r="P320" s="7" t="e">
        <f>Deferral!O68</f>
        <v>#VALUE!</v>
      </c>
      <c r="Q320" s="7">
        <f>Deferral!P68+Deferral!Q68</f>
        <v>1529367.4854615147</v>
      </c>
      <c r="R320" s="7">
        <f>Deferral!R68+Deferral!S68</f>
        <v>930960.09463873017</v>
      </c>
      <c r="S320" s="7" t="e">
        <f>Deferral!T68</f>
        <v>#VALUE!</v>
      </c>
      <c r="T320" s="7" t="e">
        <f>Deferral!U68</f>
        <v>#VALUE!</v>
      </c>
      <c r="U320" s="7" t="e">
        <f>Deferral!V68</f>
        <v>#VALUE!</v>
      </c>
      <c r="V320" s="7" t="e">
        <f>Deferral!W68</f>
        <v>#VALUE!</v>
      </c>
      <c r="W320" s="7" t="e">
        <f>Deferral!X68</f>
        <v>#VALUE!</v>
      </c>
      <c r="X320" s="7" t="e">
        <f>Deferral!Y68</f>
        <v>#VALUE!</v>
      </c>
      <c r="Y320" s="7" t="e">
        <f>Deferral!Z68</f>
        <v>#VALUE!</v>
      </c>
      <c r="Z320" s="7" t="e">
        <f>Deferral!AA68</f>
        <v>#VALUE!</v>
      </c>
      <c r="AA320" s="7"/>
      <c r="AB320" s="7"/>
      <c r="AC320" s="7"/>
      <c r="AD320" s="7"/>
      <c r="AE320" s="7"/>
      <c r="AF320" s="7"/>
      <c r="AG320" s="7"/>
      <c r="AH320" s="68">
        <f t="shared" si="203"/>
        <v>0</v>
      </c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1:74" s="6" customFormat="1" ht="15.75" hidden="1" customHeight="1" outlineLevel="1">
      <c r="B321" s="29"/>
      <c r="C321" s="38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1:74" s="6" customFormat="1" ht="15.75" hidden="1" customHeight="1" outlineLevel="1">
      <c r="A322" s="29" t="s">
        <v>48</v>
      </c>
      <c r="B322" s="29" t="s">
        <v>48</v>
      </c>
      <c r="C322" s="38">
        <v>3</v>
      </c>
      <c r="D322" s="54" t="s">
        <v>52</v>
      </c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1:74" s="6" customFormat="1" ht="15.75" hidden="1" customHeight="1" outlineLevel="1">
      <c r="A323" s="29" t="s">
        <v>27</v>
      </c>
      <c r="B323" s="38" t="s">
        <v>28</v>
      </c>
      <c r="C323" s="38">
        <v>3</v>
      </c>
      <c r="D323" s="54" t="s">
        <v>53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 t="e">
        <f>Deferral!AB12</f>
        <v>#VALUE!</v>
      </c>
      <c r="AB323" s="7" t="e">
        <f>Deferral!AC12</f>
        <v>#VALUE!</v>
      </c>
      <c r="AC323" s="7" t="e">
        <f>Deferral!AD12</f>
        <v>#VALUE!</v>
      </c>
      <c r="AD323" s="7" t="e">
        <f>Deferral!AE12</f>
        <v>#VALUE!</v>
      </c>
      <c r="AE323" s="7" t="e">
        <f>Deferral!AF12</f>
        <v>#VALUE!</v>
      </c>
      <c r="AF323" s="7" t="e">
        <f>Deferral!AG12</f>
        <v>#VALUE!</v>
      </c>
      <c r="AG323" s="7" t="e">
        <f>Deferral!AH12</f>
        <v>#VALUE!</v>
      </c>
      <c r="AH323" s="7" t="e">
        <f>Deferral!AI12</f>
        <v>#VALUE!</v>
      </c>
      <c r="AI323" s="7" t="e">
        <f>Deferral!AJ12</f>
        <v>#VALUE!</v>
      </c>
      <c r="AJ323" s="7" t="e">
        <f>Deferral!AK12</f>
        <v>#VALUE!</v>
      </c>
      <c r="AK323" s="7" t="e">
        <f>Deferral!AL12</f>
        <v>#VALUE!</v>
      </c>
      <c r="AL323" s="7" t="e">
        <f>Deferral!AM12</f>
        <v>#VALUE!</v>
      </c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1:74" s="6" customFormat="1" ht="15.75" hidden="1" customHeight="1" outlineLevel="1">
      <c r="A324" s="29" t="s">
        <v>41</v>
      </c>
      <c r="B324" s="38" t="s">
        <v>42</v>
      </c>
      <c r="C324" s="38">
        <v>3</v>
      </c>
      <c r="D324" s="54" t="s">
        <v>53</v>
      </c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 t="e">
        <f>Deferral!AB20</f>
        <v>#VALUE!</v>
      </c>
      <c r="AB324" s="7" t="e">
        <f>Deferral!AC20</f>
        <v>#VALUE!</v>
      </c>
      <c r="AC324" s="7" t="e">
        <f>Deferral!AD20</f>
        <v>#VALUE!</v>
      </c>
      <c r="AD324" s="7" t="e">
        <f>Deferral!AE20</f>
        <v>#VALUE!</v>
      </c>
      <c r="AE324" s="7" t="e">
        <f>Deferral!AF20</f>
        <v>#VALUE!</v>
      </c>
      <c r="AF324" s="7" t="e">
        <f>Deferral!AG20</f>
        <v>#VALUE!</v>
      </c>
      <c r="AG324" s="7" t="e">
        <f>Deferral!AH20</f>
        <v>#VALUE!</v>
      </c>
      <c r="AH324" s="7" t="e">
        <f>Deferral!AI20</f>
        <v>#VALUE!</v>
      </c>
      <c r="AI324" s="7" t="e">
        <f>Deferral!AJ20</f>
        <v>#VALUE!</v>
      </c>
      <c r="AJ324" s="7" t="e">
        <f>Deferral!AK20</f>
        <v>#VALUE!</v>
      </c>
      <c r="AK324" s="7" t="e">
        <f>Deferral!AL20</f>
        <v>#VALUE!</v>
      </c>
      <c r="AL324" s="7" t="e">
        <f>Deferral!AM20</f>
        <v>#VALUE!</v>
      </c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1:74" s="6" customFormat="1" ht="15.75" hidden="1" customHeight="1" outlineLevel="1">
      <c r="A325" s="29" t="s">
        <v>43</v>
      </c>
      <c r="B325" s="38" t="s">
        <v>42</v>
      </c>
      <c r="C325" s="38">
        <v>3</v>
      </c>
      <c r="D325" s="54" t="s">
        <v>53</v>
      </c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 t="e">
        <f>Deferral!AB28</f>
        <v>#VALUE!</v>
      </c>
      <c r="AB325" s="7" t="e">
        <f>Deferral!AC28</f>
        <v>#VALUE!</v>
      </c>
      <c r="AC325" s="7" t="e">
        <f>Deferral!AD28</f>
        <v>#VALUE!</v>
      </c>
      <c r="AD325" s="7" t="e">
        <f>Deferral!AE28</f>
        <v>#VALUE!</v>
      </c>
      <c r="AE325" s="7" t="e">
        <f>Deferral!AF28</f>
        <v>#VALUE!</v>
      </c>
      <c r="AF325" s="7" t="e">
        <f>Deferral!AG28</f>
        <v>#VALUE!</v>
      </c>
      <c r="AG325" s="7" t="e">
        <f>Deferral!AH28</f>
        <v>#VALUE!</v>
      </c>
      <c r="AH325" s="7" t="e">
        <f>Deferral!AI28</f>
        <v>#VALUE!</v>
      </c>
      <c r="AI325" s="7" t="e">
        <f>Deferral!AJ28</f>
        <v>#VALUE!</v>
      </c>
      <c r="AJ325" s="7" t="e">
        <f>Deferral!AK28</f>
        <v>#VALUE!</v>
      </c>
      <c r="AK325" s="7" t="e">
        <f>Deferral!AL28</f>
        <v>#VALUE!</v>
      </c>
      <c r="AL325" s="7" t="e">
        <f>Deferral!AM28</f>
        <v>#VALUE!</v>
      </c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1:74" s="6" customFormat="1" ht="15.75" hidden="1" customHeight="1" outlineLevel="1">
      <c r="A326" s="29" t="s">
        <v>41</v>
      </c>
      <c r="B326" s="38" t="s">
        <v>45</v>
      </c>
      <c r="C326" s="38">
        <v>3</v>
      </c>
      <c r="D326" s="54" t="s">
        <v>53</v>
      </c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 t="e">
        <f>Deferral!AB44</f>
        <v>#VALUE!</v>
      </c>
      <c r="AB326" s="7" t="e">
        <f>Deferral!AC44</f>
        <v>#VALUE!</v>
      </c>
      <c r="AC326" s="7" t="e">
        <f>Deferral!AD44</f>
        <v>#VALUE!</v>
      </c>
      <c r="AD326" s="7" t="e">
        <f>Deferral!AE44</f>
        <v>#VALUE!</v>
      </c>
      <c r="AE326" s="7" t="e">
        <f>Deferral!AF44</f>
        <v>#VALUE!</v>
      </c>
      <c r="AF326" s="7" t="e">
        <f>Deferral!AG44</f>
        <v>#VALUE!</v>
      </c>
      <c r="AG326" s="7" t="e">
        <f>Deferral!AH44</f>
        <v>#VALUE!</v>
      </c>
      <c r="AH326" s="7" t="e">
        <f>Deferral!AI44</f>
        <v>#VALUE!</v>
      </c>
      <c r="AI326" s="7" t="e">
        <f>Deferral!AJ44</f>
        <v>#VALUE!</v>
      </c>
      <c r="AJ326" s="7" t="e">
        <f>Deferral!AK44</f>
        <v>#VALUE!</v>
      </c>
      <c r="AK326" s="7" t="e">
        <f>Deferral!AL44</f>
        <v>#VALUE!</v>
      </c>
      <c r="AL326" s="7" t="e">
        <f>Deferral!AM44</f>
        <v>#VALUE!</v>
      </c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1:74" s="6" customFormat="1" ht="15.75" hidden="1" customHeight="1" outlineLevel="1">
      <c r="A327" s="29" t="s">
        <v>43</v>
      </c>
      <c r="B327" s="38" t="s">
        <v>45</v>
      </c>
      <c r="C327" s="38">
        <v>3</v>
      </c>
      <c r="D327" s="54" t="s">
        <v>53</v>
      </c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 t="e">
        <f>Deferral!AB52</f>
        <v>#VALUE!</v>
      </c>
      <c r="AB327" s="7" t="e">
        <f>Deferral!AC52</f>
        <v>#VALUE!</v>
      </c>
      <c r="AC327" s="7" t="e">
        <f>Deferral!AD52</f>
        <v>#VALUE!</v>
      </c>
      <c r="AD327" s="7" t="e">
        <f>Deferral!AE52</f>
        <v>#VALUE!</v>
      </c>
      <c r="AE327" s="7" t="e">
        <f>Deferral!AF52</f>
        <v>#VALUE!</v>
      </c>
      <c r="AF327" s="7" t="e">
        <f>Deferral!AG52</f>
        <v>#VALUE!</v>
      </c>
      <c r="AG327" s="7" t="e">
        <f>Deferral!AH52</f>
        <v>#VALUE!</v>
      </c>
      <c r="AH327" s="7" t="e">
        <f>Deferral!AI52</f>
        <v>#VALUE!</v>
      </c>
      <c r="AI327" s="7" t="e">
        <f>Deferral!AJ52</f>
        <v>#VALUE!</v>
      </c>
      <c r="AJ327" s="7" t="e">
        <f>Deferral!AK52</f>
        <v>#VALUE!</v>
      </c>
      <c r="AK327" s="7" t="e">
        <f>Deferral!AL52</f>
        <v>#VALUE!</v>
      </c>
      <c r="AL327" s="7" t="e">
        <f>Deferral!AM52</f>
        <v>#VALUE!</v>
      </c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1:74" s="6" customFormat="1" ht="15.75" hidden="1" customHeight="1" outlineLevel="1">
      <c r="A328" s="29" t="s">
        <v>46</v>
      </c>
      <c r="B328" s="38" t="s">
        <v>47</v>
      </c>
      <c r="C328" s="38">
        <v>3</v>
      </c>
      <c r="D328" s="54" t="s">
        <v>53</v>
      </c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AA328" s="7" t="e">
        <f>Deferral!AB68</f>
        <v>#VALUE!</v>
      </c>
      <c r="AB328" s="7" t="e">
        <f>Deferral!AC68</f>
        <v>#VALUE!</v>
      </c>
      <c r="AC328" s="7" t="e">
        <f>Deferral!AD68</f>
        <v>#VALUE!</v>
      </c>
      <c r="AD328" s="7" t="e">
        <f>Deferral!AE68</f>
        <v>#VALUE!</v>
      </c>
      <c r="AE328" s="7" t="e">
        <f>Deferral!AF68</f>
        <v>#VALUE!</v>
      </c>
      <c r="AF328" s="7" t="e">
        <f>Deferral!AG68</f>
        <v>#VALUE!</v>
      </c>
      <c r="AG328" s="7" t="e">
        <f>Deferral!AH68</f>
        <v>#VALUE!</v>
      </c>
      <c r="AH328" s="7" t="e">
        <f>Deferral!AI68</f>
        <v>#VALUE!</v>
      </c>
      <c r="AI328" s="7" t="e">
        <f>Deferral!AJ68</f>
        <v>#VALUE!</v>
      </c>
      <c r="AJ328" s="7" t="e">
        <f>Deferral!AK68</f>
        <v>#VALUE!</v>
      </c>
      <c r="AK328" s="7" t="e">
        <f>Deferral!AL68</f>
        <v>#VALUE!</v>
      </c>
      <c r="AL328" s="7" t="e">
        <f>Deferral!AM68</f>
        <v>#VALUE!</v>
      </c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1:74" s="6" customFormat="1" ht="15.75" hidden="1" customHeight="1" outlineLevel="1">
      <c r="B329" s="38"/>
      <c r="C329" s="38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1:74" s="6" customFormat="1" ht="15.75" hidden="1" customHeight="1" outlineLevel="1">
      <c r="A330" s="29" t="s">
        <v>48</v>
      </c>
      <c r="B330" s="29" t="s">
        <v>48</v>
      </c>
      <c r="C330" s="38">
        <v>4</v>
      </c>
      <c r="D330" s="54" t="s">
        <v>52</v>
      </c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65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1:74" s="6" customFormat="1" ht="15.75" hidden="1" customHeight="1" outlineLevel="1">
      <c r="A331" s="29" t="s">
        <v>27</v>
      </c>
      <c r="B331" s="38" t="s">
        <v>28</v>
      </c>
      <c r="C331" s="38">
        <v>4</v>
      </c>
      <c r="D331" s="54" t="s">
        <v>53</v>
      </c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 t="e">
        <f>Deferral!#REF!</f>
        <v>#REF!</v>
      </c>
      <c r="AN331" s="7">
        <f>Deferral!AN12</f>
        <v>5995327.1891721133</v>
      </c>
      <c r="AO331" s="7">
        <f>Deferral!AO12</f>
        <v>4855903.1105535282</v>
      </c>
      <c r="AP331" s="7">
        <f>Deferral!AP12</f>
        <v>3986169.8851897237</v>
      </c>
      <c r="AQ331" s="7"/>
      <c r="AR331" s="7"/>
      <c r="AS331" s="7"/>
      <c r="AT331" s="7"/>
      <c r="AU331" s="7"/>
      <c r="AV331" s="7"/>
      <c r="AW331" s="7"/>
      <c r="AX331" s="66">
        <f t="shared" ref="AX331:AX336" si="204">IFERROR(SUM(AM331:AP331)/SUM($AM$331:$AP$336)*$AX$330,0)</f>
        <v>0</v>
      </c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1:74" s="6" customFormat="1" ht="15.75" hidden="1" customHeight="1" outlineLevel="1">
      <c r="A332" s="29" t="s">
        <v>41</v>
      </c>
      <c r="B332" s="38" t="s">
        <v>42</v>
      </c>
      <c r="C332" s="38">
        <v>4</v>
      </c>
      <c r="D332" s="54" t="s">
        <v>53</v>
      </c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 t="e">
        <f>Deferral!#REF!</f>
        <v>#REF!</v>
      </c>
      <c r="AN332" s="7">
        <f>Deferral!AN20</f>
        <v>2314523.66094254</v>
      </c>
      <c r="AO332" s="7">
        <f>Deferral!AO20</f>
        <v>2228249.7491890215</v>
      </c>
      <c r="AP332" s="7">
        <f>Deferral!AP20</f>
        <v>2435627.3565342817</v>
      </c>
      <c r="AQ332" s="7"/>
      <c r="AR332" s="7"/>
      <c r="AS332" s="7"/>
      <c r="AT332" s="7"/>
      <c r="AU332" s="7"/>
      <c r="AV332" s="7"/>
      <c r="AW332" s="7"/>
      <c r="AX332" s="67">
        <f t="shared" si="204"/>
        <v>0</v>
      </c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1:74" s="6" customFormat="1" ht="15.75" hidden="1" customHeight="1" outlineLevel="1">
      <c r="A333" s="29" t="s">
        <v>43</v>
      </c>
      <c r="B333" s="38" t="s">
        <v>42</v>
      </c>
      <c r="C333" s="38">
        <v>4</v>
      </c>
      <c r="D333" s="54" t="s">
        <v>53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 t="e">
        <f>Deferral!#REF!</f>
        <v>#REF!</v>
      </c>
      <c r="AN333" s="7">
        <f>Deferral!AN28</f>
        <v>43327.435681895382</v>
      </c>
      <c r="AO333" s="7">
        <f>Deferral!AO28</f>
        <v>41799.293725985968</v>
      </c>
      <c r="AP333" s="7">
        <f>Deferral!AP28</f>
        <v>45864.993270420491</v>
      </c>
      <c r="AQ333" s="7"/>
      <c r="AR333" s="7"/>
      <c r="AS333" s="7"/>
      <c r="AT333" s="7"/>
      <c r="AU333" s="7"/>
      <c r="AV333" s="7"/>
      <c r="AW333" s="7"/>
      <c r="AX333" s="67">
        <f t="shared" si="204"/>
        <v>0</v>
      </c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1:74" s="6" customFormat="1" ht="15.75" hidden="1" customHeight="1" outlineLevel="1">
      <c r="A334" s="29" t="s">
        <v>41</v>
      </c>
      <c r="B334" s="38" t="s">
        <v>45</v>
      </c>
      <c r="C334" s="38">
        <v>4</v>
      </c>
      <c r="D334" s="54" t="s">
        <v>53</v>
      </c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 t="e">
        <f>Deferral!#REF!</f>
        <v>#REF!</v>
      </c>
      <c r="AN334" s="7">
        <f>Deferral!AN44</f>
        <v>2970366.7897417862</v>
      </c>
      <c r="AO334" s="7">
        <f>Deferral!AO44</f>
        <v>2864575.9623455661</v>
      </c>
      <c r="AP334" s="7">
        <f>Deferral!AP44</f>
        <v>3053756.1162276766</v>
      </c>
      <c r="AQ334" s="7"/>
      <c r="AR334" s="7"/>
      <c r="AS334" s="7"/>
      <c r="AT334" s="7"/>
      <c r="AU334" s="7"/>
      <c r="AV334" s="7"/>
      <c r="AW334" s="7"/>
      <c r="AX334" s="67">
        <f t="shared" si="204"/>
        <v>0</v>
      </c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1:74" s="6" customFormat="1" ht="15.75" hidden="1" customHeight="1" outlineLevel="1">
      <c r="A335" s="29" t="s">
        <v>43</v>
      </c>
      <c r="B335" s="38" t="s">
        <v>45</v>
      </c>
      <c r="C335" s="38">
        <v>4</v>
      </c>
      <c r="D335" s="54" t="s">
        <v>53</v>
      </c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 t="e">
        <f>Deferral!#REF!</f>
        <v>#REF!</v>
      </c>
      <c r="AN335" s="7">
        <f>Deferral!AN52</f>
        <v>316921.97965864249</v>
      </c>
      <c r="AO335" s="7">
        <f>Deferral!AO52</f>
        <v>296026.11719437479</v>
      </c>
      <c r="AP335" s="7">
        <f>Deferral!AP52</f>
        <v>314590.900631155</v>
      </c>
      <c r="AQ335" s="7"/>
      <c r="AR335" s="7"/>
      <c r="AS335" s="7"/>
      <c r="AT335" s="7"/>
      <c r="AU335" s="7"/>
      <c r="AV335" s="7"/>
      <c r="AW335" s="7"/>
      <c r="AX335" s="67">
        <f t="shared" si="204"/>
        <v>0</v>
      </c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1:74" s="6" customFormat="1" ht="15.75" hidden="1" customHeight="1" outlineLevel="1">
      <c r="A336" s="29" t="s">
        <v>46</v>
      </c>
      <c r="B336" s="38" t="s">
        <v>47</v>
      </c>
      <c r="C336" s="38">
        <v>4</v>
      </c>
      <c r="D336" s="54" t="s">
        <v>53</v>
      </c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 t="e">
        <f>Deferral!#REF!</f>
        <v>#REF!</v>
      </c>
      <c r="AN336" s="7">
        <f>Deferral!AN68</f>
        <v>597211.63132575923</v>
      </c>
      <c r="AO336" s="7">
        <f>Deferral!AO68</f>
        <v>916336.91392756312</v>
      </c>
      <c r="AP336" s="7">
        <f>Deferral!AP68</f>
        <v>1071895.9187686478</v>
      </c>
      <c r="AQ336" s="7"/>
      <c r="AR336" s="7"/>
      <c r="AS336" s="7"/>
      <c r="AT336" s="7"/>
      <c r="AU336" s="7"/>
      <c r="AV336" s="7"/>
      <c r="AW336" s="7"/>
      <c r="AX336" s="68">
        <f t="shared" si="204"/>
        <v>0</v>
      </c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1:74" s="6" customFormat="1" ht="15.75" hidden="1" customHeight="1" outlineLevel="1">
      <c r="B337" s="29"/>
      <c r="C337" s="38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1:74" s="6" customFormat="1" ht="15.75" hidden="1" customHeight="1" outlineLevel="1">
      <c r="A338" s="29" t="s">
        <v>48</v>
      </c>
      <c r="B338" s="29" t="s">
        <v>48</v>
      </c>
      <c r="C338" s="38">
        <v>5</v>
      </c>
      <c r="D338" s="54" t="s">
        <v>52</v>
      </c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65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1:74" s="6" customFormat="1" ht="15.75" hidden="1" customHeight="1" outlineLevel="1">
      <c r="A339" s="29" t="s">
        <v>27</v>
      </c>
      <c r="B339" s="38" t="s">
        <v>28</v>
      </c>
      <c r="C339" s="38">
        <v>5</v>
      </c>
      <c r="D339" s="54" t="s">
        <v>53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 t="e">
        <f>Deferral!AQ12</f>
        <v>#VALUE!</v>
      </c>
      <c r="AR339" s="7" t="e">
        <f>Deferral!AR12</f>
        <v>#VALUE!</v>
      </c>
      <c r="AS339" s="7" t="e">
        <f>Deferral!AS12</f>
        <v>#VALUE!</v>
      </c>
      <c r="AT339" s="7" t="e">
        <f>Deferral!AT12</f>
        <v>#VALUE!</v>
      </c>
      <c r="AU339" s="7" t="e">
        <f>Deferral!AU12</f>
        <v>#VALUE!</v>
      </c>
      <c r="AV339" s="7" t="e">
        <f>Deferral!AV12</f>
        <v>#VALUE!</v>
      </c>
      <c r="AW339" s="7" t="e">
        <f>Deferral!AW12</f>
        <v>#VALUE!</v>
      </c>
      <c r="AX339" s="7" t="e">
        <f>Deferral!AX12</f>
        <v>#VALUE!</v>
      </c>
      <c r="AY339" s="7" t="e">
        <f>Deferral!AY12</f>
        <v>#VALUE!</v>
      </c>
      <c r="AZ339" s="7" t="e">
        <f>Deferral!AZ12</f>
        <v>#VALUE!</v>
      </c>
      <c r="BA339" s="7" t="e">
        <f>Deferral!BA12</f>
        <v>#VALUE!</v>
      </c>
      <c r="BB339" s="7" t="e">
        <f>Deferral!BB12</f>
        <v>#VALUE!</v>
      </c>
      <c r="BC339" s="7"/>
      <c r="BD339" s="7"/>
      <c r="BE339" s="7"/>
      <c r="BF339" s="7"/>
      <c r="BG339" s="7"/>
      <c r="BH339" s="7"/>
      <c r="BI339" s="7"/>
      <c r="BJ339" s="66">
        <f>IFERROR(SUM(AQ339:BB339)/SUM($AQ$339:$BB$344)*$BJ$338,0)</f>
        <v>0</v>
      </c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1:74" s="6" customFormat="1" ht="15.75" hidden="1" customHeight="1" outlineLevel="1">
      <c r="A340" s="29" t="s">
        <v>41</v>
      </c>
      <c r="B340" s="38" t="s">
        <v>42</v>
      </c>
      <c r="C340" s="38">
        <v>5</v>
      </c>
      <c r="D340" s="54" t="s">
        <v>53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 t="e">
        <f>Deferral!AQ20</f>
        <v>#VALUE!</v>
      </c>
      <c r="AR340" s="7" t="e">
        <f>Deferral!AR20</f>
        <v>#VALUE!</v>
      </c>
      <c r="AS340" s="7" t="e">
        <f>Deferral!AS20</f>
        <v>#VALUE!</v>
      </c>
      <c r="AT340" s="7" t="e">
        <f>Deferral!AT20</f>
        <v>#VALUE!</v>
      </c>
      <c r="AU340" s="7" t="e">
        <f>Deferral!AU20</f>
        <v>#VALUE!</v>
      </c>
      <c r="AV340" s="7" t="e">
        <f>Deferral!AV20</f>
        <v>#VALUE!</v>
      </c>
      <c r="AW340" s="7" t="e">
        <f>Deferral!AW20</f>
        <v>#VALUE!</v>
      </c>
      <c r="AX340" s="7" t="e">
        <f>Deferral!AX20</f>
        <v>#VALUE!</v>
      </c>
      <c r="AY340" s="7" t="e">
        <f>Deferral!AY20</f>
        <v>#VALUE!</v>
      </c>
      <c r="AZ340" s="7" t="e">
        <f>Deferral!AZ20</f>
        <v>#VALUE!</v>
      </c>
      <c r="BA340" s="7" t="e">
        <f>Deferral!BA20</f>
        <v>#VALUE!</v>
      </c>
      <c r="BB340" s="7" t="e">
        <f>Deferral!BB20</f>
        <v>#VALUE!</v>
      </c>
      <c r="BC340" s="7"/>
      <c r="BD340" s="7"/>
      <c r="BE340" s="7"/>
      <c r="BF340" s="7"/>
      <c r="BG340" s="7"/>
      <c r="BH340" s="7"/>
      <c r="BI340" s="7"/>
      <c r="BJ340" s="67">
        <f>IFERROR(SUM(AQ340:BB340)/SUM($AQ$339:$BB$344)*$BJ$338,0)</f>
        <v>0</v>
      </c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1:74" s="6" customFormat="1" ht="15.75" hidden="1" customHeight="1" outlineLevel="1">
      <c r="A341" s="29" t="s">
        <v>43</v>
      </c>
      <c r="B341" s="38" t="s">
        <v>42</v>
      </c>
      <c r="C341" s="38">
        <v>5</v>
      </c>
      <c r="D341" s="54" t="s">
        <v>53</v>
      </c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 t="e">
        <f>Deferral!AQ28</f>
        <v>#VALUE!</v>
      </c>
      <c r="AR341" s="7" t="e">
        <f>Deferral!AR28</f>
        <v>#VALUE!</v>
      </c>
      <c r="AS341" s="7" t="e">
        <f>Deferral!AS28</f>
        <v>#VALUE!</v>
      </c>
      <c r="AT341" s="7" t="e">
        <f>Deferral!AT28</f>
        <v>#VALUE!</v>
      </c>
      <c r="AU341" s="7" t="e">
        <f>Deferral!AU28</f>
        <v>#VALUE!</v>
      </c>
      <c r="AV341" s="7" t="e">
        <f>Deferral!AV28</f>
        <v>#VALUE!</v>
      </c>
      <c r="AW341" s="7" t="e">
        <f>Deferral!AW28</f>
        <v>#VALUE!</v>
      </c>
      <c r="AX341" s="7" t="e">
        <f>Deferral!AX28</f>
        <v>#VALUE!</v>
      </c>
      <c r="AY341" s="7" t="e">
        <f>Deferral!AY28</f>
        <v>#VALUE!</v>
      </c>
      <c r="AZ341" s="7" t="e">
        <f>Deferral!AZ28</f>
        <v>#VALUE!</v>
      </c>
      <c r="BA341" s="7" t="e">
        <f>Deferral!BA28</f>
        <v>#VALUE!</v>
      </c>
      <c r="BB341" s="7" t="e">
        <f>Deferral!BB28</f>
        <v>#VALUE!</v>
      </c>
      <c r="BC341" s="7"/>
      <c r="BD341" s="7"/>
      <c r="BE341" s="7"/>
      <c r="BF341" s="7"/>
      <c r="BG341" s="7"/>
      <c r="BH341" s="7"/>
      <c r="BI341" s="7"/>
      <c r="BJ341" s="67">
        <f>IFERROR(SUM(AQ341:BB341)/SUM($AQ$339:$BB$344)*$BJ$338,0)</f>
        <v>0</v>
      </c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1:74" s="6" customFormat="1" ht="15.75" hidden="1" customHeight="1" outlineLevel="1">
      <c r="A342" s="29" t="s">
        <v>41</v>
      </c>
      <c r="B342" s="38" t="s">
        <v>45</v>
      </c>
      <c r="C342" s="38">
        <v>5</v>
      </c>
      <c r="D342" s="54" t="s">
        <v>53</v>
      </c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 t="e">
        <f>Deferral!AQ44</f>
        <v>#VALUE!</v>
      </c>
      <c r="AR342" s="7" t="e">
        <f>Deferral!AR44</f>
        <v>#VALUE!</v>
      </c>
      <c r="AS342" s="7" t="e">
        <f>Deferral!AS44</f>
        <v>#VALUE!</v>
      </c>
      <c r="AT342" s="7" t="e">
        <f>Deferral!AT44</f>
        <v>#VALUE!</v>
      </c>
      <c r="AU342" s="7" t="e">
        <f>Deferral!AU44</f>
        <v>#VALUE!</v>
      </c>
      <c r="AV342" s="7" t="e">
        <f>Deferral!AV44</f>
        <v>#VALUE!</v>
      </c>
      <c r="AW342" s="7" t="e">
        <f>Deferral!AW44</f>
        <v>#VALUE!</v>
      </c>
      <c r="AX342" s="7" t="e">
        <f>Deferral!AX44</f>
        <v>#VALUE!</v>
      </c>
      <c r="AY342" s="7" t="e">
        <f>Deferral!AY44</f>
        <v>#VALUE!</v>
      </c>
      <c r="AZ342" s="7" t="e">
        <f>Deferral!AZ44</f>
        <v>#VALUE!</v>
      </c>
      <c r="BA342" s="7" t="e">
        <f>Deferral!BA44</f>
        <v>#VALUE!</v>
      </c>
      <c r="BB342" s="7" t="e">
        <f>Deferral!BB44</f>
        <v>#VALUE!</v>
      </c>
      <c r="BC342" s="7"/>
      <c r="BD342" s="7"/>
      <c r="BE342" s="7"/>
      <c r="BF342" s="7"/>
      <c r="BG342" s="7"/>
      <c r="BH342" s="7"/>
      <c r="BI342" s="7"/>
      <c r="BJ342" s="67">
        <f>IFERROR(SUM(AQ342:BB342)/SUM($AQ$339:$BB$344)*$BJ$338,0)</f>
        <v>0</v>
      </c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1:74" s="6" customFormat="1" ht="15.75" hidden="1" customHeight="1" outlineLevel="1">
      <c r="A343" s="29" t="s">
        <v>43</v>
      </c>
      <c r="B343" s="38" t="s">
        <v>45</v>
      </c>
      <c r="C343" s="38">
        <v>5</v>
      </c>
      <c r="D343" s="54" t="s">
        <v>53</v>
      </c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 t="e">
        <f>Deferral!AQ52</f>
        <v>#VALUE!</v>
      </c>
      <c r="AR343" s="7" t="e">
        <f>Deferral!AR52</f>
        <v>#VALUE!</v>
      </c>
      <c r="AS343" s="7" t="e">
        <f>Deferral!AS52</f>
        <v>#VALUE!</v>
      </c>
      <c r="AT343" s="7" t="e">
        <f>Deferral!AT52</f>
        <v>#VALUE!</v>
      </c>
      <c r="AU343" s="7" t="e">
        <f>Deferral!AU52</f>
        <v>#VALUE!</v>
      </c>
      <c r="AV343" s="7" t="e">
        <f>Deferral!AV52</f>
        <v>#VALUE!</v>
      </c>
      <c r="AW343" s="7" t="e">
        <f>Deferral!AW52</f>
        <v>#VALUE!</v>
      </c>
      <c r="AX343" s="7" t="e">
        <f>Deferral!AX52</f>
        <v>#VALUE!</v>
      </c>
      <c r="AY343" s="7" t="e">
        <f>Deferral!AY52</f>
        <v>#VALUE!</v>
      </c>
      <c r="AZ343" s="7" t="e">
        <f>Deferral!AZ52</f>
        <v>#VALUE!</v>
      </c>
      <c r="BA343" s="7" t="e">
        <f>Deferral!BA52</f>
        <v>#VALUE!</v>
      </c>
      <c r="BB343" s="7" t="e">
        <f>Deferral!BB52</f>
        <v>#VALUE!</v>
      </c>
      <c r="BC343" s="7"/>
      <c r="BD343" s="7"/>
      <c r="BE343" s="7"/>
      <c r="BF343" s="7"/>
      <c r="BG343" s="7"/>
      <c r="BH343" s="7"/>
      <c r="BI343" s="7"/>
      <c r="BJ343" s="67">
        <f>IFERROR(SUM(AQ343:BB343)/SUM($AQ$339:$BB$344)*$BJ$338,0)</f>
        <v>0</v>
      </c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1:74" s="6" customFormat="1" ht="15.75" hidden="1" customHeight="1" outlineLevel="1">
      <c r="A344" s="29" t="s">
        <v>46</v>
      </c>
      <c r="B344" s="38" t="s">
        <v>47</v>
      </c>
      <c r="C344" s="38">
        <v>5</v>
      </c>
      <c r="D344" s="54" t="s">
        <v>53</v>
      </c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 t="e">
        <f>Deferral!AQ68</f>
        <v>#VALUE!</v>
      </c>
      <c r="AR344" s="7" t="e">
        <f>Deferral!AR68</f>
        <v>#VALUE!</v>
      </c>
      <c r="AS344" s="7" t="e">
        <f>Deferral!AS68</f>
        <v>#VALUE!</v>
      </c>
      <c r="AT344" s="7" t="e">
        <f>Deferral!AT68</f>
        <v>#VALUE!</v>
      </c>
      <c r="AU344" s="7" t="e">
        <f>Deferral!AU68</f>
        <v>#VALUE!</v>
      </c>
      <c r="AV344" s="7" t="e">
        <f>Deferral!AV68</f>
        <v>#VALUE!</v>
      </c>
      <c r="AW344" s="7" t="e">
        <f>Deferral!AW68</f>
        <v>#VALUE!</v>
      </c>
      <c r="AX344" s="7" t="e">
        <f>Deferral!AX68</f>
        <v>#VALUE!</v>
      </c>
      <c r="AY344" s="7" t="e">
        <f>Deferral!AY68</f>
        <v>#VALUE!</v>
      </c>
      <c r="AZ344" s="7" t="e">
        <f>Deferral!AZ68</f>
        <v>#VALUE!</v>
      </c>
      <c r="BA344" s="7" t="e">
        <f>Deferral!BA68</f>
        <v>#VALUE!</v>
      </c>
      <c r="BB344" s="7" t="e">
        <f>Deferral!BB68</f>
        <v>#VALUE!</v>
      </c>
      <c r="BC344" s="7"/>
      <c r="BD344" s="7"/>
      <c r="BE344" s="7"/>
      <c r="BF344" s="7"/>
      <c r="BG344" s="7"/>
      <c r="BH344" s="7"/>
      <c r="BI344" s="7"/>
      <c r="BJ344" s="68">
        <f t="shared" ref="BJ344" si="205">IFERROR(SUM(AQ344:BB344)/SUM($AQ$339:$BB$344)*$BJ$338,0)</f>
        <v>0</v>
      </c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1:74" s="6" customFormat="1" ht="15.75" hidden="1" customHeight="1" outlineLevel="1">
      <c r="A345" s="69"/>
      <c r="B345" s="29"/>
      <c r="C345" s="30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1:74" s="6" customFormat="1" ht="15.75" hidden="1" customHeight="1" outlineLevel="1">
      <c r="B346" s="70"/>
      <c r="C346" s="71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1:74" s="6" customFormat="1" ht="15.75" customHeight="1" collapsed="1">
      <c r="B347" s="56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1:74" s="6" customFormat="1" ht="15.75" customHeight="1">
      <c r="B348" s="29"/>
      <c r="C348" s="30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1:74" ht="15.75" customHeight="1"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</row>
    <row r="350" spans="1:74" ht="15.75" customHeight="1"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</row>
    <row r="351" spans="1:74" ht="15.75" customHeight="1"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 t="s">
        <v>6</v>
      </c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</row>
    <row r="352" spans="1:74" ht="15.75" customHeight="1"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</row>
    <row r="353" spans="16:72" ht="15.75" customHeight="1"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</row>
    <row r="354" spans="16:72" ht="15.75" customHeight="1"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</row>
    <row r="355" spans="16:72" ht="15.75" customHeight="1"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</row>
    <row r="356" spans="16:72" ht="15.75" customHeight="1"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</row>
    <row r="357" spans="16:72" ht="15.75" customHeight="1"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</row>
    <row r="358" spans="16:72" ht="15.75" customHeight="1"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 t="s">
        <v>6</v>
      </c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</row>
    <row r="359" spans="16:72" ht="15.75" customHeight="1"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</row>
    <row r="360" spans="16:72" ht="15.75" customHeight="1"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</row>
    <row r="361" spans="16:72" ht="15.75" customHeight="1"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</row>
    <row r="362" spans="16:72" ht="15.75" customHeight="1"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</row>
    <row r="363" spans="16:72" ht="15.75" customHeight="1"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 t="s">
        <v>6</v>
      </c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</row>
    <row r="364" spans="16:72" ht="15.75" customHeight="1"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 t="s">
        <v>6</v>
      </c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</row>
    <row r="365" spans="16:72" ht="15.75" customHeight="1"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 t="s">
        <v>6</v>
      </c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</row>
    <row r="366" spans="16:72" ht="15.75" customHeight="1"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 t="s">
        <v>6</v>
      </c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</row>
    <row r="367" spans="16:72" ht="15.75" customHeight="1"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 t="s">
        <v>6</v>
      </c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</row>
    <row r="368" spans="16:72" ht="15.75" customHeight="1"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</row>
    <row r="369" spans="16:72" ht="15.75" customHeight="1"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</row>
    <row r="370" spans="16:72" ht="15.75" customHeight="1"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</row>
    <row r="371" spans="16:72" ht="15.75" customHeight="1"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</row>
    <row r="372" spans="16:72" ht="15.75" customHeight="1"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</row>
    <row r="373" spans="16:72" ht="15.75" customHeight="1"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</row>
    <row r="374" spans="16:72" ht="15.75" customHeight="1"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</row>
    <row r="375" spans="16:72" ht="15.75" customHeight="1"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</row>
    <row r="376" spans="16:72" ht="15.75" customHeight="1"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</row>
    <row r="377" spans="16:72" ht="15.75" customHeight="1"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</row>
    <row r="378" spans="16:72" ht="15.75" customHeight="1"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</row>
    <row r="379" spans="16:72" ht="15.75" customHeight="1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</row>
    <row r="380" spans="16:72" ht="15.75" customHeight="1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</row>
    <row r="381" spans="16:72" ht="15.75" customHeight="1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</row>
    <row r="382" spans="16:72" ht="15.75" customHeight="1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</row>
    <row r="383" spans="16:72" ht="15.75" customHeight="1"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</row>
    <row r="384" spans="16:72" ht="15.75" customHeight="1"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</row>
    <row r="385" spans="16:72" ht="15.75" customHeight="1"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</row>
    <row r="386" spans="16:72" ht="15.75" customHeight="1"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</row>
    <row r="387" spans="16:72" ht="15.75" customHeight="1"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</row>
    <row r="388" spans="16:72" ht="15.75" customHeight="1"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</row>
    <row r="389" spans="16:72" ht="15.75" customHeight="1"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</row>
    <row r="390" spans="16:72" ht="15.75" customHeight="1"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</row>
    <row r="391" spans="16:72" ht="15.75" customHeight="1"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</row>
    <row r="392" spans="16:72" ht="15.75" customHeight="1"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</row>
    <row r="393" spans="16:72" ht="15.75" customHeight="1"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</row>
    <row r="394" spans="16:72" ht="15.75" customHeight="1"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</row>
    <row r="395" spans="16:72" ht="15.75" customHeight="1"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</row>
    <row r="396" spans="16:72" ht="15.75" customHeight="1"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</row>
    <row r="397" spans="16:72" ht="15.75" customHeight="1"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</row>
    <row r="398" spans="16:72" ht="15.75" customHeight="1"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</row>
    <row r="399" spans="16:72" ht="15.75" customHeight="1"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</row>
    <row r="400" spans="16:72" ht="15.75" customHeight="1"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</row>
    <row r="401" spans="16:72" ht="15.75" customHeight="1"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</row>
    <row r="402" spans="16:72" ht="15.75" customHeight="1"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</row>
    <row r="403" spans="16:72" ht="15.75" customHeight="1"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</row>
    <row r="404" spans="16:72" ht="15.75" customHeight="1"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</row>
    <row r="405" spans="16:72" ht="15.75" customHeight="1"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</row>
    <row r="406" spans="16:72" ht="15.75" customHeight="1"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</row>
    <row r="407" spans="16:72" ht="15.75" customHeight="1"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</row>
    <row r="408" spans="16:72" ht="15.75" customHeight="1"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</row>
    <row r="409" spans="16:72" ht="15.75" customHeight="1"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</row>
    <row r="410" spans="16:72" ht="15.75" customHeight="1"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</row>
    <row r="411" spans="16:72" ht="15.75" customHeight="1"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</row>
    <row r="412" spans="16:72" ht="15.75" customHeight="1"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</row>
    <row r="413" spans="16:72" ht="15.75" customHeight="1"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</row>
    <row r="414" spans="16:72" ht="15.75" customHeight="1"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</row>
    <row r="415" spans="16:72" ht="15.75" customHeight="1"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</row>
    <row r="416" spans="16:72" ht="15.75" customHeight="1"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</row>
    <row r="417" spans="16:72" ht="15.75" customHeight="1"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</row>
    <row r="418" spans="16:72" ht="15.75" customHeight="1"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</row>
    <row r="419" spans="16:72" ht="15.75" customHeight="1"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</row>
    <row r="420" spans="16:72" ht="15.75" customHeight="1"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</row>
    <row r="421" spans="16:72" ht="15.75" customHeight="1"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</row>
    <row r="422" spans="16:72" ht="15.75" customHeight="1"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</row>
    <row r="423" spans="16:72" ht="15.75" customHeight="1"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</row>
    <row r="424" spans="16:72" ht="15.75" customHeight="1"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</row>
    <row r="425" spans="16:72" ht="15.75" customHeight="1"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</row>
    <row r="426" spans="16:72" ht="15.75" customHeight="1"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</row>
    <row r="427" spans="16:72" ht="15.75" customHeight="1"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</row>
    <row r="428" spans="16:72" ht="15.75" customHeight="1"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</row>
    <row r="429" spans="16:72"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</row>
    <row r="430" spans="16:72"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</row>
    <row r="431" spans="16:72"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</row>
    <row r="432" spans="16:72"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</row>
    <row r="433" spans="16:72"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</row>
    <row r="434" spans="16:72"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</row>
    <row r="435" spans="16:72"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</row>
    <row r="436" spans="16:72"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</row>
    <row r="437" spans="16:72"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</row>
    <row r="438" spans="16:72"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</row>
    <row r="439" spans="16:72"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</row>
    <row r="440" spans="16:72"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</row>
    <row r="441" spans="16:72"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</row>
    <row r="442" spans="16:72"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</row>
    <row r="443" spans="16:72"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</row>
    <row r="444" spans="16:72"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</row>
    <row r="445" spans="16:72"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</row>
    <row r="446" spans="16:72"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</row>
    <row r="447" spans="16:72"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</row>
    <row r="448" spans="16:72"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</row>
    <row r="449" spans="16:72"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</row>
    <row r="450" spans="16:72"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</row>
    <row r="451" spans="16:72"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</row>
    <row r="452" spans="16:72"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</row>
    <row r="453" spans="16:72"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</row>
    <row r="454" spans="16:72"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</row>
    <row r="455" spans="16:72"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</row>
    <row r="456" spans="16:72"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</row>
    <row r="457" spans="16:72"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</row>
    <row r="458" spans="16:72"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</row>
    <row r="459" spans="16:72"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</row>
    <row r="460" spans="16:72"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</row>
    <row r="461" spans="16:72"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</row>
    <row r="462" spans="16:72"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</row>
    <row r="463" spans="16:72"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</row>
    <row r="464" spans="16:72"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</row>
    <row r="465" spans="16:72"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</row>
    <row r="466" spans="16:72"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</row>
    <row r="467" spans="16:72"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</row>
    <row r="468" spans="16:72"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</row>
    <row r="469" spans="16:72"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</row>
    <row r="470" spans="16:72"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</row>
    <row r="471" spans="16:72"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</row>
    <row r="472" spans="16:72"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</row>
    <row r="473" spans="16:72"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</row>
    <row r="474" spans="16:72"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</row>
    <row r="475" spans="16:72"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</row>
    <row r="476" spans="16:72"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</row>
    <row r="477" spans="16:72"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</row>
    <row r="478" spans="16:72"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</row>
    <row r="479" spans="16:72"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</row>
    <row r="480" spans="16:72"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</row>
    <row r="481" spans="16:72"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</row>
    <row r="482" spans="16:72"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</row>
    <row r="483" spans="16:72"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</row>
    <row r="484" spans="16:72"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</row>
    <row r="485" spans="16:72"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</row>
    <row r="486" spans="16:72"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</row>
    <row r="487" spans="16:72"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</row>
    <row r="488" spans="16:72"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</row>
    <row r="489" spans="16:72"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</row>
    <row r="490" spans="16:72"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</row>
    <row r="491" spans="16:72"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</row>
    <row r="492" spans="16:72"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</row>
    <row r="493" spans="16:72"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</row>
    <row r="494" spans="16:72"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</row>
    <row r="495" spans="16:72"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</row>
    <row r="496" spans="16:72"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</row>
    <row r="497" spans="16:72"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</row>
    <row r="498" spans="16:72"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</row>
    <row r="499" spans="16:72"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</row>
    <row r="500" spans="16:72"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</row>
    <row r="501" spans="16:72"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</row>
    <row r="502" spans="16:72"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</row>
    <row r="503" spans="16:72"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</row>
    <row r="504" spans="16:72"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</row>
    <row r="505" spans="16:72"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</row>
    <row r="506" spans="16:72"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</row>
    <row r="507" spans="16:72"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</row>
    <row r="508" spans="16:72"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</row>
    <row r="509" spans="16:72"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</row>
    <row r="510" spans="16:72"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</row>
    <row r="511" spans="16:72"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</row>
    <row r="512" spans="16:72"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</row>
    <row r="513" spans="16:72"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</row>
    <row r="514" spans="16:72"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</row>
    <row r="515" spans="16:72"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</row>
    <row r="516" spans="16:72"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</row>
  </sheetData>
  <conditionalFormatting sqref="O324:Z327 O329:O348 E115:N115 E80:N80 E45:N45 E150:N150 E185:N185 E220:N220 E255:N255 E312:N312 E307:N310 E291:N298 F288:N288 E181:AM181 E76:AM76 E286:AM287 AM324:AM328 P329:AM516 Q307:AM312 O313:AM319 O321:AM323 AA320:AM320 AN303:BT516 O9:AM40 O288:AM289 O79:AM83 E41:AM41 O44:AM75 O254:AM285 O345:BT348 O291:AM306 P84:AM84 O85:AM110 O149:AM151 O153:AM180 P152:AM152 O114:AM116 P117:AM117 O118:AM145 O184:AM186 O188:AM215 P187:AM187 O219:AM221 O223:AM250 P222:AM222 E290:AM290 F253:AM253 F218:AM218 F183:AM183 F148:AM148 F113:AM113 F78:AM78 F43:AM43 AN9:BT110 AN112:BT180 AN182:BT215 AN217:BT285 AN287:BT301">
    <cfRule type="cellIs" dxfId="65" priority="86" operator="lessThan">
      <formula>0</formula>
    </cfRule>
  </conditionalFormatting>
  <conditionalFormatting sqref="AM351:AM355">
    <cfRule type="cellIs" dxfId="64" priority="85" operator="lessThan">
      <formula>0</formula>
    </cfRule>
  </conditionalFormatting>
  <conditionalFormatting sqref="AM350">
    <cfRule type="cellIs" dxfId="63" priority="84" operator="lessThan">
      <formula>0</formula>
    </cfRule>
  </conditionalFormatting>
  <conditionalFormatting sqref="Z365:Z367">
    <cfRule type="cellIs" dxfId="62" priority="82" operator="lessThan">
      <formula>0</formula>
    </cfRule>
  </conditionalFormatting>
  <conditionalFormatting sqref="Z363:Z364">
    <cfRule type="cellIs" dxfId="61" priority="83" operator="lessThan">
      <formula>0</formula>
    </cfRule>
  </conditionalFormatting>
  <conditionalFormatting sqref="E298:N298">
    <cfRule type="cellIs" dxfId="60" priority="81" operator="lessThan">
      <formula>0</formula>
    </cfRule>
  </conditionalFormatting>
  <conditionalFormatting sqref="O52:AH55">
    <cfRule type="cellIs" dxfId="59" priority="80" operator="lessThan">
      <formula>0</formula>
    </cfRule>
  </conditionalFormatting>
  <conditionalFormatting sqref="O157:AH160">
    <cfRule type="cellIs" dxfId="58" priority="79" operator="lessThan">
      <formula>0</formula>
    </cfRule>
  </conditionalFormatting>
  <conditionalFormatting sqref="O262:AH265">
    <cfRule type="cellIs" dxfId="57" priority="78" operator="lessThan">
      <formula>0</formula>
    </cfRule>
  </conditionalFormatting>
  <conditionalFormatting sqref="O157:AH158">
    <cfRule type="cellIs" dxfId="56" priority="77" operator="lessThan">
      <formula>0</formula>
    </cfRule>
  </conditionalFormatting>
  <conditionalFormatting sqref="O262:AH263">
    <cfRule type="cellIs" dxfId="55" priority="76" operator="lessThan">
      <formula>0</formula>
    </cfRule>
  </conditionalFormatting>
  <conditionalFormatting sqref="O262:AH263">
    <cfRule type="cellIs" dxfId="54" priority="75" operator="lessThan">
      <formula>0</formula>
    </cfRule>
  </conditionalFormatting>
  <conditionalFormatting sqref="E80:N80 E111:AM111">
    <cfRule type="cellIs" dxfId="53" priority="74" operator="lessThan">
      <formula>0</formula>
    </cfRule>
  </conditionalFormatting>
  <conditionalFormatting sqref="O87:AH90">
    <cfRule type="cellIs" dxfId="52" priority="72" operator="lessThan">
      <formula>0</formula>
    </cfRule>
  </conditionalFormatting>
  <conditionalFormatting sqref="E115:N115 E146:AM146">
    <cfRule type="cellIs" dxfId="51" priority="69" operator="lessThan">
      <formula>0</formula>
    </cfRule>
  </conditionalFormatting>
  <conditionalFormatting sqref="O122:AH125">
    <cfRule type="cellIs" dxfId="50" priority="67" operator="lessThan">
      <formula>0</formula>
    </cfRule>
  </conditionalFormatting>
  <conditionalFormatting sqref="E185:N185 E216:AM216">
    <cfRule type="cellIs" dxfId="49" priority="66" operator="lessThan">
      <formula>0</formula>
    </cfRule>
  </conditionalFormatting>
  <conditionalFormatting sqref="O192:AH195">
    <cfRule type="cellIs" dxfId="48" priority="64" operator="lessThan">
      <formula>0</formula>
    </cfRule>
  </conditionalFormatting>
  <conditionalFormatting sqref="O192:AH193">
    <cfRule type="cellIs" dxfId="47" priority="63" operator="lessThan">
      <formula>0</formula>
    </cfRule>
  </conditionalFormatting>
  <conditionalFormatting sqref="E220:N220 E251:AM251">
    <cfRule type="cellIs" dxfId="46" priority="60" operator="lessThan">
      <formula>0</formula>
    </cfRule>
  </conditionalFormatting>
  <conditionalFormatting sqref="O227:AH230">
    <cfRule type="cellIs" dxfId="45" priority="58" operator="lessThan">
      <formula>0</formula>
    </cfRule>
  </conditionalFormatting>
  <conditionalFormatting sqref="O227:AH228">
    <cfRule type="cellIs" dxfId="44" priority="57" operator="lessThan">
      <formula>0</formula>
    </cfRule>
  </conditionalFormatting>
  <conditionalFormatting sqref="AA324:AL328 O320:Z320">
    <cfRule type="cellIs" dxfId="43" priority="54" operator="lessThan">
      <formula>0</formula>
    </cfRule>
  </conditionalFormatting>
  <conditionalFormatting sqref="AQ302:BT302">
    <cfRule type="cellIs" dxfId="42" priority="53" operator="lessThan">
      <formula>0</formula>
    </cfRule>
  </conditionalFormatting>
  <conditionalFormatting sqref="O84">
    <cfRule type="cellIs" dxfId="41" priority="52" operator="lessThan">
      <formula>0</formula>
    </cfRule>
  </conditionalFormatting>
  <conditionalFormatting sqref="O154">
    <cfRule type="cellIs" dxfId="40" priority="51" operator="lessThan">
      <formula>0</formula>
    </cfRule>
  </conditionalFormatting>
  <conditionalFormatting sqref="P307">
    <cfRule type="cellIs" dxfId="39" priority="50" operator="lessThan">
      <formula>0</formula>
    </cfRule>
  </conditionalFormatting>
  <conditionalFormatting sqref="P308:P312">
    <cfRule type="cellIs" dxfId="38" priority="49" operator="lessThan">
      <formula>0</formula>
    </cfRule>
  </conditionalFormatting>
  <conditionalFormatting sqref="O307:O312">
    <cfRule type="cellIs" dxfId="37" priority="48" operator="lessThan">
      <formula>0</formula>
    </cfRule>
  </conditionalFormatting>
  <conditionalFormatting sqref="E44:N44 E10:N40 E79:N79 E114:N114 E149:N149 E184:N184 E219:N219 E289:N289 E122:N145 E121:M121 E87:N110 E86:M86 E52:N75 E51:M51 E157:N180 E156:M156 E192:N215 E191:M191 E227:N250 E226:M226 E262:N285 E261:M261 E46:N50 E81:N85 E116:N120 E151:N155 E186:N190 E221:N225 E256:N260 E254:N254">
    <cfRule type="cellIs" dxfId="36" priority="47" operator="lessThan">
      <formula>0</formula>
    </cfRule>
  </conditionalFormatting>
  <conditionalFormatting sqref="E302:N302">
    <cfRule type="cellIs" dxfId="35" priority="45" operator="lessThan">
      <formula>0</formula>
    </cfRule>
  </conditionalFormatting>
  <conditionalFormatting sqref="E288">
    <cfRule type="cellIs" dxfId="34" priority="44" operator="lessThan">
      <formula>0</formula>
    </cfRule>
  </conditionalFormatting>
  <conditionalFormatting sqref="O117">
    <cfRule type="cellIs" dxfId="33" priority="43" operator="lessThan">
      <formula>0</formula>
    </cfRule>
  </conditionalFormatting>
  <conditionalFormatting sqref="O152">
    <cfRule type="cellIs" dxfId="32" priority="42" operator="lessThan">
      <formula>0</formula>
    </cfRule>
  </conditionalFormatting>
  <conditionalFormatting sqref="O187">
    <cfRule type="cellIs" dxfId="31" priority="41" operator="lessThan">
      <formula>0</formula>
    </cfRule>
  </conditionalFormatting>
  <conditionalFormatting sqref="O222">
    <cfRule type="cellIs" dxfId="30" priority="40" operator="lessThan">
      <formula>0</formula>
    </cfRule>
  </conditionalFormatting>
  <conditionalFormatting sqref="E311:N311">
    <cfRule type="cellIs" dxfId="29" priority="39" operator="lessThan">
      <formula>0</formula>
    </cfRule>
  </conditionalFormatting>
  <conditionalFormatting sqref="E252:AM252">
    <cfRule type="cellIs" dxfId="28" priority="38" operator="lessThan">
      <formula>0</formula>
    </cfRule>
  </conditionalFormatting>
  <conditionalFormatting sqref="E253">
    <cfRule type="cellIs" dxfId="27" priority="37" operator="lessThan">
      <formula>0</formula>
    </cfRule>
  </conditionalFormatting>
  <conditionalFormatting sqref="E217:AM217">
    <cfRule type="cellIs" dxfId="26" priority="36" operator="lessThan">
      <formula>0</formula>
    </cfRule>
  </conditionalFormatting>
  <conditionalFormatting sqref="E218">
    <cfRule type="cellIs" dxfId="25" priority="35" operator="lessThan">
      <formula>0</formula>
    </cfRule>
  </conditionalFormatting>
  <conditionalFormatting sqref="E182:AM182">
    <cfRule type="cellIs" dxfId="24" priority="34" operator="lessThan">
      <formula>0</formula>
    </cfRule>
  </conditionalFormatting>
  <conditionalFormatting sqref="E183">
    <cfRule type="cellIs" dxfId="23" priority="33" operator="lessThan">
      <formula>0</formula>
    </cfRule>
  </conditionalFormatting>
  <conditionalFormatting sqref="E147:AM147">
    <cfRule type="cellIs" dxfId="22" priority="32" operator="lessThan">
      <formula>0</formula>
    </cfRule>
  </conditionalFormatting>
  <conditionalFormatting sqref="E148">
    <cfRule type="cellIs" dxfId="21" priority="31" operator="lessThan">
      <formula>0</formula>
    </cfRule>
  </conditionalFormatting>
  <conditionalFormatting sqref="E112:AM112">
    <cfRule type="cellIs" dxfId="20" priority="30" operator="lessThan">
      <formula>0</formula>
    </cfRule>
  </conditionalFormatting>
  <conditionalFormatting sqref="E113">
    <cfRule type="cellIs" dxfId="19" priority="29" operator="lessThan">
      <formula>0</formula>
    </cfRule>
  </conditionalFormatting>
  <conditionalFormatting sqref="E77:AM77">
    <cfRule type="cellIs" dxfId="18" priority="28" operator="lessThan">
      <formula>0</formula>
    </cfRule>
  </conditionalFormatting>
  <conditionalFormatting sqref="E78">
    <cfRule type="cellIs" dxfId="17" priority="27" operator="lessThan">
      <formula>0</formula>
    </cfRule>
  </conditionalFormatting>
  <conditionalFormatting sqref="E42:AM42">
    <cfRule type="cellIs" dxfId="16" priority="26" operator="lessThan">
      <formula>0</formula>
    </cfRule>
  </conditionalFormatting>
  <conditionalFormatting sqref="E43">
    <cfRule type="cellIs" dxfId="15" priority="25" operator="lessThan">
      <formula>0</formula>
    </cfRule>
  </conditionalFormatting>
  <conditionalFormatting sqref="AO111:BT111">
    <cfRule type="cellIs" dxfId="14" priority="17" operator="lessThan">
      <formula>0</formula>
    </cfRule>
  </conditionalFormatting>
  <conditionalFormatting sqref="AO181:BT181">
    <cfRule type="cellIs" dxfId="13" priority="15" operator="lessThan">
      <formula>0</formula>
    </cfRule>
  </conditionalFormatting>
  <conditionalFormatting sqref="AO216:BT216">
    <cfRule type="cellIs" dxfId="12" priority="14" operator="lessThan">
      <formula>0</formula>
    </cfRule>
  </conditionalFormatting>
  <conditionalFormatting sqref="AO286:BT286">
    <cfRule type="cellIs" dxfId="11" priority="12" operator="lessThan">
      <formula>0</formula>
    </cfRule>
  </conditionalFormatting>
  <conditionalFormatting sqref="AN302">
    <cfRule type="cellIs" dxfId="10" priority="11" operator="lessThan">
      <formula>0</formula>
    </cfRule>
  </conditionalFormatting>
  <conditionalFormatting sqref="AP302">
    <cfRule type="cellIs" dxfId="9" priority="10" operator="lessThan">
      <formula>0</formula>
    </cfRule>
  </conditionalFormatting>
  <conditionalFormatting sqref="AO302">
    <cfRule type="cellIs" dxfId="8" priority="9" operator="lessThan">
      <formula>0</formula>
    </cfRule>
  </conditionalFormatting>
  <conditionalFormatting sqref="BU1:BU1048576">
    <cfRule type="cellIs" dxfId="7" priority="8" operator="lessThan">
      <formula>0</formula>
    </cfRule>
  </conditionalFormatting>
  <conditionalFormatting sqref="BU1:BU1048576">
    <cfRule type="cellIs" dxfId="6" priority="7" operator="lessThan">
      <formula>0</formula>
    </cfRule>
  </conditionalFormatting>
  <conditionalFormatting sqref="BV1:BV1048576">
    <cfRule type="cellIs" dxfId="5" priority="6" operator="lessThan">
      <formula>0</formula>
    </cfRule>
  </conditionalFormatting>
  <conditionalFormatting sqref="BV1:BV1048576">
    <cfRule type="cellIs" dxfId="4" priority="5" operator="lessThan">
      <formula>0</formula>
    </cfRule>
  </conditionalFormatting>
  <conditionalFormatting sqref="AN111">
    <cfRule type="cellIs" dxfId="3" priority="4" operator="lessThan">
      <formula>0</formula>
    </cfRule>
  </conditionalFormatting>
  <conditionalFormatting sqref="AN181">
    <cfRule type="cellIs" dxfId="2" priority="3" operator="lessThan">
      <formula>0</formula>
    </cfRule>
  </conditionalFormatting>
  <conditionalFormatting sqref="AN216">
    <cfRule type="cellIs" dxfId="1" priority="2" operator="lessThan">
      <formula>0</formula>
    </cfRule>
  </conditionalFormatting>
  <conditionalFormatting sqref="AN286">
    <cfRule type="cellIs" dxfId="0" priority="1" operator="lessThan">
      <formula>0</formula>
    </cfRule>
  </conditionalFormatting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8B7D062C80694FB7D25D57E3B71A88" ma:contentTypeVersion="44" ma:contentTypeDescription="" ma:contentTypeScope="" ma:versionID="a39883e04ddc7c776e6081e7baa90df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2020-09-28T07:00:00+00:00</OpenedDate>
    <SignificantOrder xmlns="dc463f71-b30c-4ab2-9473-d307f9d35888">false</SignificantOrder>
    <Date1 xmlns="dc463f71-b30c-4ab2-9473-d307f9d35888">2020-09-28T07:00:00+00:00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200835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12ED53-A8C8-4009-9AE4-011BE44BB426}"/>
</file>

<file path=customXml/itemProps2.xml><?xml version="1.0" encoding="utf-8"?>
<ds:datastoreItem xmlns:ds="http://schemas.openxmlformats.org/officeDocument/2006/customXml" ds:itemID="{8C7B4B38-31E2-4AD4-B69B-D001B384D253}"/>
</file>

<file path=customXml/itemProps3.xml><?xml version="1.0" encoding="utf-8"?>
<ds:datastoreItem xmlns:ds="http://schemas.openxmlformats.org/officeDocument/2006/customXml" ds:itemID="{FBAB5DE8-41A4-449D-BA16-DA564F5B04A3}"/>
</file>

<file path=customXml/itemProps4.xml><?xml version="1.0" encoding="utf-8"?>
<ds:datastoreItem xmlns:ds="http://schemas.openxmlformats.org/officeDocument/2006/customXml" ds:itemID="{9127566F-4F5D-4768-8A27-DDA10A53B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Deferral</vt:lpstr>
      <vt:lpstr>Balance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Savarin, Kathryn</cp:lastModifiedBy>
  <cp:lastPrinted>2020-09-28T16:44:45Z</cp:lastPrinted>
  <dcterms:created xsi:type="dcterms:W3CDTF">2020-08-20T20:21:34Z</dcterms:created>
  <dcterms:modified xsi:type="dcterms:W3CDTF">2020-09-28T16:45:00Z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0x0101006E56B4D1795A2E4DB2F0B01679ED314A00AE8B7D062C80694FB7D25D57E3B71A88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