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filterPrivacy="1" saveExternalLinkValues="0" codeName="ThisWorkbook"/>
  <bookViews>
    <workbookView xWindow="0" yWindow="2370" windowWidth="11400" windowHeight="5265" tabRatio="875" activeTab="4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Adj. Title Sheet" sheetId="94" r:id="rId6"/>
    <sheet name="Acct. Adj. Summary" sheetId="96" r:id="rId7"/>
    <sheet name="Promo Adv Adj" sheetId="25" r:id="rId8"/>
    <sheet name=" Working Capital (AMA)" sheetId="10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8">' Working Capital (AMA)'!$A$1:$AD$641</definedName>
    <definedName name="_xlnm.Print_Area" localSheetId="2">'Dec. St. of Operations'!$A$1:$E$61</definedName>
    <definedName name="_xlnm.Print_Area" localSheetId="7">'Promo Adv Adj'!$A$1:$E$19</definedName>
    <definedName name="_xlnm.Print_Area" localSheetId="3">'ROR Title Sheet'!$A$1:$C$21</definedName>
    <definedName name="_xlnm.Print_Area" localSheetId="4">Summary!$A$1:$I$51</definedName>
    <definedName name="_xlnm.Print_Area" localSheetId="0">'WA Title Sheet'!$A$1:$J$55</definedName>
    <definedName name="_xlnm.Print_Titles" localSheetId="8">' Working Capital (AMA)'!$A:$A,' Working Capital (AMA)'!$1:$9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71027"/>
</workbook>
</file>

<file path=xl/calcChain.xml><?xml version="1.0" encoding="utf-8"?>
<calcChain xmlns="http://schemas.openxmlformats.org/spreadsheetml/2006/main">
  <c r="D50" i="91" l="1"/>
  <c r="R631" i="100" l="1"/>
  <c r="Q631" i="100"/>
  <c r="P631" i="100"/>
  <c r="O631" i="100"/>
  <c r="N631" i="100"/>
  <c r="M631" i="100"/>
  <c r="L631" i="100"/>
  <c r="K631" i="100"/>
  <c r="J631" i="100"/>
  <c r="I631" i="100"/>
  <c r="H631" i="100"/>
  <c r="G631" i="100"/>
  <c r="F631" i="100"/>
  <c r="AF630" i="100"/>
  <c r="S630" i="100"/>
  <c r="AC630" i="100" s="1"/>
  <c r="AF629" i="100"/>
  <c r="S629" i="100"/>
  <c r="AF628" i="100"/>
  <c r="S628" i="100"/>
  <c r="AC628" i="100" s="1"/>
  <c r="AF627" i="100"/>
  <c r="AC627" i="100"/>
  <c r="S627" i="100"/>
  <c r="W627" i="100" s="1"/>
  <c r="AF626" i="100"/>
  <c r="S626" i="100"/>
  <c r="W626" i="100" s="1"/>
  <c r="AF625" i="100"/>
  <c r="S625" i="100"/>
  <c r="AF624" i="100"/>
  <c r="W624" i="100"/>
  <c r="S624" i="100"/>
  <c r="AC624" i="100" s="1"/>
  <c r="AF623" i="100"/>
  <c r="S623" i="100"/>
  <c r="AC623" i="100" s="1"/>
  <c r="AF622" i="100"/>
  <c r="S622" i="100"/>
  <c r="AC622" i="100" s="1"/>
  <c r="AF621" i="100"/>
  <c r="S621" i="100"/>
  <c r="AF620" i="100"/>
  <c r="S620" i="100"/>
  <c r="AF619" i="100"/>
  <c r="AF618" i="100"/>
  <c r="R618" i="100"/>
  <c r="Q618" i="100"/>
  <c r="P618" i="100"/>
  <c r="O618" i="100"/>
  <c r="N618" i="100"/>
  <c r="M618" i="100"/>
  <c r="L618" i="100"/>
  <c r="K618" i="100"/>
  <c r="J618" i="100"/>
  <c r="I618" i="100"/>
  <c r="H618" i="100"/>
  <c r="G618" i="100"/>
  <c r="F618" i="100"/>
  <c r="AF617" i="100"/>
  <c r="S617" i="100"/>
  <c r="AF616" i="100"/>
  <c r="S616" i="100"/>
  <c r="AF615" i="100"/>
  <c r="S615" i="100"/>
  <c r="AF614" i="100"/>
  <c r="S614" i="100"/>
  <c r="W614" i="100" s="1"/>
  <c r="AF613" i="100"/>
  <c r="S613" i="100"/>
  <c r="AF612" i="100"/>
  <c r="S612" i="100"/>
  <c r="AF611" i="100"/>
  <c r="S611" i="100"/>
  <c r="AF610" i="100"/>
  <c r="S610" i="100"/>
  <c r="W610" i="100" s="1"/>
  <c r="AF609" i="100"/>
  <c r="S609" i="100"/>
  <c r="AF608" i="100"/>
  <c r="S608" i="100"/>
  <c r="AF607" i="100"/>
  <c r="S607" i="100"/>
  <c r="AF606" i="100"/>
  <c r="S606" i="100"/>
  <c r="W606" i="100" s="1"/>
  <c r="AF605" i="100"/>
  <c r="S605" i="100"/>
  <c r="AF604" i="100"/>
  <c r="S604" i="100"/>
  <c r="AF603" i="100"/>
  <c r="S603" i="100"/>
  <c r="AF602" i="100"/>
  <c r="S602" i="100"/>
  <c r="W602" i="100" s="1"/>
  <c r="AF601" i="100"/>
  <c r="S601" i="100"/>
  <c r="AF600" i="100"/>
  <c r="S600" i="100"/>
  <c r="AC600" i="100" s="1"/>
  <c r="AF599" i="100"/>
  <c r="S599" i="100"/>
  <c r="AC599" i="100" s="1"/>
  <c r="AF598" i="100"/>
  <c r="AC598" i="100"/>
  <c r="S598" i="100"/>
  <c r="W598" i="100" s="1"/>
  <c r="AF597" i="100"/>
  <c r="S597" i="100"/>
  <c r="AF596" i="100"/>
  <c r="S596" i="100"/>
  <c r="AC596" i="100" s="1"/>
  <c r="AF595" i="100"/>
  <c r="S595" i="100"/>
  <c r="AC595" i="100" s="1"/>
  <c r="AF594" i="100"/>
  <c r="S594" i="100"/>
  <c r="W594" i="100" s="1"/>
  <c r="AF593" i="100"/>
  <c r="S593" i="100"/>
  <c r="AF592" i="100"/>
  <c r="S592" i="100"/>
  <c r="AC592" i="100" s="1"/>
  <c r="AF591" i="100"/>
  <c r="AC591" i="100"/>
  <c r="S591" i="100"/>
  <c r="W591" i="100" s="1"/>
  <c r="AF590" i="100"/>
  <c r="S590" i="100"/>
  <c r="W590" i="100" s="1"/>
  <c r="AF589" i="100"/>
  <c r="S589" i="100"/>
  <c r="AF588" i="100"/>
  <c r="S588" i="100"/>
  <c r="AC588" i="100" s="1"/>
  <c r="AF587" i="100"/>
  <c r="AC587" i="100"/>
  <c r="S587" i="100"/>
  <c r="W587" i="100" s="1"/>
  <c r="AF586" i="100"/>
  <c r="S586" i="100"/>
  <c r="W586" i="100" s="1"/>
  <c r="AF585" i="100"/>
  <c r="S585" i="100"/>
  <c r="AF584" i="100"/>
  <c r="S584" i="100"/>
  <c r="AC584" i="100" s="1"/>
  <c r="AF583" i="100"/>
  <c r="AC583" i="100"/>
  <c r="S583" i="100"/>
  <c r="W583" i="100" s="1"/>
  <c r="AF582" i="100"/>
  <c r="S582" i="100"/>
  <c r="AF581" i="100"/>
  <c r="S581" i="100"/>
  <c r="AF580" i="100"/>
  <c r="W580" i="100"/>
  <c r="S580" i="100"/>
  <c r="AC580" i="100" s="1"/>
  <c r="AF579" i="100"/>
  <c r="W579" i="100"/>
  <c r="S579" i="100"/>
  <c r="AC579" i="100" s="1"/>
  <c r="AF578" i="100"/>
  <c r="S578" i="100"/>
  <c r="AF577" i="100"/>
  <c r="S577" i="100"/>
  <c r="AF576" i="100"/>
  <c r="S576" i="100"/>
  <c r="AC576" i="100" s="1"/>
  <c r="AF575" i="100"/>
  <c r="S575" i="100"/>
  <c r="AF574" i="100"/>
  <c r="S574" i="100"/>
  <c r="W574" i="100" s="1"/>
  <c r="AF573" i="100"/>
  <c r="S573" i="100"/>
  <c r="AF572" i="100"/>
  <c r="S572" i="100"/>
  <c r="AF571" i="100"/>
  <c r="S571" i="100"/>
  <c r="AF570" i="100"/>
  <c r="S570" i="100"/>
  <c r="W570" i="100" s="1"/>
  <c r="AF569" i="100"/>
  <c r="S569" i="100"/>
  <c r="AF568" i="100"/>
  <c r="S568" i="100"/>
  <c r="AC568" i="100" s="1"/>
  <c r="AF567" i="100"/>
  <c r="S567" i="100"/>
  <c r="AC567" i="100" s="1"/>
  <c r="AF566" i="100"/>
  <c r="S566" i="100"/>
  <c r="W566" i="100" s="1"/>
  <c r="AF565" i="100"/>
  <c r="S565" i="100"/>
  <c r="AF564" i="100"/>
  <c r="S564" i="100"/>
  <c r="AC564" i="100" s="1"/>
  <c r="AF563" i="100"/>
  <c r="AC563" i="100"/>
  <c r="S563" i="100"/>
  <c r="W563" i="100" s="1"/>
  <c r="AF562" i="100"/>
  <c r="S562" i="100"/>
  <c r="W562" i="100" s="1"/>
  <c r="AF561" i="100"/>
  <c r="S561" i="100"/>
  <c r="AF560" i="100"/>
  <c r="S560" i="100"/>
  <c r="AC560" i="100" s="1"/>
  <c r="AF559" i="100"/>
  <c r="AC559" i="100"/>
  <c r="S559" i="100"/>
  <c r="W559" i="100" s="1"/>
  <c r="AF558" i="100"/>
  <c r="S558" i="100"/>
  <c r="AF557" i="100"/>
  <c r="S557" i="100"/>
  <c r="AF556" i="100"/>
  <c r="S556" i="100"/>
  <c r="AC556" i="100" s="1"/>
  <c r="AF555" i="100"/>
  <c r="S555" i="100"/>
  <c r="AF554" i="100"/>
  <c r="S554" i="100"/>
  <c r="W554" i="100" s="1"/>
  <c r="AF553" i="100"/>
  <c r="S553" i="100"/>
  <c r="AF552" i="100"/>
  <c r="S552" i="100"/>
  <c r="AF551" i="100"/>
  <c r="AF550" i="100"/>
  <c r="R550" i="100"/>
  <c r="Q550" i="100"/>
  <c r="P550" i="100"/>
  <c r="O550" i="100"/>
  <c r="N550" i="100"/>
  <c r="M550" i="100"/>
  <c r="L550" i="100"/>
  <c r="K550" i="100"/>
  <c r="J550" i="100"/>
  <c r="I550" i="100"/>
  <c r="H550" i="100"/>
  <c r="G550" i="100"/>
  <c r="F550" i="100"/>
  <c r="S549" i="100"/>
  <c r="V549" i="100" s="1"/>
  <c r="S548" i="100"/>
  <c r="V548" i="100" s="1"/>
  <c r="AB547" i="100"/>
  <c r="S547" i="100"/>
  <c r="V547" i="100" s="1"/>
  <c r="AD547" i="100" s="1"/>
  <c r="S546" i="100"/>
  <c r="V546" i="100" s="1"/>
  <c r="AD546" i="100" s="1"/>
  <c r="S545" i="100"/>
  <c r="V545" i="100" s="1"/>
  <c r="S544" i="100"/>
  <c r="V544" i="100" s="1"/>
  <c r="AD544" i="100" s="1"/>
  <c r="S543" i="100"/>
  <c r="V543" i="100" s="1"/>
  <c r="AF542" i="100"/>
  <c r="Z542" i="100"/>
  <c r="Y542" i="100"/>
  <c r="S542" i="100"/>
  <c r="X542" i="100" s="1"/>
  <c r="AA542" i="100" s="1"/>
  <c r="AF541" i="100"/>
  <c r="S541" i="100"/>
  <c r="X541" i="100" s="1"/>
  <c r="AF540" i="100"/>
  <c r="S540" i="100"/>
  <c r="AB540" i="100" s="1"/>
  <c r="AF539" i="100"/>
  <c r="Z539" i="100"/>
  <c r="S539" i="100"/>
  <c r="X539" i="100" s="1"/>
  <c r="AF538" i="100"/>
  <c r="X538" i="100"/>
  <c r="Z538" i="100" s="1"/>
  <c r="S538" i="100"/>
  <c r="AF537" i="100"/>
  <c r="Z537" i="100"/>
  <c r="S537" i="100"/>
  <c r="X537" i="100" s="1"/>
  <c r="AF536" i="100"/>
  <c r="X536" i="100"/>
  <c r="Z536" i="100" s="1"/>
  <c r="S536" i="100"/>
  <c r="AF535" i="100"/>
  <c r="S535" i="100"/>
  <c r="X535" i="100" s="1"/>
  <c r="Z535" i="100" s="1"/>
  <c r="AF534" i="100"/>
  <c r="Y534" i="100"/>
  <c r="S534" i="100"/>
  <c r="X534" i="100" s="1"/>
  <c r="AF533" i="100"/>
  <c r="X533" i="100"/>
  <c r="S533" i="100"/>
  <c r="AA533" i="100" s="1"/>
  <c r="AF532" i="100"/>
  <c r="Z532" i="100"/>
  <c r="Y532" i="100"/>
  <c r="S532" i="100"/>
  <c r="X532" i="100" s="1"/>
  <c r="AF531" i="100"/>
  <c r="S531" i="100"/>
  <c r="AB531" i="100" s="1"/>
  <c r="AF530" i="100"/>
  <c r="S530" i="100"/>
  <c r="AB530" i="100" s="1"/>
  <c r="AF529" i="100"/>
  <c r="S529" i="100"/>
  <c r="X529" i="100" s="1"/>
  <c r="AF528" i="100"/>
  <c r="AF527" i="100"/>
  <c r="R527" i="100"/>
  <c r="Q527" i="100"/>
  <c r="P527" i="100"/>
  <c r="O527" i="100"/>
  <c r="N527" i="100"/>
  <c r="M527" i="100"/>
  <c r="L527" i="100"/>
  <c r="K527" i="100"/>
  <c r="J527" i="100"/>
  <c r="I527" i="100"/>
  <c r="H527" i="100"/>
  <c r="G527" i="100"/>
  <c r="F527" i="100"/>
  <c r="AF526" i="100"/>
  <c r="S526" i="100"/>
  <c r="X526" i="100" s="1"/>
  <c r="V525" i="100"/>
  <c r="S525" i="100"/>
  <c r="S524" i="100"/>
  <c r="V524" i="100" s="1"/>
  <c r="AF523" i="100"/>
  <c r="AB523" i="100"/>
  <c r="S523" i="100"/>
  <c r="X523" i="100" s="1"/>
  <c r="AF522" i="100"/>
  <c r="S522" i="100"/>
  <c r="AB522" i="100" s="1"/>
  <c r="AF521" i="100"/>
  <c r="S521" i="100"/>
  <c r="AB521" i="100" s="1"/>
  <c r="AF520" i="100"/>
  <c r="S520" i="100"/>
  <c r="X520" i="100" s="1"/>
  <c r="AF519" i="100"/>
  <c r="AB519" i="100"/>
  <c r="S519" i="100"/>
  <c r="X519" i="100" s="1"/>
  <c r="AF518" i="100"/>
  <c r="S518" i="100"/>
  <c r="AB518" i="100" s="1"/>
  <c r="AF517" i="100"/>
  <c r="S517" i="100"/>
  <c r="AB517" i="100" s="1"/>
  <c r="AD516" i="100"/>
  <c r="AF516" i="100" s="1"/>
  <c r="X516" i="100"/>
  <c r="S516" i="100"/>
  <c r="AB516" i="100" s="1"/>
  <c r="AD515" i="100"/>
  <c r="AF515" i="100" s="1"/>
  <c r="S515" i="100"/>
  <c r="AB515" i="100" s="1"/>
  <c r="AD514" i="100"/>
  <c r="AF514" i="100" s="1"/>
  <c r="S514" i="100"/>
  <c r="X514" i="100" s="1"/>
  <c r="AD513" i="100"/>
  <c r="AF513" i="100" s="1"/>
  <c r="S513" i="100"/>
  <c r="AB513" i="100" s="1"/>
  <c r="S512" i="100"/>
  <c r="V512" i="100" s="1"/>
  <c r="S511" i="100"/>
  <c r="V511" i="100" s="1"/>
  <c r="S510" i="100"/>
  <c r="V510" i="100" s="1"/>
  <c r="S509" i="100"/>
  <c r="V509" i="100" s="1"/>
  <c r="S508" i="100"/>
  <c r="V508" i="100" s="1"/>
  <c r="AF507" i="100"/>
  <c r="Z507" i="100"/>
  <c r="Y507" i="100"/>
  <c r="S507" i="100"/>
  <c r="X507" i="100" s="1"/>
  <c r="AF506" i="100"/>
  <c r="Z506" i="100"/>
  <c r="Y506" i="100"/>
  <c r="S506" i="100"/>
  <c r="X506" i="100" s="1"/>
  <c r="AF505" i="100"/>
  <c r="S505" i="100"/>
  <c r="X505" i="100" s="1"/>
  <c r="AF504" i="100"/>
  <c r="S504" i="100"/>
  <c r="X504" i="100" s="1"/>
  <c r="AF503" i="100"/>
  <c r="Z503" i="100"/>
  <c r="Y503" i="100"/>
  <c r="S503" i="100"/>
  <c r="X503" i="100" s="1"/>
  <c r="AF502" i="100"/>
  <c r="S502" i="100"/>
  <c r="AF501" i="100"/>
  <c r="S501" i="100"/>
  <c r="X501" i="100" s="1"/>
  <c r="S500" i="100"/>
  <c r="V500" i="100" s="1"/>
  <c r="AD500" i="100" s="1"/>
  <c r="AF500" i="100" s="1"/>
  <c r="S499" i="100"/>
  <c r="V499" i="100" s="1"/>
  <c r="S498" i="100"/>
  <c r="V498" i="100" s="1"/>
  <c r="S497" i="100"/>
  <c r="V497" i="100" s="1"/>
  <c r="V496" i="100"/>
  <c r="AD496" i="100" s="1"/>
  <c r="AF496" i="100" s="1"/>
  <c r="S496" i="100"/>
  <c r="S495" i="100"/>
  <c r="V495" i="100" s="1"/>
  <c r="AF494" i="100"/>
  <c r="AF493" i="100"/>
  <c r="R493" i="100"/>
  <c r="Q493" i="100"/>
  <c r="P493" i="100"/>
  <c r="O493" i="100"/>
  <c r="N493" i="100"/>
  <c r="M493" i="100"/>
  <c r="L493" i="100"/>
  <c r="K493" i="100"/>
  <c r="J493" i="100"/>
  <c r="I493" i="100"/>
  <c r="H493" i="100"/>
  <c r="G493" i="100"/>
  <c r="F493" i="100"/>
  <c r="AF492" i="100"/>
  <c r="AD492" i="100"/>
  <c r="S492" i="100"/>
  <c r="X492" i="100" s="1"/>
  <c r="AD491" i="100"/>
  <c r="AF491" i="100" s="1"/>
  <c r="S491" i="100"/>
  <c r="X491" i="100" s="1"/>
  <c r="AD490" i="100"/>
  <c r="AF490" i="100" s="1"/>
  <c r="X490" i="100"/>
  <c r="S490" i="100"/>
  <c r="AD489" i="100"/>
  <c r="AF489" i="100" s="1"/>
  <c r="S489" i="100"/>
  <c r="X489" i="100" s="1"/>
  <c r="AB489" i="100" s="1"/>
  <c r="AD488" i="100"/>
  <c r="AF488" i="100" s="1"/>
  <c r="S488" i="100"/>
  <c r="X488" i="100" s="1"/>
  <c r="AB488" i="100" s="1"/>
  <c r="AD487" i="100"/>
  <c r="AF487" i="100" s="1"/>
  <c r="S487" i="100"/>
  <c r="X487" i="100" s="1"/>
  <c r="AB487" i="100" s="1"/>
  <c r="AD486" i="100"/>
  <c r="AF486" i="100" s="1"/>
  <c r="S486" i="100"/>
  <c r="X486" i="100" s="1"/>
  <c r="AB486" i="100" s="1"/>
  <c r="AD485" i="100"/>
  <c r="AF485" i="100" s="1"/>
  <c r="S485" i="100"/>
  <c r="X485" i="100" s="1"/>
  <c r="AB485" i="100" s="1"/>
  <c r="AD484" i="100"/>
  <c r="AF484" i="100" s="1"/>
  <c r="S484" i="100"/>
  <c r="X484" i="100" s="1"/>
  <c r="AB484" i="100" s="1"/>
  <c r="AD483" i="100"/>
  <c r="AF483" i="100" s="1"/>
  <c r="S483" i="100"/>
  <c r="X483" i="100" s="1"/>
  <c r="AB483" i="100" s="1"/>
  <c r="AD482" i="100"/>
  <c r="AF482" i="100" s="1"/>
  <c r="S482" i="100"/>
  <c r="X482" i="100" s="1"/>
  <c r="AB482" i="100" s="1"/>
  <c r="AD481" i="100"/>
  <c r="AF481" i="100" s="1"/>
  <c r="S481" i="100"/>
  <c r="X481" i="100" s="1"/>
  <c r="AB481" i="100" s="1"/>
  <c r="AD480" i="100"/>
  <c r="AF480" i="100" s="1"/>
  <c r="S480" i="100"/>
  <c r="X480" i="100" s="1"/>
  <c r="AB480" i="100" s="1"/>
  <c r="AF479" i="100"/>
  <c r="AD479" i="100"/>
  <c r="S479" i="100"/>
  <c r="X479" i="100" s="1"/>
  <c r="AB479" i="100" s="1"/>
  <c r="AF478" i="100"/>
  <c r="X478" i="100"/>
  <c r="AB478" i="100" s="1"/>
  <c r="S478" i="100"/>
  <c r="S477" i="100"/>
  <c r="V477" i="100" s="1"/>
  <c r="S476" i="100"/>
  <c r="V476" i="100" s="1"/>
  <c r="S475" i="100"/>
  <c r="V475" i="100" s="1"/>
  <c r="S474" i="100"/>
  <c r="V474" i="100" s="1"/>
  <c r="S473" i="100"/>
  <c r="V473" i="100" s="1"/>
  <c r="S472" i="100"/>
  <c r="V472" i="100" s="1"/>
  <c r="S471" i="100"/>
  <c r="V471" i="100" s="1"/>
  <c r="V470" i="100"/>
  <c r="S470" i="100"/>
  <c r="S469" i="100"/>
  <c r="V469" i="100" s="1"/>
  <c r="S468" i="100"/>
  <c r="V468" i="100" s="1"/>
  <c r="S467" i="100"/>
  <c r="V467" i="100" s="1"/>
  <c r="S466" i="100"/>
  <c r="V466" i="100" s="1"/>
  <c r="V465" i="100"/>
  <c r="AD465" i="100" s="1"/>
  <c r="S465" i="100"/>
  <c r="AD464" i="100"/>
  <c r="S464" i="100"/>
  <c r="V464" i="100" s="1"/>
  <c r="AD463" i="100"/>
  <c r="AF463" i="100" s="1"/>
  <c r="S463" i="100"/>
  <c r="V463" i="100" s="1"/>
  <c r="S462" i="100"/>
  <c r="V462" i="100" s="1"/>
  <c r="S461" i="100"/>
  <c r="V461" i="100" s="1"/>
  <c r="AD461" i="100" s="1"/>
  <c r="S460" i="100"/>
  <c r="V460" i="100" s="1"/>
  <c r="AD460" i="100" s="1"/>
  <c r="S459" i="100"/>
  <c r="V459" i="100" s="1"/>
  <c r="AD459" i="100" s="1"/>
  <c r="AF459" i="100" s="1"/>
  <c r="S458" i="100"/>
  <c r="V458" i="100" s="1"/>
  <c r="S457" i="100"/>
  <c r="V457" i="100" s="1"/>
  <c r="S456" i="100"/>
  <c r="V456" i="100" s="1"/>
  <c r="S455" i="100"/>
  <c r="V455" i="100" s="1"/>
  <c r="S454" i="100"/>
  <c r="V454" i="100" s="1"/>
  <c r="S453" i="100"/>
  <c r="V453" i="100" s="1"/>
  <c r="S452" i="100"/>
  <c r="V452" i="100" s="1"/>
  <c r="S451" i="100"/>
  <c r="V451" i="100" s="1"/>
  <c r="S450" i="100"/>
  <c r="V450" i="100" s="1"/>
  <c r="V449" i="100"/>
  <c r="AD449" i="100" s="1"/>
  <c r="AF449" i="100" s="1"/>
  <c r="S449" i="100"/>
  <c r="S448" i="100"/>
  <c r="V448" i="100" s="1"/>
  <c r="S447" i="100"/>
  <c r="V447" i="100" s="1"/>
  <c r="S446" i="100"/>
  <c r="V446" i="100" s="1"/>
  <c r="S445" i="100"/>
  <c r="V445" i="100" s="1"/>
  <c r="AD445" i="100" s="1"/>
  <c r="AF445" i="100" s="1"/>
  <c r="S444" i="100"/>
  <c r="V444" i="100" s="1"/>
  <c r="S443" i="100"/>
  <c r="V443" i="100" s="1"/>
  <c r="S442" i="100"/>
  <c r="V442" i="100" s="1"/>
  <c r="AF441" i="100"/>
  <c r="S441" i="100"/>
  <c r="X441" i="100" s="1"/>
  <c r="AB441" i="100" s="1"/>
  <c r="AF440" i="100"/>
  <c r="S440" i="100"/>
  <c r="X440" i="100" s="1"/>
  <c r="AB440" i="100" s="1"/>
  <c r="AF439" i="100"/>
  <c r="S439" i="100"/>
  <c r="W439" i="100" s="1"/>
  <c r="AC439" i="100" s="1"/>
  <c r="S438" i="100"/>
  <c r="V438" i="100" s="1"/>
  <c r="S437" i="100"/>
  <c r="AD437" i="100" s="1"/>
  <c r="S436" i="100"/>
  <c r="AD436" i="100" s="1"/>
  <c r="V435" i="100"/>
  <c r="AF435" i="100" s="1"/>
  <c r="S435" i="100"/>
  <c r="AD435" i="100" s="1"/>
  <c r="S434" i="100"/>
  <c r="V434" i="100" s="1"/>
  <c r="S433" i="100"/>
  <c r="V433" i="100" s="1"/>
  <c r="AD433" i="100" s="1"/>
  <c r="AF433" i="100" s="1"/>
  <c r="S432" i="100"/>
  <c r="V432" i="100" s="1"/>
  <c r="S431" i="100"/>
  <c r="V431" i="100" s="1"/>
  <c r="S430" i="100"/>
  <c r="V430" i="100" s="1"/>
  <c r="S429" i="100"/>
  <c r="V429" i="100" s="1"/>
  <c r="AD429" i="100" s="1"/>
  <c r="AF429" i="100" s="1"/>
  <c r="S428" i="100"/>
  <c r="V428" i="100" s="1"/>
  <c r="V427" i="100"/>
  <c r="S427" i="100"/>
  <c r="S426" i="100"/>
  <c r="V426" i="100" s="1"/>
  <c r="S425" i="100"/>
  <c r="V425" i="100" s="1"/>
  <c r="AD425" i="100" s="1"/>
  <c r="AF425" i="100" s="1"/>
  <c r="S424" i="100"/>
  <c r="V424" i="100" s="1"/>
  <c r="S423" i="100"/>
  <c r="V423" i="100" s="1"/>
  <c r="S422" i="100"/>
  <c r="V422" i="100" s="1"/>
  <c r="S421" i="100"/>
  <c r="V421" i="100" s="1"/>
  <c r="AD421" i="100" s="1"/>
  <c r="AF421" i="100" s="1"/>
  <c r="S420" i="100"/>
  <c r="V420" i="100" s="1"/>
  <c r="V419" i="100"/>
  <c r="S419" i="100"/>
  <c r="S418" i="100"/>
  <c r="S417" i="100"/>
  <c r="V417" i="100" s="1"/>
  <c r="AD417" i="100" s="1"/>
  <c r="AF417" i="100" s="1"/>
  <c r="AF416" i="100"/>
  <c r="AF415" i="100"/>
  <c r="AF414" i="100"/>
  <c r="AF413" i="100"/>
  <c r="R413" i="100"/>
  <c r="Q413" i="100"/>
  <c r="P413" i="100"/>
  <c r="O413" i="100"/>
  <c r="N413" i="100"/>
  <c r="M413" i="100"/>
  <c r="L413" i="100"/>
  <c r="K413" i="100"/>
  <c r="J413" i="100"/>
  <c r="I413" i="100"/>
  <c r="H413" i="100"/>
  <c r="G413" i="100"/>
  <c r="F413" i="100"/>
  <c r="S412" i="100"/>
  <c r="V412" i="100" s="1"/>
  <c r="S411" i="100"/>
  <c r="V411" i="100" s="1"/>
  <c r="S410" i="100"/>
  <c r="V410" i="100" s="1"/>
  <c r="S409" i="100"/>
  <c r="AF408" i="100"/>
  <c r="AF407" i="100"/>
  <c r="R407" i="100"/>
  <c r="Q407" i="100"/>
  <c r="Q415" i="100" s="1"/>
  <c r="P407" i="100"/>
  <c r="O407" i="100"/>
  <c r="N407" i="100"/>
  <c r="M407" i="100"/>
  <c r="M415" i="100" s="1"/>
  <c r="L407" i="100"/>
  <c r="K407" i="100"/>
  <c r="J407" i="100"/>
  <c r="I407" i="100"/>
  <c r="I415" i="100" s="1"/>
  <c r="H407" i="100"/>
  <c r="G407" i="100"/>
  <c r="F407" i="100"/>
  <c r="AF406" i="100"/>
  <c r="S406" i="100"/>
  <c r="AF405" i="100"/>
  <c r="AF404" i="100"/>
  <c r="X404" i="100"/>
  <c r="S404" i="100"/>
  <c r="AB404" i="100" s="1"/>
  <c r="AF403" i="100"/>
  <c r="S403" i="100"/>
  <c r="AF402" i="100"/>
  <c r="S402" i="100"/>
  <c r="AB402" i="100" s="1"/>
  <c r="AF401" i="100"/>
  <c r="S401" i="100"/>
  <c r="AB401" i="100" s="1"/>
  <c r="AF400" i="100"/>
  <c r="S400" i="100"/>
  <c r="AF399" i="100"/>
  <c r="S399" i="100"/>
  <c r="AB399" i="100" s="1"/>
  <c r="AD398" i="100"/>
  <c r="AF398" i="100" s="1"/>
  <c r="S397" i="100"/>
  <c r="V397" i="100" s="1"/>
  <c r="S396" i="100"/>
  <c r="V396" i="100" s="1"/>
  <c r="S395" i="100"/>
  <c r="V395" i="100" s="1"/>
  <c r="V394" i="100"/>
  <c r="S394" i="100"/>
  <c r="S393" i="100"/>
  <c r="V393" i="100" s="1"/>
  <c r="S392" i="100"/>
  <c r="V392" i="100" s="1"/>
  <c r="S391" i="100"/>
  <c r="V391" i="100" s="1"/>
  <c r="S390" i="100"/>
  <c r="V390" i="100" s="1"/>
  <c r="S389" i="100"/>
  <c r="V389" i="100" s="1"/>
  <c r="S388" i="100"/>
  <c r="V388" i="100" s="1"/>
  <c r="S387" i="100"/>
  <c r="V387" i="100" s="1"/>
  <c r="V386" i="100"/>
  <c r="S386" i="100"/>
  <c r="S385" i="100"/>
  <c r="V385" i="100" s="1"/>
  <c r="AF384" i="100"/>
  <c r="AF383" i="100"/>
  <c r="S383" i="100"/>
  <c r="AC383" i="100" s="1"/>
  <c r="AF382" i="100"/>
  <c r="S382" i="100"/>
  <c r="AC382" i="100" s="1"/>
  <c r="AF381" i="100"/>
  <c r="AF380" i="100"/>
  <c r="R380" i="100"/>
  <c r="Q380" i="100"/>
  <c r="P380" i="100"/>
  <c r="O380" i="100"/>
  <c r="N380" i="100"/>
  <c r="M380" i="100"/>
  <c r="L380" i="100"/>
  <c r="K380" i="100"/>
  <c r="J380" i="100"/>
  <c r="I380" i="100"/>
  <c r="H380" i="100"/>
  <c r="G380" i="100"/>
  <c r="F380" i="100"/>
  <c r="AF379" i="100"/>
  <c r="S379" i="100"/>
  <c r="AC379" i="100" s="1"/>
  <c r="AF378" i="100"/>
  <c r="S378" i="100"/>
  <c r="AC378" i="100" s="1"/>
  <c r="AF377" i="100"/>
  <c r="S377" i="100"/>
  <c r="AC377" i="100" s="1"/>
  <c r="AF376" i="100"/>
  <c r="AC376" i="100"/>
  <c r="S376" i="100"/>
  <c r="W376" i="100" s="1"/>
  <c r="AF375" i="100"/>
  <c r="S375" i="100"/>
  <c r="AF374" i="100"/>
  <c r="S374" i="100"/>
  <c r="AC374" i="100" s="1"/>
  <c r="AF373" i="100"/>
  <c r="S373" i="100"/>
  <c r="AC373" i="100" s="1"/>
  <c r="AF372" i="100"/>
  <c r="S372" i="100"/>
  <c r="AF371" i="100"/>
  <c r="W371" i="100"/>
  <c r="S371" i="100"/>
  <c r="AC371" i="100" s="1"/>
  <c r="AF370" i="100"/>
  <c r="S370" i="100"/>
  <c r="AC370" i="100" s="1"/>
  <c r="AF369" i="100"/>
  <c r="S369" i="100"/>
  <c r="AF368" i="100"/>
  <c r="S368" i="100"/>
  <c r="W368" i="100" s="1"/>
  <c r="AF367" i="100"/>
  <c r="S367" i="100"/>
  <c r="W367" i="100" s="1"/>
  <c r="AF366" i="100"/>
  <c r="AF365" i="100"/>
  <c r="R365" i="100"/>
  <c r="Q365" i="100"/>
  <c r="P365" i="100"/>
  <c r="O365" i="100"/>
  <c r="N365" i="100"/>
  <c r="M365" i="100"/>
  <c r="L365" i="100"/>
  <c r="K365" i="100"/>
  <c r="J365" i="100"/>
  <c r="I365" i="100"/>
  <c r="H365" i="100"/>
  <c r="G365" i="100"/>
  <c r="F365" i="100"/>
  <c r="AF364" i="100"/>
  <c r="S364" i="100"/>
  <c r="W364" i="100" s="1"/>
  <c r="AF363" i="100"/>
  <c r="S363" i="100"/>
  <c r="AF362" i="100"/>
  <c r="S362" i="100"/>
  <c r="AC362" i="100" s="1"/>
  <c r="AF361" i="100"/>
  <c r="W361" i="100"/>
  <c r="S361" i="100"/>
  <c r="AC361" i="100" s="1"/>
  <c r="AF360" i="100"/>
  <c r="S360" i="100"/>
  <c r="AC360" i="100" s="1"/>
  <c r="AF359" i="100"/>
  <c r="S359" i="100"/>
  <c r="AC359" i="100" s="1"/>
  <c r="AF358" i="100"/>
  <c r="S358" i="100"/>
  <c r="AC358" i="100" s="1"/>
  <c r="AF357" i="100"/>
  <c r="S357" i="100"/>
  <c r="W357" i="100" s="1"/>
  <c r="AC357" i="100" s="1"/>
  <c r="AF356" i="100"/>
  <c r="S356" i="100"/>
  <c r="AF355" i="100"/>
  <c r="AF354" i="100"/>
  <c r="AF353" i="100"/>
  <c r="AF352" i="100"/>
  <c r="AF351" i="100"/>
  <c r="R351" i="100"/>
  <c r="Q351" i="100"/>
  <c r="P351" i="100"/>
  <c r="O351" i="100"/>
  <c r="N351" i="100"/>
  <c r="M351" i="100"/>
  <c r="L351" i="100"/>
  <c r="K351" i="100"/>
  <c r="J351" i="100"/>
  <c r="I351" i="100"/>
  <c r="H351" i="100"/>
  <c r="G351" i="100"/>
  <c r="F351" i="100"/>
  <c r="AF350" i="100"/>
  <c r="S350" i="100"/>
  <c r="S351" i="100" s="1"/>
  <c r="AF349" i="100"/>
  <c r="AF348" i="100"/>
  <c r="R348" i="100"/>
  <c r="Q348" i="100"/>
  <c r="P348" i="100"/>
  <c r="O348" i="100"/>
  <c r="N348" i="100"/>
  <c r="M348" i="100"/>
  <c r="L348" i="100"/>
  <c r="K348" i="100"/>
  <c r="J348" i="100"/>
  <c r="I348" i="100"/>
  <c r="H348" i="100"/>
  <c r="G348" i="100"/>
  <c r="F348" i="100"/>
  <c r="AF347" i="100"/>
  <c r="S347" i="100"/>
  <c r="AC347" i="100" s="1"/>
  <c r="AF346" i="100"/>
  <c r="S346" i="100"/>
  <c r="AC346" i="100" s="1"/>
  <c r="AF345" i="100"/>
  <c r="S345" i="100"/>
  <c r="AC345" i="100" s="1"/>
  <c r="AF344" i="100"/>
  <c r="S344" i="100"/>
  <c r="AF343" i="100"/>
  <c r="S343" i="100"/>
  <c r="AC343" i="100" s="1"/>
  <c r="AF342" i="100"/>
  <c r="S342" i="100"/>
  <c r="AC342" i="100" s="1"/>
  <c r="AF341" i="100"/>
  <c r="S341" i="100"/>
  <c r="AC341" i="100" s="1"/>
  <c r="AF340" i="100"/>
  <c r="W340" i="100"/>
  <c r="S340" i="100"/>
  <c r="AC340" i="100" s="1"/>
  <c r="AF339" i="100"/>
  <c r="S339" i="100"/>
  <c r="AC339" i="100" s="1"/>
  <c r="AF338" i="100"/>
  <c r="S338" i="100"/>
  <c r="AF337" i="100"/>
  <c r="AF336" i="100"/>
  <c r="AF335" i="100"/>
  <c r="R335" i="100"/>
  <c r="Q335" i="100"/>
  <c r="P335" i="100"/>
  <c r="O335" i="100"/>
  <c r="N335" i="100"/>
  <c r="M335" i="100"/>
  <c r="L335" i="100"/>
  <c r="K335" i="100"/>
  <c r="J335" i="100"/>
  <c r="I335" i="100"/>
  <c r="H335" i="100"/>
  <c r="G335" i="100"/>
  <c r="F335" i="100"/>
  <c r="AF334" i="100"/>
  <c r="S334" i="100"/>
  <c r="AC334" i="100" s="1"/>
  <c r="AF333" i="100"/>
  <c r="S333" i="100"/>
  <c r="AC333" i="100" s="1"/>
  <c r="AF332" i="100"/>
  <c r="S332" i="100"/>
  <c r="AC332" i="100" s="1"/>
  <c r="AF331" i="100"/>
  <c r="S331" i="100"/>
  <c r="AC331" i="100" s="1"/>
  <c r="AF330" i="100"/>
  <c r="S330" i="100"/>
  <c r="AC330" i="100" s="1"/>
  <c r="AF329" i="100"/>
  <c r="W329" i="100"/>
  <c r="S329" i="100"/>
  <c r="AC329" i="100" s="1"/>
  <c r="AF328" i="100"/>
  <c r="S328" i="100"/>
  <c r="AC328" i="100" s="1"/>
  <c r="AF327" i="100"/>
  <c r="S327" i="100"/>
  <c r="AF326" i="100"/>
  <c r="S326" i="100"/>
  <c r="AC326" i="100" s="1"/>
  <c r="AF325" i="100"/>
  <c r="S325" i="100"/>
  <c r="AC325" i="100" s="1"/>
  <c r="AF324" i="100"/>
  <c r="S324" i="100"/>
  <c r="AC324" i="100" s="1"/>
  <c r="AF323" i="100"/>
  <c r="S323" i="100"/>
  <c r="AC323" i="100" s="1"/>
  <c r="AF322" i="100"/>
  <c r="S322" i="100"/>
  <c r="AC322" i="100" s="1"/>
  <c r="AF321" i="100"/>
  <c r="W321" i="100"/>
  <c r="S321" i="100"/>
  <c r="AC321" i="100" s="1"/>
  <c r="AF320" i="100"/>
  <c r="S320" i="100"/>
  <c r="AC320" i="100" s="1"/>
  <c r="AF319" i="100"/>
  <c r="S319" i="100"/>
  <c r="AF318" i="100"/>
  <c r="S318" i="100"/>
  <c r="AC318" i="100" s="1"/>
  <c r="AF317" i="100"/>
  <c r="S317" i="100"/>
  <c r="AC317" i="100" s="1"/>
  <c r="AF316" i="100"/>
  <c r="S316" i="100"/>
  <c r="AC316" i="100" s="1"/>
  <c r="AF315" i="100"/>
  <c r="S315" i="100"/>
  <c r="AC315" i="100" s="1"/>
  <c r="AF314" i="100"/>
  <c r="S314" i="100"/>
  <c r="AF313" i="100"/>
  <c r="AF312" i="100"/>
  <c r="R312" i="100"/>
  <c r="Q312" i="100"/>
  <c r="P312" i="100"/>
  <c r="O312" i="100"/>
  <c r="N312" i="100"/>
  <c r="M312" i="100"/>
  <c r="L312" i="100"/>
  <c r="K312" i="100"/>
  <c r="J312" i="100"/>
  <c r="I312" i="100"/>
  <c r="H312" i="100"/>
  <c r="G312" i="100"/>
  <c r="F312" i="100"/>
  <c r="AF311" i="100"/>
  <c r="S311" i="100"/>
  <c r="AC311" i="100" s="1"/>
  <c r="AF310" i="100"/>
  <c r="S310" i="100"/>
  <c r="AC310" i="100" s="1"/>
  <c r="AF309" i="100"/>
  <c r="S309" i="100"/>
  <c r="AC309" i="100" s="1"/>
  <c r="AF308" i="100"/>
  <c r="S308" i="100"/>
  <c r="W308" i="100" s="1"/>
  <c r="AF307" i="100"/>
  <c r="W307" i="100"/>
  <c r="S307" i="100"/>
  <c r="AC307" i="100" s="1"/>
  <c r="AF306" i="100"/>
  <c r="S306" i="100"/>
  <c r="AC306" i="100" s="1"/>
  <c r="AF305" i="100"/>
  <c r="S305" i="100"/>
  <c r="AC305" i="100" s="1"/>
  <c r="AF304" i="100"/>
  <c r="S304" i="100"/>
  <c r="W304" i="100" s="1"/>
  <c r="AF303" i="100"/>
  <c r="S303" i="100"/>
  <c r="AF302" i="100"/>
  <c r="S302" i="100"/>
  <c r="AC302" i="100" s="1"/>
  <c r="AF301" i="100"/>
  <c r="W301" i="100"/>
  <c r="S301" i="100"/>
  <c r="AC301" i="100" s="1"/>
  <c r="AF300" i="100"/>
  <c r="S300" i="100"/>
  <c r="AF299" i="100"/>
  <c r="AF298" i="100"/>
  <c r="R298" i="100"/>
  <c r="Q298" i="100"/>
  <c r="P298" i="100"/>
  <c r="O298" i="100"/>
  <c r="N298" i="100"/>
  <c r="M298" i="100"/>
  <c r="L298" i="100"/>
  <c r="K298" i="100"/>
  <c r="J298" i="100"/>
  <c r="I298" i="100"/>
  <c r="H298" i="100"/>
  <c r="G298" i="100"/>
  <c r="F298" i="100"/>
  <c r="AF297" i="100"/>
  <c r="W297" i="100"/>
  <c r="S297" i="100"/>
  <c r="AC297" i="100" s="1"/>
  <c r="AF296" i="100"/>
  <c r="S296" i="100"/>
  <c r="AC296" i="100" s="1"/>
  <c r="AF295" i="100"/>
  <c r="S295" i="100"/>
  <c r="AC295" i="100" s="1"/>
  <c r="AF294" i="100"/>
  <c r="AF293" i="100"/>
  <c r="R293" i="100"/>
  <c r="Q293" i="100"/>
  <c r="P293" i="100"/>
  <c r="O293" i="100"/>
  <c r="N293" i="100"/>
  <c r="M293" i="100"/>
  <c r="L293" i="100"/>
  <c r="K293" i="100"/>
  <c r="J293" i="100"/>
  <c r="I293" i="100"/>
  <c r="H293" i="100"/>
  <c r="G293" i="100"/>
  <c r="F293" i="100"/>
  <c r="AF292" i="100"/>
  <c r="S292" i="100"/>
  <c r="AC292" i="100" s="1"/>
  <c r="AF291" i="100"/>
  <c r="S291" i="100"/>
  <c r="AC291" i="100" s="1"/>
  <c r="AF290" i="100"/>
  <c r="AC290" i="100"/>
  <c r="S290" i="100"/>
  <c r="W290" i="100" s="1"/>
  <c r="AF289" i="100"/>
  <c r="S289" i="100"/>
  <c r="AC289" i="100" s="1"/>
  <c r="AF288" i="100"/>
  <c r="S288" i="100"/>
  <c r="AC288" i="100" s="1"/>
  <c r="AF287" i="100"/>
  <c r="S287" i="100"/>
  <c r="AC287" i="100" s="1"/>
  <c r="AF286" i="100"/>
  <c r="AC286" i="100"/>
  <c r="S286" i="100"/>
  <c r="W286" i="100" s="1"/>
  <c r="AF285" i="100"/>
  <c r="S285" i="100"/>
  <c r="AC285" i="100" s="1"/>
  <c r="AF284" i="100"/>
  <c r="S284" i="100"/>
  <c r="AC284" i="100" s="1"/>
  <c r="AF283" i="100"/>
  <c r="S283" i="100"/>
  <c r="AC283" i="100" s="1"/>
  <c r="AF282" i="100"/>
  <c r="AC282" i="100"/>
  <c r="S282" i="100"/>
  <c r="W282" i="100" s="1"/>
  <c r="AF281" i="100"/>
  <c r="S281" i="100"/>
  <c r="AC281" i="100" s="1"/>
  <c r="AF280" i="100"/>
  <c r="S280" i="100"/>
  <c r="AC280" i="100" s="1"/>
  <c r="AF279" i="100"/>
  <c r="S279" i="100"/>
  <c r="AC279" i="100" s="1"/>
  <c r="AF278" i="100"/>
  <c r="AC278" i="100"/>
  <c r="S278" i="100"/>
  <c r="AF277" i="100"/>
  <c r="AC277" i="100"/>
  <c r="W277" i="100"/>
  <c r="AF276" i="100"/>
  <c r="S276" i="100"/>
  <c r="AF275" i="100"/>
  <c r="S275" i="100"/>
  <c r="AC275" i="100" s="1"/>
  <c r="AF274" i="100"/>
  <c r="AF273" i="100"/>
  <c r="R273" i="100"/>
  <c r="Q273" i="100"/>
  <c r="P273" i="100"/>
  <c r="O273" i="100"/>
  <c r="N273" i="100"/>
  <c r="M273" i="100"/>
  <c r="L273" i="100"/>
  <c r="K273" i="100"/>
  <c r="J273" i="100"/>
  <c r="I273" i="100"/>
  <c r="H273" i="100"/>
  <c r="G273" i="100"/>
  <c r="F273" i="100"/>
  <c r="AF272" i="100"/>
  <c r="S272" i="100"/>
  <c r="AF271" i="100"/>
  <c r="S271" i="100"/>
  <c r="AC271" i="100" s="1"/>
  <c r="AF270" i="100"/>
  <c r="S270" i="100"/>
  <c r="AC270" i="100" s="1"/>
  <c r="AF269" i="100"/>
  <c r="S269" i="100"/>
  <c r="AF268" i="100"/>
  <c r="AF267" i="100"/>
  <c r="R267" i="100"/>
  <c r="Q267" i="100"/>
  <c r="P267" i="100"/>
  <c r="O267" i="100"/>
  <c r="N267" i="100"/>
  <c r="M267" i="100"/>
  <c r="L267" i="100"/>
  <c r="K267" i="100"/>
  <c r="J267" i="100"/>
  <c r="I267" i="100"/>
  <c r="H267" i="100"/>
  <c r="G267" i="100"/>
  <c r="F267" i="100"/>
  <c r="AF266" i="100"/>
  <c r="S266" i="100"/>
  <c r="AB266" i="100" s="1"/>
  <c r="AF265" i="100"/>
  <c r="S265" i="100"/>
  <c r="AB265" i="100" s="1"/>
  <c r="AF264" i="100"/>
  <c r="S264" i="100"/>
  <c r="AB264" i="100" s="1"/>
  <c r="AF263" i="100"/>
  <c r="S263" i="100"/>
  <c r="X263" i="100" s="1"/>
  <c r="AB263" i="100" s="1"/>
  <c r="AF262" i="100"/>
  <c r="S262" i="100"/>
  <c r="X262" i="100" s="1"/>
  <c r="AB262" i="100" s="1"/>
  <c r="AF261" i="100"/>
  <c r="S261" i="100"/>
  <c r="X261" i="100" s="1"/>
  <c r="AB261" i="100" s="1"/>
  <c r="AF260" i="100"/>
  <c r="X260" i="100"/>
  <c r="AB260" i="100" s="1"/>
  <c r="S260" i="100"/>
  <c r="AF259" i="100"/>
  <c r="S259" i="100"/>
  <c r="X259" i="100" s="1"/>
  <c r="AB259" i="100" s="1"/>
  <c r="AF258" i="100"/>
  <c r="S258" i="100"/>
  <c r="X258" i="100" s="1"/>
  <c r="AB258" i="100" s="1"/>
  <c r="AF257" i="100"/>
  <c r="S257" i="100"/>
  <c r="X257" i="100" s="1"/>
  <c r="AB257" i="100" s="1"/>
  <c r="AF256" i="100"/>
  <c r="S256" i="100"/>
  <c r="X256" i="100" s="1"/>
  <c r="AB256" i="100" s="1"/>
  <c r="AF255" i="100"/>
  <c r="S255" i="100"/>
  <c r="X255" i="100" s="1"/>
  <c r="AB255" i="100" s="1"/>
  <c r="AF254" i="100"/>
  <c r="S254" i="100"/>
  <c r="X254" i="100" s="1"/>
  <c r="AB254" i="100" s="1"/>
  <c r="AF253" i="100"/>
  <c r="S253" i="100"/>
  <c r="X253" i="100" s="1"/>
  <c r="AB253" i="100" s="1"/>
  <c r="AB252" i="100"/>
  <c r="S252" i="100"/>
  <c r="U252" i="100" s="1"/>
  <c r="S251" i="100"/>
  <c r="AD251" i="100" s="1"/>
  <c r="AF250" i="100"/>
  <c r="S250" i="100"/>
  <c r="AB250" i="100" s="1"/>
  <c r="U249" i="100"/>
  <c r="S249" i="100"/>
  <c r="AD249" i="100" s="1"/>
  <c r="S248" i="100"/>
  <c r="AD248" i="100" s="1"/>
  <c r="AF247" i="100"/>
  <c r="X247" i="100"/>
  <c r="S247" i="100"/>
  <c r="AB247" i="100" s="1"/>
  <c r="AF246" i="100"/>
  <c r="S246" i="100"/>
  <c r="AB246" i="100" s="1"/>
  <c r="AF245" i="100"/>
  <c r="S245" i="100"/>
  <c r="AB245" i="100" s="1"/>
  <c r="AF244" i="100"/>
  <c r="S244" i="100"/>
  <c r="AB244" i="100" s="1"/>
  <c r="S243" i="100"/>
  <c r="U243" i="100" s="1"/>
  <c r="S242" i="100"/>
  <c r="U242" i="100" s="1"/>
  <c r="S241" i="100"/>
  <c r="U241" i="100" s="1"/>
  <c r="AD241" i="100" s="1"/>
  <c r="AF241" i="100" s="1"/>
  <c r="S240" i="100"/>
  <c r="U240" i="100" s="1"/>
  <c r="S239" i="100"/>
  <c r="U239" i="100" s="1"/>
  <c r="S238" i="100"/>
  <c r="U238" i="100" s="1"/>
  <c r="U237" i="100"/>
  <c r="AD237" i="100" s="1"/>
  <c r="AF237" i="100" s="1"/>
  <c r="S237" i="100"/>
  <c r="S236" i="100"/>
  <c r="U236" i="100" s="1"/>
  <c r="S235" i="100"/>
  <c r="U235" i="100" s="1"/>
  <c r="S234" i="100"/>
  <c r="U234" i="100" s="1"/>
  <c r="S233" i="100"/>
  <c r="U233" i="100" s="1"/>
  <c r="AD233" i="100" s="1"/>
  <c r="AF233" i="100" s="1"/>
  <c r="S232" i="100"/>
  <c r="U232" i="100" s="1"/>
  <c r="S231" i="100"/>
  <c r="U231" i="100" s="1"/>
  <c r="S230" i="100"/>
  <c r="U230" i="100" s="1"/>
  <c r="U229" i="100"/>
  <c r="AD229" i="100" s="1"/>
  <c r="AF229" i="100" s="1"/>
  <c r="S229" i="100"/>
  <c r="S228" i="100"/>
  <c r="U228" i="100" s="1"/>
  <c r="S227" i="100"/>
  <c r="U227" i="100" s="1"/>
  <c r="S226" i="100"/>
  <c r="U226" i="100" s="1"/>
  <c r="S225" i="100"/>
  <c r="U225" i="100" s="1"/>
  <c r="AD225" i="100" s="1"/>
  <c r="AF225" i="100" s="1"/>
  <c r="S224" i="100"/>
  <c r="U224" i="100" s="1"/>
  <c r="S223" i="100"/>
  <c r="U223" i="100" s="1"/>
  <c r="S222" i="100"/>
  <c r="U222" i="100" s="1"/>
  <c r="U221" i="100"/>
  <c r="AD221" i="100" s="1"/>
  <c r="AF221" i="100" s="1"/>
  <c r="S221" i="100"/>
  <c r="S220" i="100"/>
  <c r="U220" i="100" s="1"/>
  <c r="S219" i="100"/>
  <c r="U219" i="100" s="1"/>
  <c r="S218" i="100"/>
  <c r="U218" i="100" s="1"/>
  <c r="S217" i="100"/>
  <c r="U217" i="100" s="1"/>
  <c r="AD217" i="100" s="1"/>
  <c r="S216" i="100"/>
  <c r="U216" i="100" s="1"/>
  <c r="U215" i="100"/>
  <c r="AD215" i="100" s="1"/>
  <c r="S215" i="100"/>
  <c r="S214" i="100"/>
  <c r="U214" i="100" s="1"/>
  <c r="S213" i="100"/>
  <c r="U213" i="100" s="1"/>
  <c r="AD213" i="100" s="1"/>
  <c r="S212" i="100"/>
  <c r="U212" i="100" s="1"/>
  <c r="S211" i="100"/>
  <c r="U211" i="100" s="1"/>
  <c r="AD211" i="100" s="1"/>
  <c r="S210" i="100"/>
  <c r="AF209" i="100"/>
  <c r="AF208" i="100"/>
  <c r="R208" i="100"/>
  <c r="Q208" i="100"/>
  <c r="P208" i="100"/>
  <c r="O208" i="100"/>
  <c r="N208" i="100"/>
  <c r="M208" i="100"/>
  <c r="L208" i="100"/>
  <c r="K208" i="100"/>
  <c r="J208" i="100"/>
  <c r="I208" i="100"/>
  <c r="H208" i="100"/>
  <c r="G208" i="100"/>
  <c r="F208" i="100"/>
  <c r="AF207" i="100"/>
  <c r="S207" i="100"/>
  <c r="S208" i="100" s="1"/>
  <c r="AF206" i="100"/>
  <c r="AF205" i="100"/>
  <c r="R205" i="100"/>
  <c r="Q205" i="100"/>
  <c r="P205" i="100"/>
  <c r="O205" i="100"/>
  <c r="N205" i="100"/>
  <c r="M205" i="100"/>
  <c r="L205" i="100"/>
  <c r="K205" i="100"/>
  <c r="J205" i="100"/>
  <c r="I205" i="100"/>
  <c r="H205" i="100"/>
  <c r="G205" i="100"/>
  <c r="F205" i="100"/>
  <c r="AF204" i="100"/>
  <c r="S204" i="100"/>
  <c r="AC204" i="100" s="1"/>
  <c r="AF203" i="100"/>
  <c r="S203" i="100"/>
  <c r="AC203" i="100" s="1"/>
  <c r="AF202" i="100"/>
  <c r="S202" i="100"/>
  <c r="AF201" i="100"/>
  <c r="S201" i="100"/>
  <c r="W201" i="100" s="1"/>
  <c r="AF200" i="100"/>
  <c r="S200" i="100"/>
  <c r="AC200" i="100" s="1"/>
  <c r="AF199" i="100"/>
  <c r="S199" i="100"/>
  <c r="AC199" i="100" s="1"/>
  <c r="AF198" i="100"/>
  <c r="W198" i="100"/>
  <c r="S198" i="100"/>
  <c r="AC198" i="100" s="1"/>
  <c r="AF197" i="100"/>
  <c r="S197" i="100"/>
  <c r="W197" i="100" s="1"/>
  <c r="AF196" i="100"/>
  <c r="S196" i="100"/>
  <c r="AC196" i="100" s="1"/>
  <c r="AF195" i="100"/>
  <c r="S195" i="100"/>
  <c r="AC195" i="100" s="1"/>
  <c r="AF194" i="100"/>
  <c r="S194" i="100"/>
  <c r="W194" i="100" s="1"/>
  <c r="AF193" i="100"/>
  <c r="AC193" i="100"/>
  <c r="S193" i="100"/>
  <c r="W193" i="100" s="1"/>
  <c r="AF192" i="100"/>
  <c r="S192" i="100"/>
  <c r="AF191" i="100"/>
  <c r="AF190" i="100"/>
  <c r="AB190" i="100"/>
  <c r="S190" i="100"/>
  <c r="X190" i="100" s="1"/>
  <c r="AF189" i="100"/>
  <c r="S189" i="100"/>
  <c r="AB189" i="100" s="1"/>
  <c r="U188" i="100"/>
  <c r="AF188" i="100" s="1"/>
  <c r="AD187" i="100"/>
  <c r="AF187" i="100" s="1"/>
  <c r="S187" i="100"/>
  <c r="AB187" i="100" s="1"/>
  <c r="AD186" i="100"/>
  <c r="AF186" i="100" s="1"/>
  <c r="S186" i="100"/>
  <c r="S185" i="100"/>
  <c r="U185" i="100" s="1"/>
  <c r="S184" i="100"/>
  <c r="U184" i="100" s="1"/>
  <c r="AD183" i="100"/>
  <c r="AF183" i="100" s="1"/>
  <c r="AB183" i="100"/>
  <c r="S183" i="100"/>
  <c r="X183" i="100" s="1"/>
  <c r="AF182" i="100"/>
  <c r="AD182" i="100"/>
  <c r="S182" i="100"/>
  <c r="AB182" i="100" s="1"/>
  <c r="AD181" i="100"/>
  <c r="AF181" i="100" s="1"/>
  <c r="AB181" i="100"/>
  <c r="S181" i="100"/>
  <c r="X181" i="100" s="1"/>
  <c r="AF180" i="100"/>
  <c r="AD180" i="100"/>
  <c r="S180" i="100"/>
  <c r="AB180" i="100" s="1"/>
  <c r="AD179" i="100"/>
  <c r="AF179" i="100" s="1"/>
  <c r="AB179" i="100"/>
  <c r="S179" i="100"/>
  <c r="X179" i="100" s="1"/>
  <c r="S178" i="100"/>
  <c r="U178" i="100" s="1"/>
  <c r="S177" i="100"/>
  <c r="U177" i="100" s="1"/>
  <c r="AD176" i="100"/>
  <c r="AF176" i="100" s="1"/>
  <c r="S176" i="100"/>
  <c r="AD175" i="100"/>
  <c r="AF175" i="100" s="1"/>
  <c r="S175" i="100"/>
  <c r="AB175" i="100" s="1"/>
  <c r="AD174" i="100"/>
  <c r="AF174" i="100" s="1"/>
  <c r="S174" i="100"/>
  <c r="AD173" i="100"/>
  <c r="AF173" i="100" s="1"/>
  <c r="S173" i="100"/>
  <c r="AB173" i="100" s="1"/>
  <c r="AF172" i="100"/>
  <c r="AF171" i="100"/>
  <c r="R171" i="100"/>
  <c r="Q171" i="100"/>
  <c r="P171" i="100"/>
  <c r="O171" i="100"/>
  <c r="N171" i="100"/>
  <c r="M171" i="100"/>
  <c r="L171" i="100"/>
  <c r="K171" i="100"/>
  <c r="J171" i="100"/>
  <c r="I171" i="100"/>
  <c r="H171" i="100"/>
  <c r="G171" i="100"/>
  <c r="F171" i="100"/>
  <c r="S170" i="100"/>
  <c r="U170" i="100" s="1"/>
  <c r="AD170" i="100" s="1"/>
  <c r="AF170" i="100" s="1"/>
  <c r="S169" i="100"/>
  <c r="U169" i="100" s="1"/>
  <c r="S168" i="100"/>
  <c r="U168" i="100" s="1"/>
  <c r="S167" i="100"/>
  <c r="U167" i="100" s="1"/>
  <c r="S166" i="100"/>
  <c r="U166" i="100" s="1"/>
  <c r="AD166" i="100" s="1"/>
  <c r="AF166" i="100" s="1"/>
  <c r="S165" i="100"/>
  <c r="U165" i="100" s="1"/>
  <c r="U164" i="100"/>
  <c r="S164" i="100"/>
  <c r="S163" i="100"/>
  <c r="U163" i="100" s="1"/>
  <c r="S162" i="100"/>
  <c r="U162" i="100" s="1"/>
  <c r="AD162" i="100" s="1"/>
  <c r="AF162" i="100" s="1"/>
  <c r="S161" i="100"/>
  <c r="AF160" i="100"/>
  <c r="AF159" i="100"/>
  <c r="R159" i="100"/>
  <c r="Q159" i="100"/>
  <c r="P159" i="100"/>
  <c r="O159" i="100"/>
  <c r="N159" i="100"/>
  <c r="M159" i="100"/>
  <c r="L159" i="100"/>
  <c r="K159" i="100"/>
  <c r="J159" i="100"/>
  <c r="I159" i="100"/>
  <c r="H159" i="100"/>
  <c r="G159" i="100"/>
  <c r="F159" i="100"/>
  <c r="S158" i="100"/>
  <c r="U158" i="100" s="1"/>
  <c r="S157" i="100"/>
  <c r="U157" i="100" s="1"/>
  <c r="S156" i="100"/>
  <c r="U156" i="100" s="1"/>
  <c r="S155" i="100"/>
  <c r="U155" i="100" s="1"/>
  <c r="S154" i="100"/>
  <c r="U154" i="100" s="1"/>
  <c r="S153" i="100"/>
  <c r="U153" i="100" s="1"/>
  <c r="S152" i="100"/>
  <c r="U152" i="100" s="1"/>
  <c r="S151" i="100"/>
  <c r="U151" i="100" s="1"/>
  <c r="S150" i="100"/>
  <c r="U150" i="100" s="1"/>
  <c r="S149" i="100"/>
  <c r="U149" i="100" s="1"/>
  <c r="U148" i="100"/>
  <c r="S148" i="100"/>
  <c r="S147" i="100"/>
  <c r="U147" i="100" s="1"/>
  <c r="S146" i="100"/>
  <c r="U146" i="100" s="1"/>
  <c r="S145" i="100"/>
  <c r="U145" i="100" s="1"/>
  <c r="S144" i="100"/>
  <c r="U144" i="100" s="1"/>
  <c r="S143" i="100"/>
  <c r="AF142" i="100"/>
  <c r="AF141" i="100"/>
  <c r="R141" i="100"/>
  <c r="Q141" i="100"/>
  <c r="P141" i="100"/>
  <c r="O141" i="100"/>
  <c r="N141" i="100"/>
  <c r="M141" i="100"/>
  <c r="L141" i="100"/>
  <c r="K141" i="100"/>
  <c r="J141" i="100"/>
  <c r="I141" i="100"/>
  <c r="H141" i="100"/>
  <c r="G141" i="100"/>
  <c r="F141" i="100"/>
  <c r="S140" i="100"/>
  <c r="U140" i="100" s="1"/>
  <c r="S139" i="100"/>
  <c r="U139" i="100" s="1"/>
  <c r="U138" i="100"/>
  <c r="AD138" i="100" s="1"/>
  <c r="AF138" i="100" s="1"/>
  <c r="S138" i="100"/>
  <c r="S137" i="100"/>
  <c r="U137" i="100" s="1"/>
  <c r="S136" i="100"/>
  <c r="U136" i="100" s="1"/>
  <c r="S135" i="100"/>
  <c r="U135" i="100" s="1"/>
  <c r="S134" i="100"/>
  <c r="U134" i="100" s="1"/>
  <c r="AD134" i="100" s="1"/>
  <c r="AF134" i="100" s="1"/>
  <c r="S133" i="100"/>
  <c r="U133" i="100" s="1"/>
  <c r="S132" i="100"/>
  <c r="U132" i="100" s="1"/>
  <c r="S131" i="100"/>
  <c r="U131" i="100" s="1"/>
  <c r="U130" i="100"/>
  <c r="AD130" i="100" s="1"/>
  <c r="AF130" i="100" s="1"/>
  <c r="S130" i="100"/>
  <c r="S129" i="100"/>
  <c r="U129" i="100" s="1"/>
  <c r="S128" i="100"/>
  <c r="U128" i="100" s="1"/>
  <c r="S127" i="100"/>
  <c r="U127" i="100" s="1"/>
  <c r="S126" i="100"/>
  <c r="U126" i="100" s="1"/>
  <c r="AD126" i="100" s="1"/>
  <c r="AF126" i="100" s="1"/>
  <c r="S125" i="100"/>
  <c r="U125" i="100" s="1"/>
  <c r="S124" i="100"/>
  <c r="U124" i="100" s="1"/>
  <c r="S123" i="100"/>
  <c r="U123" i="100" s="1"/>
  <c r="U122" i="100"/>
  <c r="AD122" i="100" s="1"/>
  <c r="AF122" i="100" s="1"/>
  <c r="S122" i="100"/>
  <c r="S121" i="100"/>
  <c r="U121" i="100" s="1"/>
  <c r="S120" i="100"/>
  <c r="U120" i="100" s="1"/>
  <c r="S119" i="100"/>
  <c r="U119" i="100" s="1"/>
  <c r="S118" i="100"/>
  <c r="U118" i="100" s="1"/>
  <c r="AD118" i="100" s="1"/>
  <c r="AF118" i="100" s="1"/>
  <c r="S117" i="100"/>
  <c r="AF116" i="100"/>
  <c r="AF115" i="100"/>
  <c r="AF114" i="100"/>
  <c r="AF113" i="100"/>
  <c r="R113" i="100"/>
  <c r="Q113" i="100"/>
  <c r="P113" i="100"/>
  <c r="O113" i="100"/>
  <c r="N113" i="100"/>
  <c r="M113" i="100"/>
  <c r="L113" i="100"/>
  <c r="K113" i="100"/>
  <c r="J113" i="100"/>
  <c r="I113" i="100"/>
  <c r="H113" i="100"/>
  <c r="G113" i="100"/>
  <c r="F113" i="100"/>
  <c r="S112" i="100"/>
  <c r="U112" i="100" s="1"/>
  <c r="S111" i="100"/>
  <c r="U111" i="100" s="1"/>
  <c r="S110" i="100"/>
  <c r="U110" i="100" s="1"/>
  <c r="AD110" i="100" s="1"/>
  <c r="AF110" i="100" s="1"/>
  <c r="S109" i="100"/>
  <c r="U109" i="100" s="1"/>
  <c r="U108" i="100"/>
  <c r="S108" i="100"/>
  <c r="S107" i="100"/>
  <c r="U107" i="100" s="1"/>
  <c r="S106" i="100"/>
  <c r="U106" i="100" s="1"/>
  <c r="AD106" i="100" s="1"/>
  <c r="AF106" i="100" s="1"/>
  <c r="S105" i="100"/>
  <c r="U105" i="100" s="1"/>
  <c r="S104" i="100"/>
  <c r="U104" i="100" s="1"/>
  <c r="S103" i="100"/>
  <c r="U103" i="100" s="1"/>
  <c r="S102" i="100"/>
  <c r="U102" i="100" s="1"/>
  <c r="AD102" i="100" s="1"/>
  <c r="AF102" i="100" s="1"/>
  <c r="S101" i="100"/>
  <c r="U101" i="100" s="1"/>
  <c r="U100" i="100"/>
  <c r="S100" i="100"/>
  <c r="S99" i="100"/>
  <c r="U99" i="100" s="1"/>
  <c r="S98" i="100"/>
  <c r="U98" i="100" s="1"/>
  <c r="AD98" i="100" s="1"/>
  <c r="AF98" i="100" s="1"/>
  <c r="S97" i="100"/>
  <c r="U97" i="100" s="1"/>
  <c r="S96" i="100"/>
  <c r="U96" i="100" s="1"/>
  <c r="S95" i="100"/>
  <c r="U95" i="100" s="1"/>
  <c r="S94" i="100"/>
  <c r="AF93" i="100"/>
  <c r="S93" i="100"/>
  <c r="AF92" i="100"/>
  <c r="AF91" i="100"/>
  <c r="AF90" i="100"/>
  <c r="S90" i="100"/>
  <c r="AF89" i="100"/>
  <c r="AF88" i="100"/>
  <c r="R88" i="100"/>
  <c r="Q88" i="100"/>
  <c r="P88" i="100"/>
  <c r="O88" i="100"/>
  <c r="N88" i="100"/>
  <c r="M88" i="100"/>
  <c r="L88" i="100"/>
  <c r="K88" i="100"/>
  <c r="J88" i="100"/>
  <c r="I88" i="100"/>
  <c r="H88" i="100"/>
  <c r="G88" i="100"/>
  <c r="F88" i="100"/>
  <c r="AF87" i="100"/>
  <c r="S87" i="100"/>
  <c r="X87" i="100" s="1"/>
  <c r="AF86" i="100"/>
  <c r="S86" i="100"/>
  <c r="AB86" i="100" s="1"/>
  <c r="AF85" i="100"/>
  <c r="S85" i="100"/>
  <c r="AB85" i="100" s="1"/>
  <c r="AF84" i="100"/>
  <c r="X84" i="100"/>
  <c r="S84" i="100"/>
  <c r="AB84" i="100" s="1"/>
  <c r="AF83" i="100"/>
  <c r="S83" i="100"/>
  <c r="X83" i="100" s="1"/>
  <c r="AF82" i="100"/>
  <c r="S82" i="100"/>
  <c r="AB82" i="100" s="1"/>
  <c r="AF81" i="100"/>
  <c r="S81" i="100"/>
  <c r="AB81" i="100" s="1"/>
  <c r="AF80" i="100"/>
  <c r="X80" i="100"/>
  <c r="S80" i="100"/>
  <c r="AB80" i="100" s="1"/>
  <c r="AF79" i="100"/>
  <c r="S79" i="100"/>
  <c r="X79" i="100" s="1"/>
  <c r="AF78" i="100"/>
  <c r="S78" i="100"/>
  <c r="AB78" i="100" s="1"/>
  <c r="AF77" i="100"/>
  <c r="X77" i="100"/>
  <c r="S76" i="100"/>
  <c r="U76" i="100" s="1"/>
  <c r="AF76" i="100" s="1"/>
  <c r="S75" i="100"/>
  <c r="U75" i="100" s="1"/>
  <c r="AF75" i="100" s="1"/>
  <c r="AF74" i="100"/>
  <c r="AF73" i="100"/>
  <c r="R73" i="100"/>
  <c r="R92" i="100" s="1"/>
  <c r="Q73" i="100"/>
  <c r="P73" i="100"/>
  <c r="P92" i="100" s="1"/>
  <c r="O73" i="100"/>
  <c r="N73" i="100"/>
  <c r="N92" i="100" s="1"/>
  <c r="M73" i="100"/>
  <c r="L73" i="100"/>
  <c r="L92" i="100" s="1"/>
  <c r="K73" i="100"/>
  <c r="J73" i="100"/>
  <c r="J92" i="100" s="1"/>
  <c r="I73" i="100"/>
  <c r="H73" i="100"/>
  <c r="H92" i="100" s="1"/>
  <c r="G73" i="100"/>
  <c r="F73" i="100"/>
  <c r="F92" i="100" s="1"/>
  <c r="S72" i="100"/>
  <c r="U72" i="100" s="1"/>
  <c r="AF72" i="100" s="1"/>
  <c r="S71" i="100"/>
  <c r="U71" i="100" s="1"/>
  <c r="S70" i="100"/>
  <c r="U70" i="100" s="1"/>
  <c r="S69" i="100"/>
  <c r="U69" i="100" s="1"/>
  <c r="AD69" i="100" s="1"/>
  <c r="AF69" i="100" s="1"/>
  <c r="S68" i="100"/>
  <c r="U68" i="100" s="1"/>
  <c r="U67" i="100"/>
  <c r="S67" i="100"/>
  <c r="S66" i="100"/>
  <c r="U66" i="100" s="1"/>
  <c r="S65" i="100"/>
  <c r="U65" i="100" s="1"/>
  <c r="AD65" i="100" s="1"/>
  <c r="AF65" i="100" s="1"/>
  <c r="S64" i="100"/>
  <c r="U64" i="100" s="1"/>
  <c r="S63" i="100"/>
  <c r="U63" i="100" s="1"/>
  <c r="S62" i="100"/>
  <c r="U62" i="100" s="1"/>
  <c r="S61" i="100"/>
  <c r="AF60" i="100"/>
  <c r="AF59" i="100"/>
  <c r="R59" i="100"/>
  <c r="Q59" i="100"/>
  <c r="P59" i="100"/>
  <c r="O59" i="100"/>
  <c r="N59" i="100"/>
  <c r="M59" i="100"/>
  <c r="L59" i="100"/>
  <c r="K59" i="100"/>
  <c r="J59" i="100"/>
  <c r="I59" i="100"/>
  <c r="H59" i="100"/>
  <c r="G59" i="100"/>
  <c r="F59" i="100"/>
  <c r="S58" i="100"/>
  <c r="U58" i="100" s="1"/>
  <c r="AF57" i="100"/>
  <c r="AF56" i="100"/>
  <c r="R56" i="100"/>
  <c r="Q56" i="100"/>
  <c r="P56" i="100"/>
  <c r="O56" i="100"/>
  <c r="N56" i="100"/>
  <c r="M56" i="100"/>
  <c r="L56" i="100"/>
  <c r="K56" i="100"/>
  <c r="J56" i="100"/>
  <c r="I56" i="100"/>
  <c r="H56" i="100"/>
  <c r="G56" i="100"/>
  <c r="F56" i="100"/>
  <c r="S55" i="100"/>
  <c r="U55" i="100" s="1"/>
  <c r="AD55" i="100" s="1"/>
  <c r="S54" i="100"/>
  <c r="U54" i="100" s="1"/>
  <c r="U53" i="100"/>
  <c r="AD53" i="100" s="1"/>
  <c r="S53" i="100"/>
  <c r="S52" i="100"/>
  <c r="U52" i="100" s="1"/>
  <c r="AD52" i="100" s="1"/>
  <c r="S51" i="100"/>
  <c r="U51" i="100" s="1"/>
  <c r="AD51" i="100" s="1"/>
  <c r="S50" i="100"/>
  <c r="U50" i="100" s="1"/>
  <c r="S49" i="100"/>
  <c r="U49" i="100" s="1"/>
  <c r="AD49" i="100" s="1"/>
  <c r="S48" i="100"/>
  <c r="U48" i="100" s="1"/>
  <c r="AD48" i="100" s="1"/>
  <c r="S47" i="100"/>
  <c r="U47" i="100" s="1"/>
  <c r="AD47" i="100" s="1"/>
  <c r="S46" i="100"/>
  <c r="U46" i="100" s="1"/>
  <c r="S45" i="100"/>
  <c r="U45" i="100" s="1"/>
  <c r="S44" i="100"/>
  <c r="U44" i="100" s="1"/>
  <c r="S43" i="100"/>
  <c r="U43" i="100" s="1"/>
  <c r="AF42" i="100"/>
  <c r="AF41" i="100"/>
  <c r="S41" i="100"/>
  <c r="R41" i="100"/>
  <c r="Q41" i="100"/>
  <c r="P41" i="100"/>
  <c r="O41" i="100"/>
  <c r="N41" i="100"/>
  <c r="M41" i="100"/>
  <c r="L41" i="100"/>
  <c r="K41" i="100"/>
  <c r="J41" i="100"/>
  <c r="I41" i="100"/>
  <c r="H41" i="100"/>
  <c r="G41" i="100"/>
  <c r="F41" i="100"/>
  <c r="AB40" i="100"/>
  <c r="U40" i="100"/>
  <c r="AF40" i="100" s="1"/>
  <c r="AF39" i="100"/>
  <c r="AB39" i="100"/>
  <c r="X39" i="100"/>
  <c r="AF38" i="100"/>
  <c r="AB38" i="100"/>
  <c r="X38" i="100"/>
  <c r="AF37" i="100"/>
  <c r="AB37" i="100"/>
  <c r="X37" i="100"/>
  <c r="AF36" i="100"/>
  <c r="AB36" i="100"/>
  <c r="X36" i="100"/>
  <c r="AF35" i="100"/>
  <c r="AF34" i="100"/>
  <c r="F34" i="100"/>
  <c r="S34" i="100" s="1"/>
  <c r="S33" i="100"/>
  <c r="U33" i="100" s="1"/>
  <c r="AF32" i="100"/>
  <c r="AF31" i="100"/>
  <c r="AF30" i="100"/>
  <c r="AF29" i="100"/>
  <c r="Y29" i="100"/>
  <c r="R29" i="100"/>
  <c r="AF28" i="100"/>
  <c r="AF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AF26" i="100"/>
  <c r="S26" i="100"/>
  <c r="AF25" i="100"/>
  <c r="S25" i="100"/>
  <c r="AF24" i="100"/>
  <c r="AF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AF22" i="100"/>
  <c r="S22" i="100"/>
  <c r="AF21" i="100"/>
  <c r="S21" i="100"/>
  <c r="AF20" i="100"/>
  <c r="S20" i="100"/>
  <c r="AF19" i="100"/>
  <c r="S19" i="100"/>
  <c r="AF18" i="100"/>
  <c r="AF17" i="100"/>
  <c r="R17" i="100"/>
  <c r="Q17" i="100"/>
  <c r="P17" i="100"/>
  <c r="O17" i="100"/>
  <c r="N17" i="100"/>
  <c r="M17" i="100"/>
  <c r="L17" i="100"/>
  <c r="K17" i="100"/>
  <c r="J17" i="100"/>
  <c r="I17" i="100"/>
  <c r="H17" i="100"/>
  <c r="G17" i="100"/>
  <c r="F17" i="100"/>
  <c r="AF16" i="100"/>
  <c r="S16" i="100"/>
  <c r="AB16" i="100" s="1"/>
  <c r="AF15" i="100"/>
  <c r="S15" i="100"/>
  <c r="X15" i="100" s="1"/>
  <c r="A15" i="100"/>
  <c r="A16" i="100" s="1"/>
  <c r="A17" i="100" s="1"/>
  <c r="A18" i="100" s="1"/>
  <c r="A19" i="100" s="1"/>
  <c r="A20" i="100" s="1"/>
  <c r="A21" i="100" s="1"/>
  <c r="A22" i="100" s="1"/>
  <c r="A23" i="100" s="1"/>
  <c r="A24" i="100" s="1"/>
  <c r="A25" i="100" s="1"/>
  <c r="A26" i="100" s="1"/>
  <c r="A27" i="100" s="1"/>
  <c r="A28" i="100" s="1"/>
  <c r="A29" i="100" s="1"/>
  <c r="A30" i="100" s="1"/>
  <c r="A31" i="100" s="1"/>
  <c r="A32" i="100" s="1"/>
  <c r="A33" i="100" s="1"/>
  <c r="A34" i="100" s="1"/>
  <c r="A35" i="100" s="1"/>
  <c r="A36" i="100" s="1"/>
  <c r="A37" i="100" s="1"/>
  <c r="A38" i="100" s="1"/>
  <c r="A39" i="100" s="1"/>
  <c r="A40" i="100" s="1"/>
  <c r="A41" i="100" s="1"/>
  <c r="A42" i="100" s="1"/>
  <c r="A43" i="100" s="1"/>
  <c r="A44" i="100" s="1"/>
  <c r="A45" i="100" s="1"/>
  <c r="A46" i="100" s="1"/>
  <c r="A47" i="100" s="1"/>
  <c r="A48" i="100" s="1"/>
  <c r="A49" i="100" s="1"/>
  <c r="A50" i="100" s="1"/>
  <c r="A51" i="100" s="1"/>
  <c r="A52" i="100" s="1"/>
  <c r="A53" i="100" s="1"/>
  <c r="A54" i="100" s="1"/>
  <c r="A55" i="100" s="1"/>
  <c r="A56" i="100" s="1"/>
  <c r="A57" i="100" s="1"/>
  <c r="A58" i="100" s="1"/>
  <c r="A59" i="100" s="1"/>
  <c r="A60" i="100" s="1"/>
  <c r="A61" i="100" s="1"/>
  <c r="A62" i="100" s="1"/>
  <c r="A63" i="100" s="1"/>
  <c r="A64" i="100" s="1"/>
  <c r="A65" i="100" s="1"/>
  <c r="A66" i="100" s="1"/>
  <c r="A67" i="100" s="1"/>
  <c r="A68" i="100" s="1"/>
  <c r="A69" i="100" s="1"/>
  <c r="A70" i="100" s="1"/>
  <c r="A71" i="100" s="1"/>
  <c r="A72" i="100" s="1"/>
  <c r="A73" i="100" s="1"/>
  <c r="A74" i="100" s="1"/>
  <c r="A75" i="100" s="1"/>
  <c r="A76" i="100" s="1"/>
  <c r="A77" i="100" s="1"/>
  <c r="A78" i="100" s="1"/>
  <c r="A79" i="100" s="1"/>
  <c r="A80" i="100" s="1"/>
  <c r="A81" i="100" s="1"/>
  <c r="A82" i="100" s="1"/>
  <c r="A83" i="100" s="1"/>
  <c r="A84" i="100" s="1"/>
  <c r="A85" i="100" s="1"/>
  <c r="A86" i="100" s="1"/>
  <c r="A87" i="100" s="1"/>
  <c r="A88" i="100" s="1"/>
  <c r="A89" i="100" s="1"/>
  <c r="A90" i="100" s="1"/>
  <c r="A91" i="100" s="1"/>
  <c r="A92" i="100" s="1"/>
  <c r="A93" i="100" s="1"/>
  <c r="A94" i="100" s="1"/>
  <c r="A95" i="100" s="1"/>
  <c r="A96" i="100" s="1"/>
  <c r="A97" i="100" s="1"/>
  <c r="A98" i="100" s="1"/>
  <c r="A99" i="100" s="1"/>
  <c r="A100" i="100" s="1"/>
  <c r="A101" i="100" s="1"/>
  <c r="A102" i="100" s="1"/>
  <c r="A103" i="100" s="1"/>
  <c r="A104" i="100" s="1"/>
  <c r="A105" i="100" s="1"/>
  <c r="A106" i="100" s="1"/>
  <c r="A107" i="100" s="1"/>
  <c r="A108" i="100" s="1"/>
  <c r="A109" i="100" s="1"/>
  <c r="A110" i="100" s="1"/>
  <c r="A111" i="100" s="1"/>
  <c r="A112" i="100" s="1"/>
  <c r="A113" i="100" s="1"/>
  <c r="A114" i="100" s="1"/>
  <c r="A115" i="100" s="1"/>
  <c r="A116" i="100" s="1"/>
  <c r="A117" i="100" s="1"/>
  <c r="A118" i="100" s="1"/>
  <c r="A119" i="100" s="1"/>
  <c r="A120" i="100" s="1"/>
  <c r="A121" i="100" s="1"/>
  <c r="A122" i="100" s="1"/>
  <c r="A123" i="100" s="1"/>
  <c r="A124" i="100" s="1"/>
  <c r="A125" i="100" s="1"/>
  <c r="A126" i="100" s="1"/>
  <c r="A127" i="100" s="1"/>
  <c r="A128" i="100" s="1"/>
  <c r="A129" i="100" s="1"/>
  <c r="A130" i="100" s="1"/>
  <c r="A131" i="100" s="1"/>
  <c r="A132" i="100" s="1"/>
  <c r="A133" i="100" s="1"/>
  <c r="A134" i="100" s="1"/>
  <c r="A135" i="100" s="1"/>
  <c r="A136" i="100" s="1"/>
  <c r="A137" i="100" s="1"/>
  <c r="A138" i="100" s="1"/>
  <c r="A139" i="100" s="1"/>
  <c r="A140" i="100" s="1"/>
  <c r="A141" i="100" s="1"/>
  <c r="A142" i="100" s="1"/>
  <c r="A143" i="100" s="1"/>
  <c r="A144" i="100" s="1"/>
  <c r="A145" i="100" s="1"/>
  <c r="A146" i="100" s="1"/>
  <c r="A147" i="100" s="1"/>
  <c r="A148" i="100" s="1"/>
  <c r="A149" i="100" s="1"/>
  <c r="A150" i="100" s="1"/>
  <c r="A151" i="100" s="1"/>
  <c r="A152" i="100" s="1"/>
  <c r="A153" i="100" s="1"/>
  <c r="A154" i="100" s="1"/>
  <c r="A155" i="100" s="1"/>
  <c r="A156" i="100" s="1"/>
  <c r="A157" i="100" s="1"/>
  <c r="A158" i="100" s="1"/>
  <c r="A159" i="100" s="1"/>
  <c r="A160" i="100" s="1"/>
  <c r="A161" i="100" s="1"/>
  <c r="A162" i="100" s="1"/>
  <c r="A163" i="100" s="1"/>
  <c r="A164" i="100" s="1"/>
  <c r="A165" i="100" s="1"/>
  <c r="A166" i="100" s="1"/>
  <c r="A167" i="100" s="1"/>
  <c r="A168" i="100" s="1"/>
  <c r="A169" i="100" s="1"/>
  <c r="A170" i="100" s="1"/>
  <c r="A171" i="100" s="1"/>
  <c r="A172" i="100" s="1"/>
  <c r="A173" i="100" s="1"/>
  <c r="A174" i="100" s="1"/>
  <c r="A175" i="100" s="1"/>
  <c r="A176" i="100" s="1"/>
  <c r="A177" i="100" s="1"/>
  <c r="A178" i="100" s="1"/>
  <c r="A179" i="100" s="1"/>
  <c r="A180" i="100" s="1"/>
  <c r="A181" i="100" s="1"/>
  <c r="A182" i="100" s="1"/>
  <c r="A183" i="100" s="1"/>
  <c r="A184" i="100" s="1"/>
  <c r="A185" i="100" s="1"/>
  <c r="A186" i="100" s="1"/>
  <c r="A187" i="100" s="1"/>
  <c r="A188" i="100" s="1"/>
  <c r="A189" i="100" s="1"/>
  <c r="A190" i="100" s="1"/>
  <c r="A191" i="100" s="1"/>
  <c r="A192" i="100" s="1"/>
  <c r="A193" i="100" s="1"/>
  <c r="A194" i="100" s="1"/>
  <c r="A195" i="100" s="1"/>
  <c r="A196" i="100" s="1"/>
  <c r="A197" i="100" s="1"/>
  <c r="A198" i="100" s="1"/>
  <c r="A199" i="100" s="1"/>
  <c r="A200" i="100" s="1"/>
  <c r="A201" i="100" s="1"/>
  <c r="A202" i="100" s="1"/>
  <c r="A203" i="100" s="1"/>
  <c r="A204" i="100" s="1"/>
  <c r="A205" i="100" s="1"/>
  <c r="A206" i="100" s="1"/>
  <c r="A207" i="100" s="1"/>
  <c r="A208" i="100" s="1"/>
  <c r="A209" i="100" s="1"/>
  <c r="A210" i="100" s="1"/>
  <c r="A211" i="100" s="1"/>
  <c r="A212" i="100" s="1"/>
  <c r="A213" i="100" s="1"/>
  <c r="A214" i="100" s="1"/>
  <c r="A215" i="100" s="1"/>
  <c r="A216" i="100" s="1"/>
  <c r="A217" i="100" s="1"/>
  <c r="A218" i="100" s="1"/>
  <c r="A219" i="100" s="1"/>
  <c r="A220" i="100" s="1"/>
  <c r="A221" i="100" s="1"/>
  <c r="A222" i="100" s="1"/>
  <c r="A223" i="100" s="1"/>
  <c r="A224" i="100" s="1"/>
  <c r="A225" i="100" s="1"/>
  <c r="A226" i="100" s="1"/>
  <c r="A227" i="100" s="1"/>
  <c r="A228" i="100" s="1"/>
  <c r="A229" i="100" s="1"/>
  <c r="A230" i="100" s="1"/>
  <c r="A231" i="100" s="1"/>
  <c r="A232" i="100" s="1"/>
  <c r="A233" i="100" s="1"/>
  <c r="A234" i="100" s="1"/>
  <c r="A235" i="100" s="1"/>
  <c r="A236" i="100" s="1"/>
  <c r="A237" i="100" s="1"/>
  <c r="A238" i="100" s="1"/>
  <c r="A239" i="100" s="1"/>
  <c r="A240" i="100" s="1"/>
  <c r="A241" i="100" s="1"/>
  <c r="A242" i="100" s="1"/>
  <c r="A243" i="100" s="1"/>
  <c r="A244" i="100" s="1"/>
  <c r="A245" i="100" s="1"/>
  <c r="A246" i="100" s="1"/>
  <c r="A247" i="100" s="1"/>
  <c r="A248" i="100" s="1"/>
  <c r="A249" i="100" s="1"/>
  <c r="A250" i="100" s="1"/>
  <c r="A251" i="100" s="1"/>
  <c r="A252" i="100" s="1"/>
  <c r="A253" i="100" s="1"/>
  <c r="A254" i="100" s="1"/>
  <c r="A255" i="100" s="1"/>
  <c r="A256" i="100" s="1"/>
  <c r="A257" i="100" s="1"/>
  <c r="A258" i="100" s="1"/>
  <c r="A259" i="100" s="1"/>
  <c r="A260" i="100" s="1"/>
  <c r="A261" i="100" s="1"/>
  <c r="A262" i="100" s="1"/>
  <c r="A263" i="100" s="1"/>
  <c r="A264" i="100" s="1"/>
  <c r="A265" i="100" s="1"/>
  <c r="A266" i="100" s="1"/>
  <c r="A267" i="100" s="1"/>
  <c r="A268" i="100" s="1"/>
  <c r="A269" i="100" s="1"/>
  <c r="A270" i="100" s="1"/>
  <c r="A271" i="100" s="1"/>
  <c r="A272" i="100" s="1"/>
  <c r="A273" i="100" s="1"/>
  <c r="A274" i="100" s="1"/>
  <c r="A275" i="100" s="1"/>
  <c r="A276" i="100" s="1"/>
  <c r="A277" i="100" s="1"/>
  <c r="A278" i="100" s="1"/>
  <c r="A279" i="100" s="1"/>
  <c r="A280" i="100" s="1"/>
  <c r="A281" i="100" s="1"/>
  <c r="A282" i="100" s="1"/>
  <c r="A283" i="100" s="1"/>
  <c r="A284" i="100" s="1"/>
  <c r="A285" i="100" s="1"/>
  <c r="A286" i="100" s="1"/>
  <c r="A287" i="100" s="1"/>
  <c r="A288" i="100" s="1"/>
  <c r="A289" i="100" s="1"/>
  <c r="A290" i="100" s="1"/>
  <c r="A291" i="100" s="1"/>
  <c r="A292" i="100" s="1"/>
  <c r="A293" i="100" s="1"/>
  <c r="A294" i="100" s="1"/>
  <c r="A295" i="100" s="1"/>
  <c r="A296" i="100" s="1"/>
  <c r="A297" i="100" s="1"/>
  <c r="A298" i="100" s="1"/>
  <c r="A299" i="100" s="1"/>
  <c r="A300" i="100" s="1"/>
  <c r="A301" i="100" s="1"/>
  <c r="A302" i="100" s="1"/>
  <c r="A303" i="100" s="1"/>
  <c r="A304" i="100" s="1"/>
  <c r="A305" i="100" s="1"/>
  <c r="A306" i="100" s="1"/>
  <c r="A307" i="100" s="1"/>
  <c r="A308" i="100" s="1"/>
  <c r="A309" i="100" s="1"/>
  <c r="A310" i="100" s="1"/>
  <c r="A311" i="100" s="1"/>
  <c r="A312" i="100" s="1"/>
  <c r="A313" i="100" s="1"/>
  <c r="A314" i="100" s="1"/>
  <c r="A315" i="100" s="1"/>
  <c r="A316" i="100" s="1"/>
  <c r="A317" i="100" s="1"/>
  <c r="A318" i="100" s="1"/>
  <c r="A319" i="100" s="1"/>
  <c r="A320" i="100" s="1"/>
  <c r="A321" i="100" s="1"/>
  <c r="A322" i="100" s="1"/>
  <c r="A323" i="100" s="1"/>
  <c r="A324" i="100" s="1"/>
  <c r="A325" i="100" s="1"/>
  <c r="A326" i="100" s="1"/>
  <c r="A327" i="100" s="1"/>
  <c r="A328" i="100" s="1"/>
  <c r="A329" i="100" s="1"/>
  <c r="A330" i="100" s="1"/>
  <c r="A331" i="100" s="1"/>
  <c r="A332" i="100" s="1"/>
  <c r="A333" i="100" s="1"/>
  <c r="A334" i="100" s="1"/>
  <c r="A335" i="100" s="1"/>
  <c r="A336" i="100" s="1"/>
  <c r="A337" i="100" s="1"/>
  <c r="A338" i="100" s="1"/>
  <c r="A339" i="100" s="1"/>
  <c r="A340" i="100" s="1"/>
  <c r="A341" i="100" s="1"/>
  <c r="A342" i="100" s="1"/>
  <c r="A343" i="100" s="1"/>
  <c r="A344" i="100" s="1"/>
  <c r="A345" i="100" s="1"/>
  <c r="A346" i="100" s="1"/>
  <c r="A347" i="100" s="1"/>
  <c r="A348" i="100" s="1"/>
  <c r="A349" i="100" s="1"/>
  <c r="A350" i="100" s="1"/>
  <c r="A351" i="100" s="1"/>
  <c r="A352" i="100" s="1"/>
  <c r="A353" i="100" s="1"/>
  <c r="A354" i="100" s="1"/>
  <c r="A355" i="100" s="1"/>
  <c r="A356" i="100" s="1"/>
  <c r="A357" i="100" s="1"/>
  <c r="A358" i="100" s="1"/>
  <c r="A359" i="100" s="1"/>
  <c r="A360" i="100" s="1"/>
  <c r="A361" i="100" s="1"/>
  <c r="A362" i="100" s="1"/>
  <c r="A363" i="100" s="1"/>
  <c r="A364" i="100" s="1"/>
  <c r="A365" i="100" s="1"/>
  <c r="A366" i="100" s="1"/>
  <c r="A367" i="100" s="1"/>
  <c r="A368" i="100" s="1"/>
  <c r="A369" i="100" s="1"/>
  <c r="A370" i="100" s="1"/>
  <c r="A371" i="100" s="1"/>
  <c r="A372" i="100" s="1"/>
  <c r="A373" i="100" s="1"/>
  <c r="A374" i="100" s="1"/>
  <c r="A375" i="100" s="1"/>
  <c r="A376" i="100" s="1"/>
  <c r="A377" i="100" s="1"/>
  <c r="A378" i="100" s="1"/>
  <c r="A379" i="100" s="1"/>
  <c r="A380" i="100" s="1"/>
  <c r="A381" i="100" s="1"/>
  <c r="A382" i="100" s="1"/>
  <c r="A383" i="100" s="1"/>
  <c r="A384" i="100" s="1"/>
  <c r="A385" i="100" s="1"/>
  <c r="A386" i="100" s="1"/>
  <c r="A387" i="100" s="1"/>
  <c r="A388" i="100" s="1"/>
  <c r="A389" i="100" s="1"/>
  <c r="A390" i="100" s="1"/>
  <c r="A391" i="100" s="1"/>
  <c r="A392" i="100" s="1"/>
  <c r="A393" i="100" s="1"/>
  <c r="A394" i="100" s="1"/>
  <c r="A395" i="100" s="1"/>
  <c r="A396" i="100" s="1"/>
  <c r="A397" i="100" s="1"/>
  <c r="A398" i="100" s="1"/>
  <c r="A399" i="100" s="1"/>
  <c r="A400" i="100" s="1"/>
  <c r="A401" i="100" s="1"/>
  <c r="A402" i="100" s="1"/>
  <c r="A403" i="100" s="1"/>
  <c r="A404" i="100" s="1"/>
  <c r="A405" i="100" s="1"/>
  <c r="A406" i="100" s="1"/>
  <c r="A407" i="100" s="1"/>
  <c r="A408" i="100" s="1"/>
  <c r="A409" i="100" s="1"/>
  <c r="A410" i="100" s="1"/>
  <c r="A411" i="100" s="1"/>
  <c r="A412" i="100" s="1"/>
  <c r="A413" i="100" s="1"/>
  <c r="A414" i="100" s="1"/>
  <c r="A415" i="100" s="1"/>
  <c r="A416" i="100" s="1"/>
  <c r="A417" i="100" s="1"/>
  <c r="A418" i="100" s="1"/>
  <c r="A419" i="100" s="1"/>
  <c r="A420" i="100" s="1"/>
  <c r="A421" i="100" s="1"/>
  <c r="A422" i="100" s="1"/>
  <c r="A423" i="100" s="1"/>
  <c r="A424" i="100" s="1"/>
  <c r="A425" i="100" s="1"/>
  <c r="A426" i="100" s="1"/>
  <c r="A427" i="100" s="1"/>
  <c r="A428" i="100" s="1"/>
  <c r="A429" i="100" s="1"/>
  <c r="A430" i="100" s="1"/>
  <c r="A431" i="100" s="1"/>
  <c r="A432" i="100" s="1"/>
  <c r="A433" i="100" s="1"/>
  <c r="A434" i="100" s="1"/>
  <c r="A435" i="100" s="1"/>
  <c r="A436" i="100" s="1"/>
  <c r="A437" i="100" s="1"/>
  <c r="A438" i="100" s="1"/>
  <c r="A439" i="100" s="1"/>
  <c r="A440" i="100" s="1"/>
  <c r="A441" i="100" s="1"/>
  <c r="A442" i="100" s="1"/>
  <c r="A443" i="100" s="1"/>
  <c r="A444" i="100" s="1"/>
  <c r="A445" i="100" s="1"/>
  <c r="A446" i="100" s="1"/>
  <c r="A447" i="100" s="1"/>
  <c r="A448" i="100" s="1"/>
  <c r="A449" i="100" s="1"/>
  <c r="A450" i="100" s="1"/>
  <c r="A451" i="100" s="1"/>
  <c r="A452" i="100" s="1"/>
  <c r="A453" i="100" s="1"/>
  <c r="A454" i="100" s="1"/>
  <c r="A455" i="100" s="1"/>
  <c r="A456" i="100" s="1"/>
  <c r="A457" i="100" s="1"/>
  <c r="A458" i="100" s="1"/>
  <c r="A459" i="100" s="1"/>
  <c r="A460" i="100" s="1"/>
  <c r="A461" i="100" s="1"/>
  <c r="A462" i="100" s="1"/>
  <c r="A463" i="100" s="1"/>
  <c r="A464" i="100" s="1"/>
  <c r="A465" i="100" s="1"/>
  <c r="A466" i="100" s="1"/>
  <c r="A467" i="100" s="1"/>
  <c r="A468" i="100" s="1"/>
  <c r="A469" i="100" s="1"/>
  <c r="A470" i="100" s="1"/>
  <c r="A471" i="100" s="1"/>
  <c r="A472" i="100" s="1"/>
  <c r="A473" i="100" s="1"/>
  <c r="A474" i="100" s="1"/>
  <c r="A475" i="100" s="1"/>
  <c r="A476" i="100" s="1"/>
  <c r="A477" i="100" s="1"/>
  <c r="A478" i="100" s="1"/>
  <c r="A479" i="100" s="1"/>
  <c r="A480" i="100" s="1"/>
  <c r="A481" i="100" s="1"/>
  <c r="A482" i="100" s="1"/>
  <c r="A483" i="100" s="1"/>
  <c r="A484" i="100" s="1"/>
  <c r="A485" i="100" s="1"/>
  <c r="A486" i="100" s="1"/>
  <c r="A487" i="100" s="1"/>
  <c r="A488" i="100" s="1"/>
  <c r="A489" i="100" s="1"/>
  <c r="A490" i="100" s="1"/>
  <c r="A491" i="100" s="1"/>
  <c r="A492" i="100" s="1"/>
  <c r="A493" i="100" s="1"/>
  <c r="A494" i="100" s="1"/>
  <c r="A495" i="100" s="1"/>
  <c r="A496" i="100" s="1"/>
  <c r="A497" i="100" s="1"/>
  <c r="A498" i="100" s="1"/>
  <c r="A499" i="100" s="1"/>
  <c r="A500" i="100" s="1"/>
  <c r="A501" i="100" s="1"/>
  <c r="A502" i="100" s="1"/>
  <c r="A503" i="100" s="1"/>
  <c r="A504" i="100" s="1"/>
  <c r="A505" i="100" s="1"/>
  <c r="A506" i="100" s="1"/>
  <c r="A507" i="100" s="1"/>
  <c r="A508" i="100" s="1"/>
  <c r="A509" i="100" s="1"/>
  <c r="A510" i="100" s="1"/>
  <c r="A511" i="100" s="1"/>
  <c r="A512" i="100" s="1"/>
  <c r="A513" i="100" s="1"/>
  <c r="A514" i="100" s="1"/>
  <c r="A515" i="100" s="1"/>
  <c r="A516" i="100" s="1"/>
  <c r="A517" i="100" s="1"/>
  <c r="A518" i="100" s="1"/>
  <c r="A519" i="100" s="1"/>
  <c r="A520" i="100" s="1"/>
  <c r="A521" i="100" s="1"/>
  <c r="A522" i="100" s="1"/>
  <c r="A523" i="100" s="1"/>
  <c r="A524" i="100" s="1"/>
  <c r="A525" i="100" s="1"/>
  <c r="A526" i="100" s="1"/>
  <c r="A527" i="100" s="1"/>
  <c r="A528" i="100" s="1"/>
  <c r="A529" i="100" s="1"/>
  <c r="A530" i="100" s="1"/>
  <c r="A531" i="100" s="1"/>
  <c r="A532" i="100" s="1"/>
  <c r="A533" i="100" s="1"/>
  <c r="A534" i="100" s="1"/>
  <c r="A535" i="100" s="1"/>
  <c r="A536" i="100" s="1"/>
  <c r="A537" i="100" s="1"/>
  <c r="A538" i="100" s="1"/>
  <c r="A539" i="100" s="1"/>
  <c r="A540" i="100" s="1"/>
  <c r="A541" i="100" s="1"/>
  <c r="A542" i="100" s="1"/>
  <c r="A543" i="100" s="1"/>
  <c r="A544" i="100" s="1"/>
  <c r="A545" i="100" s="1"/>
  <c r="A546" i="100" s="1"/>
  <c r="A547" i="100" s="1"/>
  <c r="A548" i="100" s="1"/>
  <c r="A549" i="100" s="1"/>
  <c r="A550" i="100" s="1"/>
  <c r="A551" i="100" s="1"/>
  <c r="A552" i="100" s="1"/>
  <c r="A553" i="100" s="1"/>
  <c r="A554" i="100" s="1"/>
  <c r="A555" i="100" s="1"/>
  <c r="A556" i="100" s="1"/>
  <c r="A557" i="100" s="1"/>
  <c r="A558" i="100" s="1"/>
  <c r="A559" i="100" s="1"/>
  <c r="A560" i="100" s="1"/>
  <c r="A561" i="100" s="1"/>
  <c r="A562" i="100" s="1"/>
  <c r="A563" i="100" s="1"/>
  <c r="A564" i="100" s="1"/>
  <c r="A565" i="100" s="1"/>
  <c r="A566" i="100" s="1"/>
  <c r="A567" i="100" s="1"/>
  <c r="A568" i="100" s="1"/>
  <c r="A569" i="100" s="1"/>
  <c r="A570" i="100" s="1"/>
  <c r="A571" i="100" s="1"/>
  <c r="A572" i="100" s="1"/>
  <c r="A573" i="100" s="1"/>
  <c r="A574" i="100" s="1"/>
  <c r="A575" i="100" s="1"/>
  <c r="A576" i="100" s="1"/>
  <c r="A577" i="100" s="1"/>
  <c r="A578" i="100" s="1"/>
  <c r="A579" i="100" s="1"/>
  <c r="A580" i="100" s="1"/>
  <c r="A581" i="100" s="1"/>
  <c r="A582" i="100" s="1"/>
  <c r="A583" i="100" s="1"/>
  <c r="A584" i="100" s="1"/>
  <c r="A585" i="100" s="1"/>
  <c r="A586" i="100" s="1"/>
  <c r="A587" i="100" s="1"/>
  <c r="A588" i="100" s="1"/>
  <c r="A589" i="100" s="1"/>
  <c r="A590" i="100" s="1"/>
  <c r="A591" i="100" s="1"/>
  <c r="A592" i="100" s="1"/>
  <c r="A593" i="100" s="1"/>
  <c r="A594" i="100" s="1"/>
  <c r="A595" i="100" s="1"/>
  <c r="A596" i="100" s="1"/>
  <c r="A597" i="100" s="1"/>
  <c r="A598" i="100" s="1"/>
  <c r="A599" i="100" s="1"/>
  <c r="A600" i="100" s="1"/>
  <c r="A601" i="100" s="1"/>
  <c r="A602" i="100" s="1"/>
  <c r="A603" i="100" s="1"/>
  <c r="A604" i="100" s="1"/>
  <c r="A605" i="100" s="1"/>
  <c r="A606" i="100" s="1"/>
  <c r="A607" i="100" s="1"/>
  <c r="A608" i="100" s="1"/>
  <c r="A609" i="100" s="1"/>
  <c r="A610" i="100" s="1"/>
  <c r="A611" i="100" s="1"/>
  <c r="A612" i="100" s="1"/>
  <c r="A613" i="100" s="1"/>
  <c r="A614" i="100" s="1"/>
  <c r="A615" i="100" s="1"/>
  <c r="A616" i="100" s="1"/>
  <c r="A617" i="100" s="1"/>
  <c r="A618" i="100" s="1"/>
  <c r="A619" i="100" s="1"/>
  <c r="A620" i="100" s="1"/>
  <c r="A621" i="100" s="1"/>
  <c r="A622" i="100" s="1"/>
  <c r="A623" i="100" s="1"/>
  <c r="A624" i="100" s="1"/>
  <c r="A625" i="100" s="1"/>
  <c r="A626" i="100" s="1"/>
  <c r="A627" i="100" s="1"/>
  <c r="A628" i="100" s="1"/>
  <c r="A629" i="100" s="1"/>
  <c r="A630" i="100" s="1"/>
  <c r="A631" i="100" s="1"/>
  <c r="A632" i="100" s="1"/>
  <c r="A633" i="100" s="1"/>
  <c r="A634" i="100" s="1"/>
  <c r="A635" i="100" s="1"/>
  <c r="A636" i="100" s="1"/>
  <c r="A637" i="100" s="1"/>
  <c r="A638" i="100" s="1"/>
  <c r="A639" i="100" s="1"/>
  <c r="A640" i="100" s="1"/>
  <c r="A641" i="100" s="1"/>
  <c r="AF14" i="100"/>
  <c r="Y14" i="100"/>
  <c r="S14" i="100"/>
  <c r="Z7" i="100"/>
  <c r="Z6" i="100"/>
  <c r="I92" i="100" l="1"/>
  <c r="I115" i="100" s="1"/>
  <c r="Q92" i="100"/>
  <c r="Q115" i="100" s="1"/>
  <c r="S17" i="100"/>
  <c r="G92" i="100"/>
  <c r="K92" i="100"/>
  <c r="O92" i="100"/>
  <c r="AC367" i="100"/>
  <c r="R31" i="100"/>
  <c r="H29" i="100"/>
  <c r="L29" i="100"/>
  <c r="P29" i="100"/>
  <c r="H115" i="100"/>
  <c r="H353" i="100" s="1"/>
  <c r="L115" i="100"/>
  <c r="P115" i="100"/>
  <c r="X82" i="100"/>
  <c r="S141" i="100"/>
  <c r="AC194" i="100"/>
  <c r="AC201" i="100"/>
  <c r="X245" i="100"/>
  <c r="X264" i="100"/>
  <c r="W270" i="100"/>
  <c r="W281" i="100"/>
  <c r="W289" i="100"/>
  <c r="AC304" i="100"/>
  <c r="W309" i="100"/>
  <c r="W317" i="100"/>
  <c r="W333" i="100"/>
  <c r="AC364" i="100"/>
  <c r="W379" i="100"/>
  <c r="W383" i="100"/>
  <c r="H415" i="100"/>
  <c r="L415" i="100"/>
  <c r="L633" i="100" s="1"/>
  <c r="P415" i="100"/>
  <c r="P633" i="100" s="1"/>
  <c r="AB514" i="100"/>
  <c r="X517" i="100"/>
  <c r="AC562" i="100"/>
  <c r="AC586" i="100"/>
  <c r="AC594" i="100"/>
  <c r="W630" i="100"/>
  <c r="M92" i="100"/>
  <c r="M115" i="100" s="1"/>
  <c r="M353" i="100" s="1"/>
  <c r="X16" i="100"/>
  <c r="F29" i="100"/>
  <c r="J29" i="100"/>
  <c r="N29" i="100"/>
  <c r="N31" i="100" s="1"/>
  <c r="N353" i="100" s="1"/>
  <c r="F115" i="100"/>
  <c r="F353" i="100" s="1"/>
  <c r="J115" i="100"/>
  <c r="N115" i="100"/>
  <c r="R115" i="100"/>
  <c r="R353" i="100" s="1"/>
  <c r="X78" i="100"/>
  <c r="X86" i="100"/>
  <c r="AF217" i="100"/>
  <c r="AD242" i="100"/>
  <c r="AF242" i="100" s="1"/>
  <c r="W285" i="100"/>
  <c r="W325" i="100"/>
  <c r="W342" i="100"/>
  <c r="AC368" i="100"/>
  <c r="W373" i="100"/>
  <c r="F415" i="100"/>
  <c r="J415" i="100"/>
  <c r="N415" i="100"/>
  <c r="R415" i="100"/>
  <c r="X521" i="100"/>
  <c r="X531" i="100"/>
  <c r="AC566" i="100"/>
  <c r="AC590" i="100"/>
  <c r="AC626" i="100"/>
  <c r="AD45" i="100"/>
  <c r="AF45" i="100" s="1"/>
  <c r="K31" i="100"/>
  <c r="K353" i="100" s="1"/>
  <c r="I29" i="100"/>
  <c r="I31" i="100" s="1"/>
  <c r="M29" i="100"/>
  <c r="M31" i="100" s="1"/>
  <c r="Q29" i="100"/>
  <c r="Q31" i="100" s="1"/>
  <c r="Q353" i="100" s="1"/>
  <c r="S273" i="100"/>
  <c r="AC269" i="100"/>
  <c r="AC303" i="100"/>
  <c r="W303" i="100"/>
  <c r="S335" i="100"/>
  <c r="AC363" i="100"/>
  <c r="W363" i="100"/>
  <c r="AD512" i="100"/>
  <c r="AF512" i="100" s="1"/>
  <c r="AC571" i="100"/>
  <c r="W571" i="100"/>
  <c r="AC575" i="100"/>
  <c r="W575" i="100"/>
  <c r="S631" i="100"/>
  <c r="W620" i="100"/>
  <c r="Z15" i="100"/>
  <c r="J31" i="100"/>
  <c r="J353" i="100" s="1"/>
  <c r="X47" i="100"/>
  <c r="AB47" i="100" s="1"/>
  <c r="AC319" i="100"/>
  <c r="W319" i="100"/>
  <c r="S348" i="100"/>
  <c r="W338" i="100"/>
  <c r="X406" i="100"/>
  <c r="AB406" i="100"/>
  <c r="AF456" i="100"/>
  <c r="AD456" i="100"/>
  <c r="AF460" i="100"/>
  <c r="AC555" i="100"/>
  <c r="W555" i="100"/>
  <c r="AC603" i="100"/>
  <c r="W603" i="100"/>
  <c r="AC611" i="100"/>
  <c r="W611" i="100"/>
  <c r="X14" i="100"/>
  <c r="S73" i="100"/>
  <c r="G115" i="100"/>
  <c r="K115" i="100"/>
  <c r="O115" i="100"/>
  <c r="S113" i="100"/>
  <c r="X174" i="100"/>
  <c r="AB174" i="100"/>
  <c r="X176" i="100"/>
  <c r="AB176" i="100"/>
  <c r="AC202" i="100"/>
  <c r="W202" i="100"/>
  <c r="AC327" i="100"/>
  <c r="W327" i="100"/>
  <c r="AC344" i="100"/>
  <c r="W344" i="100"/>
  <c r="AC375" i="100"/>
  <c r="W375" i="100"/>
  <c r="X403" i="100"/>
  <c r="AB403" i="100"/>
  <c r="AD549" i="100"/>
  <c r="AF549" i="100"/>
  <c r="W558" i="100"/>
  <c r="AC558" i="100"/>
  <c r="W582" i="100"/>
  <c r="AC582" i="100"/>
  <c r="AC604" i="100"/>
  <c r="W604" i="100"/>
  <c r="AC608" i="100"/>
  <c r="W608" i="100"/>
  <c r="AC612" i="100"/>
  <c r="W612" i="100"/>
  <c r="AC616" i="100"/>
  <c r="W616" i="100"/>
  <c r="F31" i="100"/>
  <c r="AC272" i="100"/>
  <c r="W272" i="100"/>
  <c r="AC369" i="100"/>
  <c r="W369" i="100"/>
  <c r="AB400" i="100"/>
  <c r="X400" i="100"/>
  <c r="AD462" i="100"/>
  <c r="AF462" i="100" s="1"/>
  <c r="AC607" i="100"/>
  <c r="W607" i="100"/>
  <c r="AC615" i="100"/>
  <c r="W615" i="100"/>
  <c r="S27" i="100"/>
  <c r="S23" i="100"/>
  <c r="G29" i="100"/>
  <c r="G31" i="100" s="1"/>
  <c r="K29" i="100"/>
  <c r="O29" i="100"/>
  <c r="O31" i="100" s="1"/>
  <c r="O353" i="100" s="1"/>
  <c r="S59" i="100"/>
  <c r="U61" i="100"/>
  <c r="AD61" i="100" s="1"/>
  <c r="AF61" i="100" s="1"/>
  <c r="AB79" i="100"/>
  <c r="AB83" i="100"/>
  <c r="AB87" i="100"/>
  <c r="U94" i="100"/>
  <c r="AD94" i="100" s="1"/>
  <c r="AF94" i="100" s="1"/>
  <c r="S159" i="100"/>
  <c r="X186" i="100"/>
  <c r="AB186" i="100"/>
  <c r="AC276" i="100"/>
  <c r="W276" i="100"/>
  <c r="W372" i="100"/>
  <c r="AC372" i="100"/>
  <c r="G415" i="100"/>
  <c r="K415" i="100"/>
  <c r="O415" i="100"/>
  <c r="AF464" i="100"/>
  <c r="AD466" i="100"/>
  <c r="AF466" i="100"/>
  <c r="AD511" i="100"/>
  <c r="AF511" i="100" s="1"/>
  <c r="AC572" i="100"/>
  <c r="W572" i="100"/>
  <c r="W578" i="100"/>
  <c r="AC578" i="100"/>
  <c r="S205" i="100"/>
  <c r="S312" i="100"/>
  <c r="S380" i="100"/>
  <c r="S407" i="100"/>
  <c r="AF249" i="100"/>
  <c r="S413" i="100"/>
  <c r="AF508" i="100"/>
  <c r="AD543" i="100"/>
  <c r="AF543" i="100" s="1"/>
  <c r="AC554" i="100"/>
  <c r="W567" i="100"/>
  <c r="AC570" i="100"/>
  <c r="AC574" i="100"/>
  <c r="W595" i="100"/>
  <c r="W596" i="100"/>
  <c r="W599" i="100"/>
  <c r="AC602" i="100"/>
  <c r="AC606" i="100"/>
  <c r="AC610" i="100"/>
  <c r="AC614" i="100"/>
  <c r="W622" i="100"/>
  <c r="W623" i="100"/>
  <c r="S171" i="100"/>
  <c r="AC197" i="100"/>
  <c r="U251" i="100"/>
  <c r="AF251" i="100" s="1"/>
  <c r="X266" i="100"/>
  <c r="S293" i="100"/>
  <c r="W279" i="100"/>
  <c r="W283" i="100"/>
  <c r="W287" i="100"/>
  <c r="W291" i="100"/>
  <c r="W295" i="100"/>
  <c r="W305" i="100"/>
  <c r="AC308" i="100"/>
  <c r="W311" i="100"/>
  <c r="W315" i="100"/>
  <c r="W323" i="100"/>
  <c r="W331" i="100"/>
  <c r="W346" i="100"/>
  <c r="W350" i="100"/>
  <c r="S365" i="100"/>
  <c r="W359" i="100"/>
  <c r="W377" i="100"/>
  <c r="V437" i="100"/>
  <c r="AF437" i="100" s="1"/>
  <c r="AD508" i="100"/>
  <c r="X513" i="100"/>
  <c r="X515" i="100"/>
  <c r="AB520" i="100"/>
  <c r="W588" i="100"/>
  <c r="W628" i="100"/>
  <c r="Y15" i="100"/>
  <c r="AD46" i="100"/>
  <c r="AF46" i="100" s="1"/>
  <c r="H31" i="100"/>
  <c r="L31" i="100"/>
  <c r="L353" i="100" s="1"/>
  <c r="P31" i="100"/>
  <c r="P353" i="100" s="1"/>
  <c r="AD44" i="100"/>
  <c r="AF44" i="100" s="1"/>
  <c r="AF49" i="100"/>
  <c r="AF53" i="100"/>
  <c r="AD64" i="100"/>
  <c r="AF64" i="100" s="1"/>
  <c r="AD97" i="100"/>
  <c r="AF97" i="100" s="1"/>
  <c r="AD105" i="100"/>
  <c r="AF105" i="100" s="1"/>
  <c r="AD119" i="100"/>
  <c r="AF119" i="100" s="1"/>
  <c r="AF127" i="100"/>
  <c r="AD127" i="100"/>
  <c r="AD135" i="100"/>
  <c r="AF135" i="100" s="1"/>
  <c r="AD146" i="100"/>
  <c r="AF146" i="100"/>
  <c r="AD149" i="100"/>
  <c r="AF149" i="100" s="1"/>
  <c r="AD167" i="100"/>
  <c r="AF167" i="100" s="1"/>
  <c r="AA19" i="100"/>
  <c r="AF33" i="100"/>
  <c r="AD62" i="100"/>
  <c r="AF62" i="100" s="1"/>
  <c r="AD70" i="100"/>
  <c r="AF70" i="100" s="1"/>
  <c r="AD95" i="100"/>
  <c r="AF95" i="100" s="1"/>
  <c r="AF103" i="100"/>
  <c r="AD103" i="100"/>
  <c r="AD111" i="100"/>
  <c r="AF111" i="100" s="1"/>
  <c r="AD125" i="100"/>
  <c r="AF125" i="100" s="1"/>
  <c r="AD133" i="100"/>
  <c r="AF133" i="100" s="1"/>
  <c r="AD147" i="100"/>
  <c r="AF147" i="100" s="1"/>
  <c r="AD150" i="100"/>
  <c r="AF150" i="100" s="1"/>
  <c r="AD153" i="100"/>
  <c r="AF153" i="100" s="1"/>
  <c r="AD165" i="100"/>
  <c r="AF165" i="100" s="1"/>
  <c r="AD177" i="100"/>
  <c r="AF177" i="100" s="1"/>
  <c r="Z14" i="100"/>
  <c r="X19" i="100"/>
  <c r="AF47" i="100"/>
  <c r="AD50" i="100"/>
  <c r="AF50" i="100" s="1"/>
  <c r="AF51" i="100"/>
  <c r="AD54" i="100"/>
  <c r="AF54" i="100" s="1"/>
  <c r="AF55" i="100"/>
  <c r="AD58" i="100"/>
  <c r="AF58" i="100" s="1"/>
  <c r="AD68" i="100"/>
  <c r="AF68" i="100" s="1"/>
  <c r="AD101" i="100"/>
  <c r="AF101" i="100" s="1"/>
  <c r="AD109" i="100"/>
  <c r="AF109" i="100" s="1"/>
  <c r="AD123" i="100"/>
  <c r="AF123" i="100" s="1"/>
  <c r="AD131" i="100"/>
  <c r="AF131" i="100" s="1"/>
  <c r="AD139" i="100"/>
  <c r="AF139" i="100" s="1"/>
  <c r="AD151" i="100"/>
  <c r="AF151" i="100" s="1"/>
  <c r="AD154" i="100"/>
  <c r="AF154" i="100" s="1"/>
  <c r="AD157" i="100"/>
  <c r="AF157" i="100" s="1"/>
  <c r="AD163" i="100"/>
  <c r="AF163" i="100" s="1"/>
  <c r="AD178" i="100"/>
  <c r="AF178" i="100" s="1"/>
  <c r="AF184" i="100"/>
  <c r="AD184" i="100"/>
  <c r="AD43" i="100"/>
  <c r="S56" i="100"/>
  <c r="AF48" i="100"/>
  <c r="AF52" i="100"/>
  <c r="AD66" i="100"/>
  <c r="AF66" i="100" s="1"/>
  <c r="AD99" i="100"/>
  <c r="AF99" i="100" s="1"/>
  <c r="AD107" i="100"/>
  <c r="AF107" i="100" s="1"/>
  <c r="AD121" i="100"/>
  <c r="AF121" i="100" s="1"/>
  <c r="AD129" i="100"/>
  <c r="AF129" i="100" s="1"/>
  <c r="AD137" i="100"/>
  <c r="AF137" i="100" s="1"/>
  <c r="AD145" i="100"/>
  <c r="AF145" i="100" s="1"/>
  <c r="AD155" i="100"/>
  <c r="AF155" i="100" s="1"/>
  <c r="AD158" i="100"/>
  <c r="AF158" i="100" s="1"/>
  <c r="AD169" i="100"/>
  <c r="AF169" i="100" s="1"/>
  <c r="AD185" i="100"/>
  <c r="AF185" i="100" s="1"/>
  <c r="S88" i="100"/>
  <c r="AD216" i="100"/>
  <c r="AF216" i="100" s="1"/>
  <c r="AD220" i="100"/>
  <c r="AF220" i="100" s="1"/>
  <c r="AD228" i="100"/>
  <c r="AF228" i="100" s="1"/>
  <c r="AD236" i="100"/>
  <c r="AF236" i="100" s="1"/>
  <c r="I353" i="100"/>
  <c r="AD63" i="100"/>
  <c r="AF63" i="100" s="1"/>
  <c r="AD67" i="100"/>
  <c r="AF67" i="100" s="1"/>
  <c r="AD71" i="100"/>
  <c r="AF71" i="100" s="1"/>
  <c r="X81" i="100"/>
  <c r="X85" i="100"/>
  <c r="AD96" i="100"/>
  <c r="AF96" i="100" s="1"/>
  <c r="AD100" i="100"/>
  <c r="AF100" i="100" s="1"/>
  <c r="AD104" i="100"/>
  <c r="AF104" i="100" s="1"/>
  <c r="AD108" i="100"/>
  <c r="AF108" i="100" s="1"/>
  <c r="AD112" i="100"/>
  <c r="AF112" i="100" s="1"/>
  <c r="U117" i="100"/>
  <c r="AD120" i="100"/>
  <c r="AF120" i="100" s="1"/>
  <c r="AD124" i="100"/>
  <c r="AF124" i="100" s="1"/>
  <c r="AD128" i="100"/>
  <c r="AF128" i="100" s="1"/>
  <c r="AD132" i="100"/>
  <c r="AF132" i="100" s="1"/>
  <c r="AD136" i="100"/>
  <c r="AF136" i="100" s="1"/>
  <c r="AD140" i="100"/>
  <c r="AF140" i="100" s="1"/>
  <c r="AD144" i="100"/>
  <c r="AF144" i="100" s="1"/>
  <c r="AD148" i="100"/>
  <c r="AF148" i="100" s="1"/>
  <c r="AD152" i="100"/>
  <c r="AF152" i="100" s="1"/>
  <c r="AD156" i="100"/>
  <c r="AF156" i="100" s="1"/>
  <c r="U161" i="100"/>
  <c r="AD164" i="100"/>
  <c r="AF164" i="100" s="1"/>
  <c r="AD168" i="100"/>
  <c r="AF168" i="100" s="1"/>
  <c r="X173" i="100"/>
  <c r="X175" i="100"/>
  <c r="X180" i="100"/>
  <c r="X182" i="100"/>
  <c r="X187" i="100"/>
  <c r="W195" i="100"/>
  <c r="W199" i="100"/>
  <c r="W203" i="100"/>
  <c r="W207" i="100"/>
  <c r="S267" i="100"/>
  <c r="AD212" i="100"/>
  <c r="AF212" i="100" s="1"/>
  <c r="AF213" i="100"/>
  <c r="AD218" i="100"/>
  <c r="AF218" i="100" s="1"/>
  <c r="AD226" i="100"/>
  <c r="AF226" i="100" s="1"/>
  <c r="AD234" i="100"/>
  <c r="AF234" i="100" s="1"/>
  <c r="X189" i="100"/>
  <c r="W192" i="100"/>
  <c r="W196" i="100"/>
  <c r="W200" i="100"/>
  <c r="W204" i="100"/>
  <c r="AC207" i="100"/>
  <c r="U210" i="100"/>
  <c r="AD224" i="100"/>
  <c r="AF224" i="100" s="1"/>
  <c r="AD232" i="100"/>
  <c r="AF232" i="100" s="1"/>
  <c r="AD240" i="100"/>
  <c r="AF240" i="100"/>
  <c r="U143" i="100"/>
  <c r="AC192" i="100"/>
  <c r="AF211" i="100"/>
  <c r="AD214" i="100"/>
  <c r="AF214" i="100" s="1"/>
  <c r="AF215" i="100"/>
  <c r="AD222" i="100"/>
  <c r="AF222" i="100" s="1"/>
  <c r="AD230" i="100"/>
  <c r="AF230" i="100" s="1"/>
  <c r="AD238" i="100"/>
  <c r="AF238" i="100" s="1"/>
  <c r="X246" i="100"/>
  <c r="X250" i="100"/>
  <c r="AD252" i="100"/>
  <c r="AF252" i="100" s="1"/>
  <c r="X265" i="100"/>
  <c r="W269" i="100"/>
  <c r="W278" i="100"/>
  <c r="S298" i="100"/>
  <c r="W316" i="100"/>
  <c r="W320" i="100"/>
  <c r="W324" i="100"/>
  <c r="W328" i="100"/>
  <c r="W332" i="100"/>
  <c r="AC338" i="100"/>
  <c r="W339" i="100"/>
  <c r="W343" i="100"/>
  <c r="W347" i="100"/>
  <c r="AC350" i="100"/>
  <c r="W358" i="100"/>
  <c r="W362" i="100"/>
  <c r="AD385" i="100"/>
  <c r="AF385" i="100"/>
  <c r="AD393" i="100"/>
  <c r="AF393" i="100" s="1"/>
  <c r="AD422" i="100"/>
  <c r="AF422" i="100" s="1"/>
  <c r="AD430" i="100"/>
  <c r="AF430" i="100"/>
  <c r="AD438" i="100"/>
  <c r="AF438" i="100" s="1"/>
  <c r="AD444" i="100"/>
  <c r="AF444" i="100" s="1"/>
  <c r="AD452" i="100"/>
  <c r="AF452" i="100" s="1"/>
  <c r="AD458" i="100"/>
  <c r="AF458" i="100"/>
  <c r="AD391" i="100"/>
  <c r="AF391" i="100" s="1"/>
  <c r="AD420" i="100"/>
  <c r="AF420" i="100" s="1"/>
  <c r="AF428" i="100"/>
  <c r="AD428" i="100"/>
  <c r="AD442" i="100"/>
  <c r="AF442" i="100" s="1"/>
  <c r="AD450" i="100"/>
  <c r="AF450" i="100" s="1"/>
  <c r="AD453" i="100"/>
  <c r="AF453" i="100" s="1"/>
  <c r="AD219" i="100"/>
  <c r="AF219" i="100" s="1"/>
  <c r="AD223" i="100"/>
  <c r="AF223" i="100" s="1"/>
  <c r="AD227" i="100"/>
  <c r="AF227" i="100" s="1"/>
  <c r="AD231" i="100"/>
  <c r="AF231" i="100" s="1"/>
  <c r="AD235" i="100"/>
  <c r="AF235" i="100" s="1"/>
  <c r="AD239" i="100"/>
  <c r="AF239" i="100" s="1"/>
  <c r="AD243" i="100"/>
  <c r="AF243" i="100" s="1"/>
  <c r="X244" i="100"/>
  <c r="U248" i="100"/>
  <c r="AF248" i="100" s="1"/>
  <c r="W271" i="100"/>
  <c r="W275" i="100"/>
  <c r="W280" i="100"/>
  <c r="W284" i="100"/>
  <c r="W288" i="100"/>
  <c r="W292" i="100"/>
  <c r="W296" i="100"/>
  <c r="W302" i="100"/>
  <c r="W306" i="100"/>
  <c r="W310" i="100"/>
  <c r="W314" i="100"/>
  <c r="W318" i="100"/>
  <c r="W322" i="100"/>
  <c r="W326" i="100"/>
  <c r="W330" i="100"/>
  <c r="W334" i="100"/>
  <c r="W341" i="100"/>
  <c r="W345" i="100"/>
  <c r="W356" i="100"/>
  <c r="W360" i="100"/>
  <c r="AD389" i="100"/>
  <c r="AF389" i="100"/>
  <c r="AD397" i="100"/>
  <c r="AF397" i="100" s="1"/>
  <c r="AF412" i="100"/>
  <c r="AD412" i="100"/>
  <c r="AD426" i="100"/>
  <c r="AF426" i="100" s="1"/>
  <c r="AD434" i="100"/>
  <c r="AF434" i="100" s="1"/>
  <c r="AF448" i="100"/>
  <c r="AD448" i="100"/>
  <c r="AD454" i="100"/>
  <c r="AF454" i="100" s="1"/>
  <c r="AC314" i="100"/>
  <c r="AC356" i="100"/>
  <c r="AD387" i="100"/>
  <c r="AF387" i="100" s="1"/>
  <c r="AD395" i="100"/>
  <c r="AF395" i="100" s="1"/>
  <c r="AD410" i="100"/>
  <c r="AF410" i="100" s="1"/>
  <c r="AD424" i="100"/>
  <c r="AF424" i="100" s="1"/>
  <c r="AD432" i="100"/>
  <c r="AF432" i="100" s="1"/>
  <c r="AD446" i="100"/>
  <c r="AF446" i="100" s="1"/>
  <c r="AD457" i="100"/>
  <c r="AF457" i="100" s="1"/>
  <c r="AD386" i="100"/>
  <c r="AF386" i="100" s="1"/>
  <c r="AD390" i="100"/>
  <c r="AF390" i="100" s="1"/>
  <c r="AD394" i="100"/>
  <c r="AF394" i="100" s="1"/>
  <c r="X401" i="100"/>
  <c r="AD411" i="100"/>
  <c r="AF411" i="100" s="1"/>
  <c r="AD419" i="100"/>
  <c r="AF419" i="100" s="1"/>
  <c r="AD423" i="100"/>
  <c r="AF423" i="100" s="1"/>
  <c r="AD427" i="100"/>
  <c r="AF427" i="100" s="1"/>
  <c r="AD431" i="100"/>
  <c r="AF431" i="100" s="1"/>
  <c r="V436" i="100"/>
  <c r="AF436" i="100" s="1"/>
  <c r="AD443" i="100"/>
  <c r="AF443" i="100" s="1"/>
  <c r="AD447" i="100"/>
  <c r="AF447" i="100" s="1"/>
  <c r="AD451" i="100"/>
  <c r="AF451" i="100" s="1"/>
  <c r="AD455" i="100"/>
  <c r="AF455" i="100" s="1"/>
  <c r="AF461" i="100"/>
  <c r="AF465" i="100"/>
  <c r="AD473" i="100"/>
  <c r="AF473" i="100" s="1"/>
  <c r="AD495" i="100"/>
  <c r="AF495" i="100" s="1"/>
  <c r="X402" i="100"/>
  <c r="V409" i="100"/>
  <c r="S493" i="100"/>
  <c r="AD471" i="100"/>
  <c r="AF471" i="100" s="1"/>
  <c r="Z501" i="100"/>
  <c r="Y501" i="100"/>
  <c r="H633" i="100"/>
  <c r="W370" i="100"/>
  <c r="W374" i="100"/>
  <c r="W378" i="100"/>
  <c r="W382" i="100"/>
  <c r="AD388" i="100"/>
  <c r="AF388" i="100" s="1"/>
  <c r="AD392" i="100"/>
  <c r="AF392" i="100" s="1"/>
  <c r="AD396" i="100"/>
  <c r="AF396" i="100" s="1"/>
  <c r="X399" i="100"/>
  <c r="V418" i="100"/>
  <c r="AD469" i="100"/>
  <c r="AF469" i="100" s="1"/>
  <c r="AF477" i="100"/>
  <c r="AD477" i="100"/>
  <c r="AD499" i="100"/>
  <c r="AF499" i="100" s="1"/>
  <c r="AD510" i="100"/>
  <c r="AF510" i="100" s="1"/>
  <c r="AD524" i="100"/>
  <c r="AF524" i="100" s="1"/>
  <c r="AD467" i="100"/>
  <c r="AF467" i="100" s="1"/>
  <c r="AD475" i="100"/>
  <c r="AF475" i="100"/>
  <c r="AD497" i="100"/>
  <c r="AF497" i="100" s="1"/>
  <c r="Y533" i="100"/>
  <c r="Z533" i="100"/>
  <c r="AD548" i="100"/>
  <c r="AF548" i="100" s="1"/>
  <c r="AD468" i="100"/>
  <c r="AF468" i="100" s="1"/>
  <c r="AD472" i="100"/>
  <c r="AF472" i="100" s="1"/>
  <c r="AD476" i="100"/>
  <c r="AF476" i="100" s="1"/>
  <c r="AA526" i="100"/>
  <c r="S527" i="100"/>
  <c r="S618" i="100"/>
  <c r="AC552" i="100"/>
  <c r="AC553" i="100"/>
  <c r="W553" i="100"/>
  <c r="AC561" i="100"/>
  <c r="W561" i="100"/>
  <c r="AC569" i="100"/>
  <c r="W569" i="100"/>
  <c r="AC577" i="100"/>
  <c r="W577" i="100"/>
  <c r="AC585" i="100"/>
  <c r="W585" i="100"/>
  <c r="AC593" i="100"/>
  <c r="W593" i="100"/>
  <c r="AC601" i="100"/>
  <c r="W601" i="100"/>
  <c r="AC613" i="100"/>
  <c r="W613" i="100"/>
  <c r="AD498" i="100"/>
  <c r="AF498" i="100" s="1"/>
  <c r="AD509" i="100"/>
  <c r="AF509" i="100" s="1"/>
  <c r="X518" i="100"/>
  <c r="X522" i="100"/>
  <c r="AD525" i="100"/>
  <c r="AF525" i="100" s="1"/>
  <c r="S550" i="100"/>
  <c r="AA529" i="100"/>
  <c r="X530" i="100"/>
  <c r="AF546" i="100"/>
  <c r="W552" i="100"/>
  <c r="W560" i="100"/>
  <c r="W568" i="100"/>
  <c r="W576" i="100"/>
  <c r="W584" i="100"/>
  <c r="W592" i="100"/>
  <c r="W600" i="100"/>
  <c r="AC617" i="100"/>
  <c r="W617" i="100"/>
  <c r="AC625" i="100"/>
  <c r="W625" i="100"/>
  <c r="I633" i="100"/>
  <c r="M633" i="100"/>
  <c r="Q633" i="100"/>
  <c r="AD470" i="100"/>
  <c r="AF470" i="100" s="1"/>
  <c r="AD474" i="100"/>
  <c r="AF474" i="100" s="1"/>
  <c r="AA501" i="100"/>
  <c r="AA532" i="100"/>
  <c r="AD545" i="100"/>
  <c r="AF545" i="100" s="1"/>
  <c r="AC557" i="100"/>
  <c r="W557" i="100"/>
  <c r="AC565" i="100"/>
  <c r="W565" i="100"/>
  <c r="AC573" i="100"/>
  <c r="W573" i="100"/>
  <c r="AC581" i="100"/>
  <c r="W581" i="100"/>
  <c r="AC589" i="100"/>
  <c r="W589" i="100"/>
  <c r="AC597" i="100"/>
  <c r="W597" i="100"/>
  <c r="AC605" i="100"/>
  <c r="W605" i="100"/>
  <c r="F633" i="100"/>
  <c r="J633" i="100"/>
  <c r="N633" i="100"/>
  <c r="R633" i="100"/>
  <c r="X540" i="100"/>
  <c r="AB541" i="100"/>
  <c r="AF544" i="100"/>
  <c r="AF547" i="100"/>
  <c r="W556" i="100"/>
  <c r="W564" i="100"/>
  <c r="AC609" i="100"/>
  <c r="W609" i="100"/>
  <c r="AC621" i="100"/>
  <c r="W621" i="100"/>
  <c r="AC629" i="100"/>
  <c r="W629" i="100"/>
  <c r="G633" i="100"/>
  <c r="K633" i="100"/>
  <c r="O633" i="100"/>
  <c r="AC620" i="100"/>
  <c r="E41" i="91"/>
  <c r="E48" i="91" s="1"/>
  <c r="D41" i="91"/>
  <c r="D48" i="91" s="1"/>
  <c r="E26" i="91"/>
  <c r="E12" i="91"/>
  <c r="E15" i="91" s="1"/>
  <c r="D26" i="91"/>
  <c r="D12" i="91"/>
  <c r="D15" i="91" s="1"/>
  <c r="D27" i="91" s="1"/>
  <c r="G353" i="100" l="1"/>
  <c r="S29" i="100"/>
  <c r="S92" i="100"/>
  <c r="S115" i="100" s="1"/>
  <c r="W636" i="100"/>
  <c r="AB636" i="100"/>
  <c r="S415" i="100"/>
  <c r="S633" i="100" s="1"/>
  <c r="E27" i="91"/>
  <c r="AD418" i="100"/>
  <c r="AF418" i="100" s="1"/>
  <c r="AF117" i="100"/>
  <c r="AD117" i="100"/>
  <c r="U636" i="100"/>
  <c r="AD409" i="100"/>
  <c r="AF409" i="100" s="1"/>
  <c r="AD161" i="100"/>
  <c r="AF161" i="100" s="1"/>
  <c r="AA636" i="100"/>
  <c r="Y19" i="100"/>
  <c r="Z526" i="100"/>
  <c r="Y526" i="100"/>
  <c r="AC636" i="100"/>
  <c r="AF43" i="100"/>
  <c r="Y529" i="100"/>
  <c r="Z529" i="100"/>
  <c r="V636" i="100"/>
  <c r="AD143" i="100"/>
  <c r="AD636" i="100" s="1"/>
  <c r="AD210" i="100"/>
  <c r="AF210" i="100" s="1"/>
  <c r="Z29" i="100"/>
  <c r="X29" i="100"/>
  <c r="X636" i="100" s="1"/>
  <c r="S31" i="100"/>
  <c r="S353" i="100" s="1"/>
  <c r="D44" i="2"/>
  <c r="D43" i="2"/>
  <c r="D41" i="2"/>
  <c r="D40" i="2"/>
  <c r="Y636" i="100" l="1"/>
  <c r="AF143" i="100"/>
  <c r="X637" i="100"/>
  <c r="V637" i="100"/>
  <c r="Z19" i="100"/>
  <c r="Z636" i="100" s="1"/>
  <c r="AA638" i="100" s="1"/>
  <c r="D29" i="2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X638" i="100" l="1"/>
  <c r="AC637" i="100"/>
  <c r="X639" i="100"/>
  <c r="D12" i="25"/>
  <c r="AB639" i="100" l="1"/>
  <c r="AB641" i="100" s="1"/>
  <c r="Y639" i="100"/>
  <c r="Z639" i="100"/>
  <c r="Z641" i="100" s="1"/>
  <c r="D51" i="91" l="1"/>
  <c r="D29" i="91" s="1"/>
  <c r="D31" i="91" s="1"/>
  <c r="Y641" i="100"/>
  <c r="E50" i="91"/>
  <c r="D46" i="2" l="1"/>
  <c r="E51" i="91"/>
  <c r="E29" i="91" s="1"/>
  <c r="E31" i="91" s="1"/>
  <c r="D35" i="2"/>
  <c r="I46" i="2" l="1"/>
  <c r="D47" i="2"/>
  <c r="I26" i="2"/>
  <c r="I22" i="2"/>
  <c r="E13" i="25" l="1"/>
  <c r="G47" i="2" l="1"/>
  <c r="F47" i="2"/>
  <c r="I45" i="2"/>
  <c r="I44" i="2"/>
  <c r="I43" i="2"/>
  <c r="I42" i="2"/>
  <c r="I41" i="2"/>
  <c r="I40" i="2"/>
  <c r="I32" i="2" l="1"/>
  <c r="G30" i="2" l="1"/>
  <c r="G29" i="2"/>
  <c r="I29" i="2" s="1"/>
  <c r="I30" i="2" l="1"/>
  <c r="I27" i="2" l="1"/>
  <c r="G20" i="2" l="1"/>
  <c r="G28" i="2" s="1"/>
  <c r="D20" i="2"/>
  <c r="I19" i="2"/>
  <c r="I18" i="2"/>
  <c r="F20" i="2"/>
  <c r="F33" i="2" l="1"/>
  <c r="I33" i="2" s="1"/>
  <c r="F28" i="2"/>
  <c r="I17" i="2"/>
  <c r="I20" i="2" s="1"/>
  <c r="F23" i="2"/>
  <c r="F34" i="2" l="1"/>
  <c r="G23" i="2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<sst xmlns="http://schemas.openxmlformats.org/spreadsheetml/2006/main" count="2436" uniqueCount="1040">
  <si>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</si>
  <si>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</si>
  <si>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</si>
  <si>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</si>
  <si>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</si>
  <si>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</si>
  <si>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</si>
  <si>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</si>
  <si>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</si>
  <si>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</si>
  <si>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</si>
  <si>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</si>
  <si>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</si>
  <si>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</si>
  <si>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</si>
  <si>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</si>
  <si>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</si>
  <si>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</si>
  <si>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</si>
  <si>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</si>
  <si>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</si>
  <si>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</si>
  <si>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</si>
  <si>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</si>
  <si>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</si>
  <si>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</si>
  <si>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</si>
  <si>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</si>
  <si>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</si>
  <si>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</si>
  <si>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</si>
  <si>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</si>
  <si>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</si>
  <si>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</si>
  <si>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</si>
  <si>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</si>
  <si>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</si>
  <si>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</si>
  <si>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</si>
  <si>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</si>
  <si>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</si>
  <si>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</si>
  <si>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</si>
  <si>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</si>
  <si>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</si>
  <si>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</si>
  <si>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</si>
  <si>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</si>
  <si>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</si>
  <si>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</si>
  <si>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</si>
  <si>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</si>
  <si>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</si>
  <si>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</si>
  <si>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</si>
  <si>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</si>
  <si>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</si>
  <si>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</si>
  <si>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</si>
  <si>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</si>
  <si>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</si>
  <si>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</si>
  <si>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</si>
  <si>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</si>
  <si>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</si>
  <si>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</si>
  <si>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</si>
  <si>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</si>
  <si>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</si>
  <si>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</si>
  <si>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</si>
  <si>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</si>
  <si>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</si>
  <si>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</si>
  <si>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</si>
  <si>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</si>
  <si>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</si>
  <si>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</si>
  <si>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</si>
  <si>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</si>
  <si>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</si>
  <si>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</si>
  <si>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</si>
  <si>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</si>
  <si>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</si>
  <si>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</si>
  <si>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</si>
  <si>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</si>
  <si>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</si>
  <si>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</si>
  <si>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</si>
  <si>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</si>
  <si>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</si>
  <si>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</si>
  <si>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</si>
  <si>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</si>
  <si>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</si>
  <si>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</si>
  <si>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</si>
  <si>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</si>
  <si>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</si>
  <si>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</si>
  <si>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</si>
  <si>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</si>
  <si>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</si>
  <si>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</si>
  <si>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</si>
  <si>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</si>
  <si>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</si>
  <si>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</si>
  <si>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</si>
  <si>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</si>
  <si>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</si>
  <si>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</si>
  <si>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</si>
  <si>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</si>
  <si>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</si>
  <si>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</si>
  <si>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</si>
  <si>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</si>
  <si>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All rate base items represent average of monthly average balances.</t>
  </si>
  <si>
    <t>***</t>
  </si>
  <si>
    <t>Invested</t>
  </si>
  <si>
    <t>December 2017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</si>
  <si>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</si>
  <si>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</si>
  <si>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</si>
  <si>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</si>
  <si>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</si>
  <si>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</si>
  <si>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</si>
  <si>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@2:107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</si>
  <si>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</si>
  <si>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</si>
  <si>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</si>
  <si>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</si>
  <si>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</si>
  <si>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</si>
  <si>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</si>
  <si>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</si>
  <si>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</si>
  <si>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</si>
  <si>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</si>
  <si>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</si>
  <si>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</si>
  <si>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</si>
  <si>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</si>
  <si>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</si>
  <si>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</si>
  <si>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</si>
  <si>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</si>
  <si>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</si>
  <si>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</si>
  <si>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</si>
  <si>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</si>
  <si>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</si>
  <si>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</si>
  <si>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</si>
  <si>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</si>
  <si>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</si>
  <si>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>Working Funds</t>
  </si>
  <si>
    <t xml:space="preserve">   TOTAL CASH</t>
  </si>
  <si>
    <t>1360</t>
  </si>
  <si>
    <t>Temporary Cash Investments</t>
  </si>
  <si>
    <t xml:space="preserve">   TOTAL CASH EQUIVALENTS</t>
  </si>
  <si>
    <t>1420</t>
  </si>
  <si>
    <t>1432</t>
  </si>
  <si>
    <t>1710</t>
  </si>
  <si>
    <t>Interest &amp; Dividends Receivable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</si>
  <si>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</si>
  <si>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</si>
  <si>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</si>
  <si>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</si>
  <si>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</si>
  <si>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</si>
  <si>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</si>
  <si>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</si>
  <si>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</si>
  <si>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</si>
  <si>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</si>
  <si>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</si>
  <si>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</si>
  <si>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</si>
  <si>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Accts Receivable - CGCP</t>
  </si>
  <si>
    <t>046*</t>
  </si>
  <si>
    <t>Accts Receivable - PCEH</t>
  </si>
  <si>
    <t>047*</t>
  </si>
  <si>
    <t>Accts Receivable - CNGC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</si>
  <si>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</si>
  <si>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</si>
  <si>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</si>
  <si>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</si>
  <si>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</si>
  <si>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</si>
  <si>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</si>
  <si>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</si>
  <si>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</si>
  <si>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</si>
  <si>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</si>
  <si>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</si>
  <si>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</si>
  <si>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</si>
  <si>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</si>
  <si>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</si>
  <si>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</si>
  <si>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Undistributed Stores Exp - Freight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</si>
  <si>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</si>
  <si>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</si>
  <si>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</si>
  <si>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</si>
  <si>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</si>
  <si>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</si>
  <si>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</si>
  <si>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</si>
  <si>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</si>
  <si>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</si>
  <si>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</si>
  <si>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</si>
  <si>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</si>
  <si>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</si>
  <si>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</si>
  <si>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</si>
  <si>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</si>
  <si>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</si>
  <si>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</si>
  <si>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</si>
  <si>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</si>
  <si>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</si>
  <si>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</si>
  <si>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</si>
  <si>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</si>
  <si>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</si>
  <si>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</si>
  <si>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</si>
  <si>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</si>
  <si>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</si>
  <si>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</si>
  <si>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</si>
  <si>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</si>
  <si>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</si>
  <si>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</si>
  <si>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</si>
  <si>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</si>
  <si>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</si>
  <si>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</si>
  <si>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</si>
  <si>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</si>
  <si>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Unamort Debt Exp - Dec 2014 Issued Debt</t>
  </si>
  <si>
    <t>24</t>
  </si>
  <si>
    <t>Unamort Debt Exp - Jan 2015 Issued Debt</t>
  </si>
  <si>
    <t>25</t>
  </si>
  <si>
    <t>26</t>
  </si>
  <si>
    <t>99</t>
  </si>
  <si>
    <t xml:space="preserve"> Debt Issuance Cost Reclass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</si>
  <si>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</si>
  <si>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</si>
  <si>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</si>
  <si>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</si>
  <si>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</si>
  <si>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</si>
  <si>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</si>
  <si>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</si>
  <si>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</si>
  <si>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</si>
  <si>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</si>
  <si>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</si>
  <si>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</si>
  <si>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</si>
  <si>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</si>
  <si>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</si>
  <si>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</si>
  <si>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</si>
  <si>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</si>
  <si>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</si>
  <si>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</si>
  <si>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</si>
  <si>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</si>
  <si>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</si>
  <si>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</si>
  <si>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</si>
  <si>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</si>
  <si>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</si>
  <si>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</si>
  <si>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</si>
  <si>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</si>
  <si>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</si>
  <si>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</si>
  <si>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</si>
  <si>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</si>
  <si>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</si>
  <si>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</si>
  <si>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</si>
  <si>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</si>
  <si>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</si>
  <si>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</si>
  <si>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</si>
  <si>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</si>
  <si>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</si>
  <si>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</si>
  <si>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</si>
  <si>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</si>
  <si>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</si>
  <si>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</si>
  <si>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</si>
  <si>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</si>
  <si>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</si>
  <si>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</si>
  <si>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</si>
  <si>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</si>
  <si>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</si>
  <si>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</si>
  <si>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</si>
  <si>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</si>
  <si>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</si>
  <si>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</si>
  <si>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</si>
  <si>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</si>
  <si>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</si>
  <si>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</si>
  <si>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</si>
  <si>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</si>
  <si>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</si>
  <si>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</si>
  <si>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Unapprop RE - Stock Options</t>
  </si>
  <si>
    <t>R/E Performance Share Dividend Equivalents</t>
  </si>
  <si>
    <t>2161</t>
  </si>
  <si>
    <t>Unapprop Sub Retained Earnings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</si>
  <si>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</si>
  <si>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</si>
  <si>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</si>
  <si>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</si>
  <si>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</si>
  <si>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</si>
  <si>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</si>
  <si>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</si>
  <si>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</si>
  <si>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</si>
  <si>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</si>
  <si>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</si>
  <si>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</si>
  <si>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</si>
  <si>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</si>
  <si>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</si>
  <si>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</si>
  <si>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</si>
  <si>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</si>
  <si>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</si>
  <si>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</si>
  <si>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</si>
  <si>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</si>
  <si>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</si>
  <si>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</si>
  <si>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</si>
  <si>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</si>
  <si>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</si>
  <si>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</si>
  <si>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</si>
  <si>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</si>
  <si>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Accts Pay - Miscellaneous Accruals</t>
  </si>
  <si>
    <t>2323</t>
  </si>
  <si>
    <t>Received Not Vouchered</t>
  </si>
  <si>
    <t>2340</t>
  </si>
  <si>
    <t>Accts Pay - Future Source</t>
  </si>
  <si>
    <t>0620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</si>
  <si>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</si>
  <si>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</si>
  <si>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</si>
  <si>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</si>
  <si>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</si>
  <si>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</si>
  <si>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</si>
  <si>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</si>
  <si>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2360</t>
  </si>
  <si>
    <t>Income Taxes Accrued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</si>
  <si>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</si>
  <si>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</si>
  <si>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</si>
  <si>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</si>
  <si>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</si>
  <si>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</si>
  <si>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</si>
  <si>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</si>
  <si>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</si>
  <si>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</si>
  <si>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</si>
  <si>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</si>
  <si>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</si>
  <si>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</si>
  <si>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</si>
  <si>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</si>
  <si>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</si>
  <si>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</si>
  <si>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</si>
  <si>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</si>
  <si>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Accrued Provision - Injuries &amp; Damages</t>
  </si>
  <si>
    <t>2284</t>
  </si>
  <si>
    <t>Misc Current Liabilities</t>
  </si>
  <si>
    <t>Curr Yr Due SGL Automotive</t>
  </si>
  <si>
    <t>2292</t>
  </si>
  <si>
    <t>2530</t>
  </si>
  <si>
    <t>Other Deferred Credits - Gas costs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</si>
  <si>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</si>
  <si>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</si>
  <si>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</si>
  <si>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</si>
  <si>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</si>
  <si>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</si>
  <si>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</si>
  <si>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</si>
  <si>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</si>
  <si>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</si>
  <si>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</si>
  <si>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</si>
  <si>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</si>
  <si>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</si>
  <si>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</si>
  <si>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</si>
  <si>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</si>
  <si>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</si>
  <si>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</si>
  <si>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</si>
  <si>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</si>
  <si>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</si>
  <si>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Misc Gas Service Revenue</t>
  </si>
  <si>
    <t>4890</t>
  </si>
  <si>
    <t>Gas Transportation Revenues</t>
  </si>
  <si>
    <t>4891</t>
  </si>
  <si>
    <t>4930</t>
  </si>
  <si>
    <t>Rent from Gas Properties</t>
  </si>
  <si>
    <t>4940</t>
  </si>
  <si>
    <t>Interdepartmental Rents</t>
  </si>
  <si>
    <t>4950</t>
  </si>
  <si>
    <t>5000</t>
  </si>
  <si>
    <t>conversion earnings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</si>
  <si>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</si>
  <si>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</si>
  <si>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</si>
  <si>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</si>
  <si>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</si>
  <si>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</si>
  <si>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4320</t>
  </si>
  <si>
    <t>4170</t>
  </si>
  <si>
    <t>Nonutility Revenues</t>
  </si>
  <si>
    <t xml:space="preserve">     TOTAL OTHER REVENUE</t>
  </si>
  <si>
    <t xml:space="preserve">     TOTAL CREDITS</t>
  </si>
  <si>
    <t>Month and Twelve Months Ended 12/31/2018</t>
  </si>
  <si>
    <t xml:space="preserve"> FOR THE 12 MONTH PERIOD ENDED 12/31/18</t>
  </si>
  <si>
    <t>Twelve Months Ended 12/31/18</t>
  </si>
  <si>
    <t>The following accounting adjustments are necessary to restate recorded utility operating results for the 12 months ended December 31, 2018.</t>
  </si>
  <si>
    <t>CY 2018</t>
  </si>
  <si>
    <t>Twelve Months Ending 12/31/18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</si>
  <si>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$1,547 to account for below-the-line advertising.</t>
    </r>
  </si>
  <si>
    <t>AA</t>
  </si>
  <si>
    <t>Working Capital (AMA)</t>
  </si>
  <si>
    <t>For the Twelve Months Ended December 31, 2018</t>
  </si>
  <si>
    <t>2017</t>
  </si>
  <si>
    <t>2018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</si>
  <si>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</si>
  <si>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</si>
  <si>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</si>
  <si>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</si>
  <si>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</si>
  <si>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</si>
  <si>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</si>
  <si>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</si>
  <si>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</si>
  <si>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</si>
  <si>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</si>
  <si>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</si>
  <si>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</si>
  <si>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</si>
  <si>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</si>
  <si>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</si>
  <si>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</si>
  <si>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</si>
  <si>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</si>
  <si>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</si>
  <si>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</si>
  <si>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</si>
  <si>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</si>
  <si>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</si>
  <si>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</si>
  <si>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</si>
  <si>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</si>
  <si>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</si>
  <si>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</si>
  <si>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</si>
  <si>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</si>
  <si>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</si>
  <si>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</si>
  <si>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</si>
  <si>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</si>
  <si>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</si>
  <si>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</si>
  <si>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</si>
  <si>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</si>
  <si>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</si>
  <si>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</si>
  <si>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</si>
  <si>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</si>
  <si>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</si>
  <si>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</si>
  <si>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</si>
  <si>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</si>
  <si>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</si>
  <si>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</si>
  <si>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</si>
  <si>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</si>
  <si>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</si>
  <si>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</si>
  <si>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</si>
  <si>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</si>
  <si>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</si>
  <si>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</si>
  <si>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47090</t>
  </si>
  <si>
    <t>47107</t>
  </si>
  <si>
    <t>Working Funds - Bremerton</t>
  </si>
  <si>
    <t>47531</t>
  </si>
  <si>
    <t>Working Funds - Longview</t>
  </si>
  <si>
    <t>47586</t>
  </si>
  <si>
    <t>47698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</si>
  <si>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</si>
  <si>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</si>
  <si>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</si>
  <si>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</si>
  <si>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</si>
  <si>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</si>
  <si>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</si>
  <si>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</si>
  <si>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</si>
  <si>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</si>
  <si>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</si>
  <si>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</si>
  <si>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</si>
  <si>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</si>
  <si>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</si>
  <si>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</si>
  <si>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</si>
  <si>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</si>
  <si>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</si>
  <si>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</si>
  <si>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</si>
  <si>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</si>
  <si>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</si>
  <si>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</si>
  <si>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</si>
  <si>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</si>
  <si>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</si>
  <si>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</si>
  <si>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</si>
  <si>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</si>
  <si>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</si>
  <si>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</si>
  <si>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</si>
  <si>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</si>
  <si>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</si>
  <si>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</si>
  <si>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</si>
  <si>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</si>
  <si>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</si>
  <si>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</si>
  <si>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</si>
  <si>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</si>
  <si>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</si>
  <si>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</si>
  <si>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</si>
  <si>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</si>
  <si>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</si>
  <si>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</si>
  <si>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</si>
  <si>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</si>
  <si>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</si>
  <si>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</si>
  <si>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</si>
  <si>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</si>
  <si>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</si>
  <si>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</si>
  <si>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</si>
  <si>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</si>
  <si>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</si>
  <si>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</si>
  <si>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</si>
  <si>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</si>
  <si>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</si>
  <si>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</si>
  <si>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</si>
  <si>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</si>
  <si>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</si>
  <si>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 xml:space="preserve"> Prepayments - Insurance  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</si>
  <si>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</si>
  <si>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</si>
  <si>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</si>
  <si>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</si>
  <si>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</si>
  <si>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</si>
  <si>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</si>
  <si>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</si>
  <si>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</si>
  <si>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</si>
  <si>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</si>
  <si>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</si>
  <si>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</si>
  <si>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</si>
  <si>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</si>
  <si>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</si>
  <si>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</si>
  <si>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</si>
  <si>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</si>
  <si>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</si>
  <si>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</si>
  <si>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</si>
  <si>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</si>
  <si>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</si>
  <si>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</si>
  <si>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</si>
  <si>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</si>
  <si>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</si>
  <si>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</si>
  <si>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</si>
  <si>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</si>
  <si>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</si>
  <si>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</si>
  <si>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</si>
  <si>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</si>
  <si>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</si>
  <si>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</si>
  <si>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</si>
  <si>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</si>
  <si>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</si>
  <si>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</si>
  <si>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</si>
  <si>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</si>
  <si>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</si>
  <si>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</si>
  <si>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</si>
  <si>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</si>
  <si>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</si>
  <si>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</si>
  <si>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</si>
  <si>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</si>
  <si>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</si>
  <si>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</si>
  <si>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</si>
  <si>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</si>
  <si>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</si>
  <si>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</si>
  <si>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</si>
  <si>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</si>
  <si>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</si>
  <si>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</si>
  <si>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</si>
  <si>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</si>
  <si>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</si>
  <si>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</si>
  <si>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</si>
  <si>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</si>
  <si>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</si>
  <si>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</si>
  <si>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</si>
  <si>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</si>
  <si>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</si>
  <si>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</si>
  <si>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</si>
  <si>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</si>
  <si>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</si>
  <si>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</si>
  <si>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</si>
  <si>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</si>
  <si>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</si>
  <si>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</si>
  <si>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</si>
  <si>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</si>
  <si>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</si>
  <si>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</si>
  <si>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</si>
  <si>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</si>
  <si>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</si>
  <si>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</si>
  <si>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</si>
  <si>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</si>
  <si>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</si>
  <si>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</si>
  <si>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</si>
  <si>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</si>
  <si>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</si>
  <si>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</si>
  <si>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</si>
  <si>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</si>
  <si>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</si>
  <si>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</si>
  <si>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</si>
  <si>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</si>
  <si>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</si>
  <si>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</si>
  <si>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</si>
  <si>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</si>
  <si>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</si>
  <si>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</si>
  <si>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</si>
  <si>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</si>
  <si>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</si>
  <si>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</si>
  <si>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</si>
  <si>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</si>
  <si>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</si>
  <si>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</si>
  <si>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</si>
  <si>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</si>
  <si>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</si>
  <si>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</si>
  <si>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</si>
  <si>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</si>
  <si>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</si>
  <si>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</si>
  <si>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</si>
  <si>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</si>
  <si>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</si>
  <si>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</si>
  <si>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</si>
  <si>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</si>
  <si>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</si>
  <si>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</si>
  <si>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</si>
  <si>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</si>
  <si>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</si>
  <si>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</si>
  <si>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</si>
  <si>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</si>
  <si>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 xml:space="preserve"> Misc Def Dr - Decoupling Deferral 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</si>
  <si>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</si>
  <si>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</si>
  <si>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</si>
  <si>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</si>
  <si>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</si>
  <si>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</si>
  <si>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</si>
  <si>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</si>
  <si>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</si>
  <si>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</si>
  <si>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</si>
  <si>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</si>
  <si>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</si>
  <si>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</si>
  <si>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</si>
  <si>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</si>
  <si>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</si>
  <si>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</si>
  <si>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</si>
  <si>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</si>
  <si>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</si>
  <si>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</si>
  <si>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</si>
  <si>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</si>
  <si>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</si>
  <si>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</si>
  <si>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</si>
  <si>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</si>
  <si>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</si>
  <si>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</si>
  <si>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</si>
  <si>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</si>
  <si>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</si>
  <si>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</si>
  <si>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</si>
  <si>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</si>
  <si>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</si>
  <si>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</si>
  <si>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</si>
  <si>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</si>
  <si>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</si>
  <si>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</si>
  <si>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</si>
  <si>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</si>
  <si>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</si>
  <si>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</si>
  <si>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</si>
  <si>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</si>
  <si>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</si>
  <si>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</si>
  <si>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</si>
  <si>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</si>
  <si>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</si>
  <si>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</si>
  <si>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</si>
  <si>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</si>
  <si>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</si>
  <si>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</si>
  <si>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</si>
  <si>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</si>
  <si>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</si>
  <si>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</si>
  <si>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</si>
  <si>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</si>
  <si>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</si>
  <si>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</si>
  <si>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</si>
  <si>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</si>
  <si>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</si>
  <si>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</si>
  <si>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</si>
  <si>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</si>
  <si>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</si>
  <si>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</si>
  <si>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</si>
  <si>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</si>
  <si>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</si>
  <si>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</si>
  <si>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</si>
  <si>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</si>
  <si>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</si>
  <si>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</si>
  <si>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</si>
  <si>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</si>
  <si>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</si>
  <si>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</si>
  <si>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</si>
  <si>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</si>
  <si>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</si>
  <si>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</si>
  <si>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</si>
  <si>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</si>
  <si>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</si>
  <si>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</si>
  <si>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</si>
  <si>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</si>
  <si>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</si>
  <si>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</si>
  <si>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</si>
  <si>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</si>
  <si>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</si>
  <si>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</si>
  <si>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</si>
  <si>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</si>
  <si>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</si>
  <si>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</si>
  <si>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</si>
  <si>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</si>
  <si>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</si>
  <si>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</si>
  <si>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</si>
  <si>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</si>
  <si>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</si>
  <si>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</si>
  <si>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</si>
  <si>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</si>
  <si>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</si>
  <si>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</si>
  <si>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</si>
  <si>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</si>
  <si>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</si>
  <si>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</si>
  <si>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</si>
  <si>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</si>
  <si>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</si>
  <si>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</si>
  <si>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</si>
  <si>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</si>
  <si>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</si>
  <si>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</si>
  <si>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</si>
  <si>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</si>
  <si>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</si>
  <si>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</si>
  <si>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</si>
  <si>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</si>
  <si>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</si>
  <si>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217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</si>
  <si>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</si>
  <si>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</si>
  <si>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</si>
  <si>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</si>
  <si>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</si>
  <si>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</si>
  <si>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</si>
  <si>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</si>
  <si>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</si>
  <si>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</si>
  <si>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</si>
  <si>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</si>
  <si>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</si>
  <si>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</si>
  <si>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</si>
  <si>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</si>
  <si>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</si>
  <si>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01285</t>
  </si>
  <si>
    <t>01287</t>
  </si>
  <si>
    <t>Other Deferred Credits - Consolidated Gas Cost Tech Adjustment</t>
  </si>
  <si>
    <t>01999</t>
  </si>
  <si>
    <t>Other Deferred Credits - Gas Cost Unbilled Ammortization</t>
  </si>
  <si>
    <t>47or</t>
  </si>
  <si>
    <t>Other Deferred Credits - Gas Costs</t>
  </si>
  <si>
    <t>01253</t>
  </si>
  <si>
    <t>01254</t>
  </si>
  <si>
    <t>01284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</si>
  <si>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</si>
  <si>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</si>
  <si>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</si>
  <si>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</si>
  <si>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</si>
  <si>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</si>
  <si>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</si>
  <si>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</si>
  <si>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</si>
  <si>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</si>
  <si>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</si>
  <si>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</si>
  <si>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</si>
  <si>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</si>
  <si>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</si>
  <si>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</si>
  <si>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</si>
  <si>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</si>
  <si>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</si>
  <si>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</si>
  <si>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</si>
  <si>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</si>
  <si>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</si>
  <si>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</si>
  <si>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</si>
  <si>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MDUR Interco NC Payable - FAS158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</si>
  <si>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</si>
  <si>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</si>
  <si>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</si>
  <si>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</si>
  <si>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</si>
  <si>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</si>
  <si>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</si>
  <si>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</si>
  <si>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</si>
  <si>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</si>
  <si>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</si>
  <si>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</si>
  <si>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</si>
  <si>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</si>
  <si>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</si>
  <si>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</si>
  <si>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</si>
  <si>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</si>
  <si>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</si>
  <si>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</si>
  <si>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</si>
  <si>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</si>
  <si>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</si>
  <si>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</si>
  <si>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</si>
  <si>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</si>
  <si>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</si>
  <si>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</si>
  <si>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</si>
  <si>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</si>
  <si>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</si>
  <si>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</si>
  <si>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</si>
  <si>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</si>
  <si>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</si>
  <si>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</si>
  <si>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</si>
  <si>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</si>
  <si>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</si>
  <si>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</si>
  <si>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</si>
  <si>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</si>
  <si>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</si>
  <si>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</si>
  <si>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</si>
  <si>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</si>
  <si>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</si>
  <si>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</si>
  <si>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</si>
  <si>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</si>
  <si>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</si>
  <si>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</si>
  <si>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</si>
  <si>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</si>
  <si>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</si>
  <si>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</si>
  <si>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</si>
  <si>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</si>
  <si>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</si>
  <si>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</si>
  <si>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</si>
  <si>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</si>
  <si>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</si>
  <si>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</si>
  <si>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</si>
  <si>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</si>
  <si>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</si>
  <si>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</si>
  <si>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</si>
  <si>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</si>
  <si>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</si>
  <si>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</si>
  <si>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</si>
  <si>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</si>
  <si>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</si>
  <si>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</si>
  <si>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</si>
  <si>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</si>
  <si>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</si>
  <si>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</si>
  <si>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</si>
  <si>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</si>
  <si>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</si>
  <si>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</si>
  <si>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</si>
  <si>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</si>
  <si>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</si>
  <si>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</si>
  <si>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</si>
  <si>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SPLS</t>
  </si>
  <si>
    <t>4861</t>
  </si>
  <si>
    <t>Gas Transportation Revenues - Large Volume Industrial</t>
  </si>
  <si>
    <t>4863</t>
  </si>
  <si>
    <t>Gas Transportation Revenues - Electric Generation Industrial</t>
  </si>
  <si>
    <t>4861DE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</si>
  <si>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</si>
  <si>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</si>
  <si>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</si>
  <si>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</si>
  <si>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</si>
  <si>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</si>
  <si>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</si>
  <si>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</si>
  <si>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</si>
  <si>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</si>
  <si>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</si>
  <si>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</si>
  <si>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</si>
  <si>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</si>
  <si>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</si>
  <si>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</si>
  <si>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</si>
  <si>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</si>
  <si>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Allow Borrowed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</si>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</sst>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56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6702">
    <xf numFmtId="0" fontId="0" fillId="0" borderId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/>
    <xf numFmtId="0" fontId="14" fillId="0" borderId="0"/>
    <xf numFmtId="164" fontId="11" fillId="0" borderId="0"/>
    <xf numFmtId="164" fontId="30" fillId="0" borderId="0"/>
    <xf numFmtId="167" fontId="15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0" fontId="14" fillId="0" borderId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4" fillId="0" borderId="0"/>
    <xf numFmtId="0" fontId="27" fillId="0" borderId="0"/>
    <xf numFmtId="44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9" fontId="37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68" fontId="37" fillId="0" borderId="0"/>
    <xf numFmtId="39" fontId="37" fillId="0" borderId="0"/>
    <xf numFmtId="39" fontId="37" fillId="0" borderId="0"/>
    <xf numFmtId="168" fontId="37" fillId="0" borderId="0"/>
    <xf numFmtId="0" fontId="36" fillId="0" borderId="0"/>
    <xf numFmtId="9" fontId="3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</xf>
    <xf numFmtId="0" fontId="15" fillId="0" borderId="0">
      <alignment vertical="top"/>
    </xf>
    <xf numFmtId="41" fontId="15" fillId="0" borderId="0">
      <alignment vertical="top"/>
    </xf>
    <xf numFmtId="0" fontId="15" fillId="0" borderId="0">
      <alignment vertical="top"/>
    </xf>
    <xf numFmtId="0" fontId="15" fillId="0" borderId="0" applyNumberFormat="0" applyFill="0" applyBorder="0" applyAlignment="0" applyProtection="0">
      <alignment vertical="top"/>
    </xf>
    <xf numFmtId="41" fontId="15" fillId="0" borderId="0">
      <alignment vertical="top"/>
    </xf>
    <xf numFmtId="0" fontId="15" fillId="0" borderId="0">
      <alignment vertical="top"/>
    </xf>
    <xf numFmtId="9" fontId="36" fillId="0" borderId="0" applyFont="0" applyFill="0" applyBorder="0" applyAlignment="0" applyProtection="0"/>
    <xf numFmtId="0" fontId="15" fillId="0" borderId="0">
      <alignment vertical="top"/>
    </xf>
    <xf numFmtId="0" fontId="15" fillId="0" borderId="0" applyNumberFormat="0" applyFill="0" applyBorder="0" applyAlignment="0" applyProtection="0">
      <alignment vertical="top"/>
    </xf>
    <xf numFmtId="41" fontId="15" fillId="0" borderId="0">
      <alignment vertical="top"/>
    </xf>
    <xf numFmtId="0" fontId="34" fillId="0" borderId="0"/>
    <xf numFmtId="49" fontId="34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4" fillId="0" borderId="0"/>
    <xf numFmtId="0" fontId="34" fillId="0" borderId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27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34" fillId="0" borderId="0"/>
    <xf numFmtId="0" fontId="8" fillId="0" borderId="0"/>
    <xf numFmtId="43" fontId="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0" fillId="0" borderId="0"/>
    <xf numFmtId="9" fontId="27" fillId="0" borderId="0" applyFont="0" applyFill="0" applyBorder="0" applyAlignment="0" applyProtection="0"/>
    <xf numFmtId="0" fontId="8" fillId="0" borderId="0"/>
    <xf numFmtId="0" fontId="15" fillId="0" borderId="0">
      <alignment vertical="top"/>
    </xf>
    <xf numFmtId="0" fontId="15" fillId="0" borderId="0" applyNumberForma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68" fontId="37" fillId="0" borderId="0"/>
    <xf numFmtId="9" fontId="3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</xf>
    <xf numFmtId="0" fontId="15" fillId="0" borderId="0">
      <alignment vertical="top"/>
    </xf>
    <xf numFmtId="41" fontId="15" fillId="0" borderId="0">
      <alignment vertical="top"/>
    </xf>
    <xf numFmtId="0" fontId="15" fillId="0" borderId="0">
      <alignment vertical="top"/>
    </xf>
    <xf numFmtId="0" fontId="15" fillId="0" borderId="0" applyNumberFormat="0" applyFill="0" applyBorder="0" applyAlignment="0" applyProtection="0">
      <alignment vertical="top"/>
    </xf>
    <xf numFmtId="0" fontId="15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10" fillId="0" borderId="0" applyFont="0" applyFill="0" applyBorder="0" applyAlignment="0" applyProtection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43" fontId="10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" fillId="0" borderId="0"/>
    <xf numFmtId="0" fontId="14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164" fontId="11" fillId="0" borderId="0"/>
    <xf numFmtId="9" fontId="9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" fillId="0" borderId="0"/>
    <xf numFmtId="0" fontId="17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" fontId="70" fillId="0" borderId="0"/>
    <xf numFmtId="41" fontId="1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" fontId="81" fillId="0" borderId="0" applyFont="0" applyFill="0" applyBorder="0" applyAlignment="0" applyProtection="0"/>
    <xf numFmtId="3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" fontId="14" fillId="0" borderId="0" applyFont="0" applyFill="0" applyBorder="0" applyAlignment="0" applyProtection="0"/>
    <xf numFmtId="37" fontId="14" fillId="0" borderId="0" applyFill="0" applyBorder="0" applyAlignment="0" applyProtection="0"/>
    <xf numFmtId="3" fontId="14" fillId="0" borderId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7" fontId="14" fillId="0" borderId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7" fontId="14" fillId="0" borderId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14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14" fillId="0" borderId="0" applyFont="0" applyFill="0" applyBorder="0" applyProtection="0">
      <alignment horizontal="right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4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84" fillId="0" borderId="0" applyFont="0" applyFill="0" applyBorder="0" applyProtection="0">
      <alignment horizontal="right"/>
    </xf>
    <xf numFmtId="5" fontId="78" fillId="0" borderId="0"/>
    <xf numFmtId="172" fontId="58" fillId="0" borderId="0">
      <protection locked="0"/>
    </xf>
    <xf numFmtId="173" fontId="81" fillId="0" borderId="0" applyFont="0" applyFill="0" applyBorder="0" applyAlignment="0" applyProtection="0"/>
    <xf numFmtId="5" fontId="14" fillId="0" borderId="0" applyFill="0" applyBorder="0" applyAlignment="0" applyProtection="0"/>
    <xf numFmtId="5" fontId="14" fillId="0" borderId="0" applyFill="0" applyBorder="0" applyAlignment="0" applyProtection="0"/>
    <xf numFmtId="0" fontId="14" fillId="0" borderId="0" applyFont="0" applyFill="0" applyBorder="0" applyAlignment="0" applyProtection="0"/>
    <xf numFmtId="173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" fontId="14" fillId="0" borderId="0" applyFont="0" applyFill="0" applyBorder="0" applyAlignment="0" applyProtection="0"/>
    <xf numFmtId="0" fontId="14" fillId="0" borderId="0"/>
    <xf numFmtId="0" fontId="14" fillId="0" borderId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0" fontId="81" fillId="0" borderId="0" applyFont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81" fillId="0" borderId="0" applyFont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9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5" fontId="58" fillId="0" borderId="0">
      <protection locked="0"/>
    </xf>
    <xf numFmtId="2" fontId="81" fillId="0" borderId="0" applyFont="0" applyFill="0" applyBorder="0" applyAlignment="0" applyProtection="0"/>
    <xf numFmtId="2" fontId="14" fillId="0" borderId="0" applyFill="0" applyBorder="0" applyAlignment="0" applyProtection="0"/>
    <xf numFmtId="2" fontId="14" fillId="0" borderId="0" applyFill="0" applyBorder="0" applyAlignment="0" applyProtection="0"/>
    <xf numFmtId="2" fontId="14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6" fillId="0" borderId="35" applyNumberFormat="0" applyAlignment="0" applyProtection="0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7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4" fillId="61" borderId="0"/>
    <xf numFmtId="176" fontId="14" fillId="0" borderId="0"/>
    <xf numFmtId="177" fontId="109" fillId="0" borderId="0" applyNumberFormat="0" applyFill="0" applyBorder="0" applyAlignment="0" applyProtection="0"/>
    <xf numFmtId="0" fontId="14" fillId="0" borderId="0" applyFill="0" applyBorder="0" applyProtection="0">
      <alignment horizontal="right"/>
    </xf>
    <xf numFmtId="0" fontId="14" fillId="0" borderId="0" applyFill="0" applyBorder="0" applyProtection="0">
      <alignment horizontal="right"/>
    </xf>
    <xf numFmtId="178" fontId="14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79" fontId="1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4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9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72" fillId="0" borderId="0"/>
    <xf numFmtId="49" fontId="14" fillId="0" borderId="0"/>
    <xf numFmtId="49" fontId="14" fillId="0" borderId="0"/>
    <xf numFmtId="0" fontId="4" fillId="0" borderId="0"/>
    <xf numFmtId="0" fontId="14" fillId="0" borderId="0"/>
    <xf numFmtId="0" fontId="4" fillId="0" borderId="0"/>
    <xf numFmtId="49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1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0" fontId="4" fillId="0" borderId="0"/>
    <xf numFmtId="0" fontId="1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15" fillId="0" borderId="0"/>
    <xf numFmtId="0" fontId="1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23" fillId="0" borderId="0"/>
    <xf numFmtId="0" fontId="76" fillId="0" borderId="0"/>
    <xf numFmtId="0" fontId="23" fillId="0" borderId="0"/>
    <xf numFmtId="0" fontId="74" fillId="0" borderId="0"/>
    <xf numFmtId="0" fontId="14" fillId="0" borderId="0"/>
    <xf numFmtId="0" fontId="4" fillId="0" borderId="0"/>
    <xf numFmtId="0" fontId="4" fillId="0" borderId="0"/>
    <xf numFmtId="0" fontId="7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5" fillId="0" borderId="0"/>
    <xf numFmtId="0" fontId="5" fillId="0" borderId="0"/>
    <xf numFmtId="0" fontId="14" fillId="0" borderId="0"/>
    <xf numFmtId="0" fontId="77" fillId="0" borderId="0"/>
    <xf numFmtId="0" fontId="9" fillId="0" borderId="0"/>
    <xf numFmtId="0" fontId="14" fillId="0" borderId="0"/>
    <xf numFmtId="164" fontId="11" fillId="0" borderId="0"/>
    <xf numFmtId="0" fontId="4" fillId="0" borderId="0"/>
    <xf numFmtId="0" fontId="5" fillId="0" borderId="0"/>
    <xf numFmtId="0" fontId="1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164" fontId="11" fillId="0" borderId="0"/>
    <xf numFmtId="0" fontId="14" fillId="0" borderId="0"/>
    <xf numFmtId="0" fontId="4" fillId="0" borderId="0"/>
    <xf numFmtId="164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7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39" fontId="37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76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1" fillId="0" borderId="0"/>
    <xf numFmtId="0" fontId="14" fillId="0" borderId="0"/>
    <xf numFmtId="0" fontId="4" fillId="0" borderId="0"/>
    <xf numFmtId="164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39" fontId="7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78" fillId="0" borderId="0"/>
    <xf numFmtId="0" fontId="116" fillId="0" borderId="0" applyFill="0" applyBorder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0" fontId="12" fillId="0" borderId="0" applyFont="0" applyFill="0" applyBorder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5" fillId="52" borderId="0">
      <alignment horizontal="right"/>
    </xf>
    <xf numFmtId="40" fontId="15" fillId="52" borderId="0">
      <alignment horizontal="right"/>
    </xf>
    <xf numFmtId="40" fontId="15" fillId="52" borderId="0">
      <alignment horizontal="right"/>
    </xf>
    <xf numFmtId="0" fontId="119" fillId="52" borderId="0">
      <alignment horizontal="right"/>
    </xf>
    <xf numFmtId="0" fontId="17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6" fillId="62" borderId="31">
      <alignment horizontal="left"/>
    </xf>
    <xf numFmtId="12" fontId="26" fillId="62" borderId="31">
      <alignment horizontal="left"/>
    </xf>
    <xf numFmtId="0" fontId="14" fillId="0" borderId="0" applyFont="0" applyFill="0" applyBorder="0" applyAlignment="0" applyProtection="0"/>
    <xf numFmtId="0" fontId="78" fillId="0" borderId="0"/>
    <xf numFmtId="0" fontId="78" fillId="0" borderId="0"/>
    <xf numFmtId="0" fontId="14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7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7" fillId="54" borderId="0">
      <alignment horizontal="centerContinuous"/>
    </xf>
    <xf numFmtId="0" fontId="67" fillId="2" borderId="0">
      <alignment horizontal="centerContinuous"/>
    </xf>
    <xf numFmtId="0" fontId="17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vertical="center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5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5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5" fillId="81" borderId="0" applyNumberFormat="0" applyProtection="0">
      <alignment horizontal="left" vertical="center" indent="1"/>
    </xf>
    <xf numFmtId="4" fontId="62" fillId="83" borderId="0" applyNumberFormat="0" applyProtection="0"/>
    <xf numFmtId="4" fontId="15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2" borderId="17" applyNumberFormat="0">
      <protection locked="0"/>
    </xf>
    <xf numFmtId="0" fontId="14" fillId="2" borderId="17" applyNumberFormat="0">
      <protection locked="0"/>
    </xf>
    <xf numFmtId="0" fontId="14" fillId="2" borderId="17" applyNumberFormat="0">
      <protection locked="0"/>
    </xf>
    <xf numFmtId="0" fontId="14" fillId="2" borderId="17" applyNumberFormat="0">
      <protection locked="0"/>
    </xf>
    <xf numFmtId="0" fontId="14" fillId="2" borderId="17" applyNumberFormat="0">
      <protection locked="0"/>
    </xf>
    <xf numFmtId="0" fontId="14" fillId="2" borderId="17" applyNumberFormat="0">
      <protection locked="0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52" borderId="45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52" borderId="43" applyNumberFormat="0" applyProtection="0">
      <alignment horizontal="left" vertical="center" indent="1"/>
    </xf>
    <xf numFmtId="4" fontId="15" fillId="52" borderId="43" applyNumberFormat="0" applyProtection="0">
      <alignment horizontal="left" vertical="center" indent="1"/>
    </xf>
    <xf numFmtId="4" fontId="15" fillId="52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81" borderId="43" applyNumberFormat="0" applyProtection="0">
      <alignment horizontal="left" vertical="center" indent="1"/>
    </xf>
    <xf numFmtId="4" fontId="15" fillId="81" borderId="43" applyNumberFormat="0" applyProtection="0">
      <alignment horizontal="left" vertical="center" indent="1"/>
    </xf>
    <xf numFmtId="4" fontId="15" fillId="81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center" vertical="top"/>
    </xf>
    <xf numFmtId="0" fontId="15" fillId="67" borderId="43" applyNumberFormat="0" applyProtection="0">
      <alignment horizontal="center" vertical="top"/>
    </xf>
    <xf numFmtId="0" fontId="15" fillId="67" borderId="43" applyNumberFormat="0" applyProtection="0">
      <alignment horizontal="center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9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1" fontId="14" fillId="0" borderId="9">
      <alignment horizontal="justify" vertical="top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5" fillId="0" borderId="0">
      <alignment vertical="top"/>
    </xf>
    <xf numFmtId="182" fontId="14" fillId="0" borderId="0" applyFill="0" applyBorder="0" applyAlignment="0" applyProtection="0">
      <alignment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32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2" fillId="0" borderId="17">
      <alignment horizontal="center" vertical="center" wrapText="1"/>
    </xf>
    <xf numFmtId="0" fontId="32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4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5" fillId="0" borderId="1" applyFill="0" applyBorder="0" applyAlignment="0" applyProtection="0">
      <protection locked="0"/>
    </xf>
    <xf numFmtId="38" fontId="15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  <xf numFmtId="0" fontId="3" fillId="0" borderId="0"/>
    <xf numFmtId="0" fontId="3" fillId="0" borderId="0"/>
    <xf numFmtId="0" fontId="14" fillId="0" borderId="0"/>
    <xf numFmtId="0" fontId="153" fillId="0" borderId="0"/>
    <xf numFmtId="43" fontId="14" fillId="0" borderId="0" applyFont="0" applyFill="0" applyBorder="0" applyAlignment="0" applyProtection="0"/>
    <xf numFmtId="183" fontId="1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</cellStyleXfs>
  <cellXfs count="337">
    <xf numFmtId="0" fontId="0" fillId="0" borderId="0" xfId="0"/>
    <xf numFmtId="165" fontId="12" fillId="0" borderId="0" xfId="1" applyNumberFormat="1" applyFont="1"/>
    <xf numFmtId="0" fontId="10" fillId="0" borderId="0" xfId="0" applyFont="1" applyFill="1"/>
    <xf numFmtId="0" fontId="10" fillId="0" borderId="0" xfId="0" applyFont="1" applyFill="1" applyBorder="1"/>
    <xf numFmtId="0" fontId="10" fillId="0" borderId="3" xfId="0" applyFont="1" applyFill="1" applyBorder="1"/>
    <xf numFmtId="0" fontId="10" fillId="0" borderId="5" xfId="0" applyFont="1" applyFill="1" applyBorder="1"/>
    <xf numFmtId="37" fontId="10" fillId="0" borderId="5" xfId="0" applyNumberFormat="1" applyFont="1" applyFill="1" applyBorder="1" applyProtection="1"/>
    <xf numFmtId="37" fontId="10" fillId="0" borderId="6" xfId="0" applyNumberFormat="1" applyFont="1" applyFill="1" applyBorder="1" applyProtection="1"/>
    <xf numFmtId="0" fontId="10" fillId="0" borderId="7" xfId="0" applyFont="1" applyFill="1" applyBorder="1"/>
    <xf numFmtId="0" fontId="10" fillId="0" borderId="8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37" fontId="10" fillId="0" borderId="0" xfId="0" applyNumberFormat="1" applyFont="1" applyFill="1" applyBorder="1" applyProtection="1"/>
    <xf numFmtId="0" fontId="10" fillId="0" borderId="5" xfId="0" applyFont="1" applyFill="1" applyBorder="1" applyAlignment="1" applyProtection="1">
      <alignment horizontal="centerContinuous"/>
    </xf>
    <xf numFmtId="164" fontId="21" fillId="0" borderId="0" xfId="7" applyFont="1" applyAlignment="1">
      <alignment horizontal="centerContinuous"/>
    </xf>
    <xf numFmtId="164" fontId="20" fillId="0" borderId="0" xfId="7" applyFont="1" applyAlignment="1">
      <alignment horizontal="centerContinuous"/>
    </xf>
    <xf numFmtId="164" fontId="12" fillId="0" borderId="0" xfId="7" applyFont="1" applyAlignment="1">
      <alignment horizontal="centerContinuous"/>
    </xf>
    <xf numFmtId="165" fontId="10" fillId="0" borderId="0" xfId="1" applyNumberFormat="1" applyFont="1"/>
    <xf numFmtId="166" fontId="10" fillId="0" borderId="0" xfId="3" applyNumberFormat="1" applyFont="1"/>
    <xf numFmtId="0" fontId="10" fillId="0" borderId="5" xfId="0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8" xfId="0" applyFont="1" applyFill="1" applyBorder="1" applyAlignment="1" applyProtection="1">
      <alignment horizontal="centerContinuous"/>
    </xf>
    <xf numFmtId="0" fontId="10" fillId="0" borderId="11" xfId="0" applyFont="1" applyFill="1" applyBorder="1"/>
    <xf numFmtId="0" fontId="10" fillId="0" borderId="3" xfId="0" applyFont="1" applyFill="1" applyBorder="1" applyAlignment="1" applyProtection="1">
      <alignment horizontal="centerContinuous"/>
    </xf>
    <xf numFmtId="8" fontId="10" fillId="0" borderId="0" xfId="0" applyNumberFormat="1" applyFont="1" applyFill="1"/>
    <xf numFmtId="0" fontId="10" fillId="0" borderId="1" xfId="0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left"/>
    </xf>
    <xf numFmtId="0" fontId="10" fillId="0" borderId="9" xfId="0" applyFont="1" applyFill="1" applyBorder="1"/>
    <xf numFmtId="0" fontId="10" fillId="0" borderId="4" xfId="0" applyFont="1" applyFill="1" applyBorder="1" applyAlignment="1" applyProtection="1">
      <alignment horizontal="left"/>
    </xf>
    <xf numFmtId="0" fontId="10" fillId="0" borderId="8" xfId="0" applyFont="1" applyFill="1" applyBorder="1" applyAlignment="1">
      <alignment horizontal="centerContinuous"/>
    </xf>
    <xf numFmtId="164" fontId="10" fillId="0" borderId="0" xfId="7" applyFont="1"/>
    <xf numFmtId="0" fontId="10" fillId="0" borderId="0" xfId="6" applyFont="1"/>
    <xf numFmtId="17" fontId="10" fillId="0" borderId="0" xfId="6" applyNumberFormat="1" applyFont="1"/>
    <xf numFmtId="0" fontId="10" fillId="0" borderId="4" xfId="0" applyFont="1" applyFill="1" applyBorder="1" applyAlignment="1" applyProtection="1">
      <alignment horizontal="centerContinuous"/>
    </xf>
    <xf numFmtId="37" fontId="10" fillId="0" borderId="0" xfId="0" applyNumberFormat="1" applyFont="1" applyFill="1" applyBorder="1" applyAlignment="1" applyProtection="1">
      <alignment horizontal="left"/>
    </xf>
    <xf numFmtId="37" fontId="10" fillId="0" borderId="12" xfId="0" applyNumberFormat="1" applyFont="1" applyFill="1" applyBorder="1" applyAlignment="1" applyProtection="1">
      <alignment horizontal="left"/>
    </xf>
    <xf numFmtId="0" fontId="12" fillId="0" borderId="0" xfId="6" applyFont="1"/>
    <xf numFmtId="0" fontId="24" fillId="0" borderId="0" xfId="6" applyFont="1" applyAlignment="1">
      <alignment horizontal="right"/>
    </xf>
    <xf numFmtId="166" fontId="12" fillId="0" borderId="0" xfId="3" applyNumberFormat="1" applyFont="1"/>
    <xf numFmtId="166" fontId="25" fillId="0" borderId="0" xfId="3" applyNumberFormat="1" applyFont="1"/>
    <xf numFmtId="164" fontId="29" fillId="0" borderId="2" xfId="8" applyFont="1" applyBorder="1" applyAlignment="1" applyProtection="1">
      <alignment horizontal="centerContinuous"/>
    </xf>
    <xf numFmtId="164" fontId="29" fillId="0" borderId="10" xfId="8" applyFont="1" applyBorder="1" applyAlignment="1" applyProtection="1">
      <alignment horizontal="centerContinuous"/>
    </xf>
    <xf numFmtId="164" fontId="30" fillId="0" borderId="10" xfId="8" applyBorder="1" applyAlignment="1">
      <alignment horizontal="centerContinuous"/>
    </xf>
    <xf numFmtId="164" fontId="29" fillId="0" borderId="10" xfId="8" applyFont="1" applyBorder="1" applyAlignment="1">
      <alignment horizontal="centerContinuous"/>
    </xf>
    <xf numFmtId="164" fontId="29" fillId="0" borderId="3" xfId="8" applyFont="1" applyBorder="1" applyAlignment="1">
      <alignment horizontal="centerContinuous"/>
    </xf>
    <xf numFmtId="164" fontId="30" fillId="0" borderId="0" xfId="8"/>
    <xf numFmtId="164" fontId="31" fillId="0" borderId="0" xfId="8" applyFont="1" applyBorder="1" applyAlignment="1" applyProtection="1">
      <alignment horizontal="centerContinuous"/>
    </xf>
    <xf numFmtId="164" fontId="30" fillId="0" borderId="0" xfId="8" applyBorder="1" applyAlignment="1">
      <alignment horizontal="centerContinuous"/>
    </xf>
    <xf numFmtId="164" fontId="29" fillId="0" borderId="0" xfId="8" applyFont="1" applyBorder="1" applyAlignment="1">
      <alignment horizontal="centerContinuous"/>
    </xf>
    <xf numFmtId="164" fontId="29" fillId="0" borderId="5" xfId="8" applyFont="1" applyBorder="1" applyAlignment="1">
      <alignment horizontal="centerContinuous"/>
    </xf>
    <xf numFmtId="164" fontId="29" fillId="0" borderId="13" xfId="8" applyFont="1" applyBorder="1" applyAlignment="1" applyProtection="1">
      <alignment horizontal="centerContinuous"/>
    </xf>
    <xf numFmtId="164" fontId="29" fillId="0" borderId="8" xfId="8" applyFont="1" applyBorder="1" applyAlignment="1" applyProtection="1">
      <alignment horizontal="centerContinuous"/>
    </xf>
    <xf numFmtId="164" fontId="30" fillId="0" borderId="8" xfId="8" applyBorder="1" applyAlignment="1">
      <alignment horizontal="centerContinuous"/>
    </xf>
    <xf numFmtId="164" fontId="29" fillId="0" borderId="8" xfId="8" applyFont="1" applyBorder="1" applyAlignment="1">
      <alignment horizontal="centerContinuous"/>
    </xf>
    <xf numFmtId="164" fontId="29" fillId="0" borderId="4" xfId="8" applyFont="1" applyBorder="1" applyAlignment="1">
      <alignment horizontal="centerContinuous"/>
    </xf>
    <xf numFmtId="164" fontId="29" fillId="0" borderId="11" xfId="8" applyFont="1" applyBorder="1" applyAlignment="1" applyProtection="1">
      <alignment horizontal="center"/>
    </xf>
    <xf numFmtId="164" fontId="29" fillId="0" borderId="14" xfId="8" applyFont="1" applyBorder="1"/>
    <xf numFmtId="164" fontId="29" fillId="0" borderId="11" xfId="8" applyFont="1" applyBorder="1"/>
    <xf numFmtId="164" fontId="29" fillId="0" borderId="15" xfId="8" applyFont="1" applyBorder="1"/>
    <xf numFmtId="164" fontId="29" fillId="0" borderId="9" xfId="8" applyFont="1" applyBorder="1" applyAlignment="1" applyProtection="1">
      <alignment horizontal="centerContinuous"/>
    </xf>
    <xf numFmtId="164" fontId="29" fillId="0" borderId="16" xfId="8" applyFont="1" applyBorder="1" applyAlignment="1" applyProtection="1">
      <alignment horizontal="center"/>
    </xf>
    <xf numFmtId="164" fontId="29" fillId="0" borderId="17" xfId="8" applyFont="1" applyBorder="1" applyAlignment="1" applyProtection="1">
      <alignment horizontal="centerContinuous"/>
    </xf>
    <xf numFmtId="164" fontId="29" fillId="0" borderId="17" xfId="8" applyFont="1" applyBorder="1" applyAlignment="1" applyProtection="1">
      <alignment horizontal="center"/>
    </xf>
    <xf numFmtId="164" fontId="29" fillId="0" borderId="15" xfId="8" applyFont="1" applyBorder="1" applyAlignment="1" applyProtection="1">
      <alignment horizontal="center"/>
    </xf>
    <xf numFmtId="41" fontId="30" fillId="0" borderId="2" xfId="8" applyNumberFormat="1" applyBorder="1"/>
    <xf numFmtId="41" fontId="30" fillId="0" borderId="11" xfId="8" applyNumberFormat="1" applyBorder="1"/>
    <xf numFmtId="41" fontId="30" fillId="0" borderId="3" xfId="8" applyNumberFormat="1" applyBorder="1"/>
    <xf numFmtId="41" fontId="30" fillId="0" borderId="7" xfId="8" applyNumberFormat="1" applyBorder="1"/>
    <xf numFmtId="41" fontId="30" fillId="0" borderId="1" xfId="8" applyNumberFormat="1" applyBorder="1"/>
    <xf numFmtId="41" fontId="30" fillId="0" borderId="5" xfId="8" applyNumberFormat="1" applyBorder="1"/>
    <xf numFmtId="42" fontId="12" fillId="0" borderId="7" xfId="8" applyNumberFormat="1" applyFont="1" applyBorder="1"/>
    <xf numFmtId="166" fontId="12" fillId="0" borderId="1" xfId="3" applyNumberFormat="1" applyFont="1" applyFill="1" applyBorder="1"/>
    <xf numFmtId="41" fontId="12" fillId="0" borderId="5" xfId="8" applyNumberFormat="1" applyFont="1" applyBorder="1"/>
    <xf numFmtId="41" fontId="12" fillId="0" borderId="1" xfId="8" applyNumberFormat="1" applyFont="1" applyBorder="1"/>
    <xf numFmtId="41" fontId="33" fillId="0" borderId="7" xfId="8" applyNumberFormat="1" applyFont="1" applyBorder="1"/>
    <xf numFmtId="41" fontId="33" fillId="0" borderId="1" xfId="8" applyNumberFormat="1" applyFont="1" applyBorder="1"/>
    <xf numFmtId="41" fontId="30" fillId="0" borderId="13" xfId="8" applyNumberFormat="1" applyBorder="1"/>
    <xf numFmtId="41" fontId="30" fillId="0" borderId="9" xfId="8" applyNumberFormat="1" applyBorder="1"/>
    <xf numFmtId="41" fontId="30" fillId="0" borderId="4" xfId="8" applyNumberFormat="1" applyBorder="1"/>
    <xf numFmtId="164" fontId="22" fillId="0" borderId="7" xfId="7" applyFont="1" applyBorder="1" applyAlignment="1">
      <alignment horizontal="centerContinuous"/>
    </xf>
    <xf numFmtId="164" fontId="29" fillId="0" borderId="21" xfId="8" applyFont="1" applyBorder="1" applyAlignment="1" applyProtection="1">
      <alignment horizontal="center"/>
    </xf>
    <xf numFmtId="164" fontId="29" fillId="0" borderId="18" xfId="8" applyFont="1" applyBorder="1" applyAlignment="1" applyProtection="1">
      <alignment horizontal="center"/>
    </xf>
    <xf numFmtId="164" fontId="29" fillId="0" borderId="21" xfId="8" applyFont="1" applyBorder="1"/>
    <xf numFmtId="164" fontId="30" fillId="0" borderId="9" xfId="8" applyBorder="1"/>
    <xf numFmtId="165" fontId="14" fillId="0" borderId="0" xfId="14" applyNumberFormat="1" applyFill="1" applyBorder="1"/>
    <xf numFmtId="0" fontId="10" fillId="0" borderId="10" xfId="0" applyFont="1" applyFill="1" applyBorder="1" applyAlignment="1" applyProtection="1">
      <alignment horizontal="centerContinuous"/>
    </xf>
    <xf numFmtId="0" fontId="10" fillId="0" borderId="0" xfId="0" applyFont="1" applyFill="1" applyBorder="1" applyAlignment="1" applyProtection="1">
      <alignment horizontal="centerContinuous"/>
    </xf>
    <xf numFmtId="0" fontId="9" fillId="0" borderId="1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left"/>
    </xf>
    <xf numFmtId="165" fontId="35" fillId="0" borderId="0" xfId="1" applyNumberFormat="1" applyFont="1" applyFill="1" applyBorder="1"/>
    <xf numFmtId="0" fontId="13" fillId="0" borderId="5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10" fillId="0" borderId="6" xfId="0" applyFont="1" applyFill="1" applyBorder="1" applyAlignment="1" applyProtection="1">
      <alignment horizontal="left"/>
    </xf>
    <xf numFmtId="0" fontId="10" fillId="0" borderId="12" xfId="0" applyFont="1" applyFill="1" applyBorder="1" applyAlignment="1" applyProtection="1">
      <alignment horizontal="left"/>
    </xf>
    <xf numFmtId="0" fontId="10" fillId="0" borderId="12" xfId="0" applyFont="1" applyFill="1" applyBorder="1"/>
    <xf numFmtId="0" fontId="9" fillId="0" borderId="5" xfId="0" applyFont="1" applyFill="1" applyBorder="1" applyAlignment="1" applyProtection="1">
      <alignment horizontal="left"/>
    </xf>
    <xf numFmtId="0" fontId="10" fillId="0" borderId="8" xfId="0" applyFont="1" applyFill="1" applyBorder="1" applyAlignment="1" applyProtection="1">
      <alignment horizontal="left"/>
    </xf>
    <xf numFmtId="37" fontId="10" fillId="0" borderId="4" xfId="0" applyNumberFormat="1" applyFont="1" applyFill="1" applyBorder="1" applyProtection="1"/>
    <xf numFmtId="37" fontId="10" fillId="0" borderId="8" xfId="0" applyNumberFormat="1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left"/>
    </xf>
    <xf numFmtId="0" fontId="10" fillId="0" borderId="13" xfId="0" applyFont="1" applyFill="1" applyBorder="1" applyAlignment="1">
      <alignment horizontal="center"/>
    </xf>
    <xf numFmtId="0" fontId="13" fillId="0" borderId="9" xfId="0" applyFont="1" applyFill="1" applyBorder="1" applyAlignment="1" applyProtection="1">
      <alignment horizontal="left"/>
    </xf>
    <xf numFmtId="10" fontId="10" fillId="0" borderId="4" xfId="0" applyNumberFormat="1" applyFont="1" applyFill="1" applyBorder="1" applyProtection="1"/>
    <xf numFmtId="0" fontId="10" fillId="0" borderId="4" xfId="0" applyFont="1" applyFill="1" applyBorder="1"/>
    <xf numFmtId="0" fontId="10" fillId="0" borderId="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0" xfId="0" applyFont="1" applyFill="1" applyAlignment="1">
      <alignment horizontal="center"/>
    </xf>
    <xf numFmtId="164" fontId="12" fillId="0" borderId="9" xfId="8" applyFont="1" applyFill="1" applyBorder="1" applyAlignment="1" applyProtection="1">
      <alignment horizontal="center"/>
    </xf>
    <xf numFmtId="0" fontId="12" fillId="0" borderId="1" xfId="6" applyFont="1" applyFill="1" applyBorder="1"/>
    <xf numFmtId="166" fontId="38" fillId="0" borderId="5" xfId="3" applyNumberFormat="1" applyFont="1" applyFill="1" applyBorder="1"/>
    <xf numFmtId="41" fontId="22" fillId="0" borderId="1" xfId="8" applyNumberFormat="1" applyFont="1" applyFill="1" applyBorder="1"/>
    <xf numFmtId="0" fontId="9" fillId="0" borderId="4" xfId="0" applyFont="1" applyFill="1" applyBorder="1" applyAlignment="1" applyProtection="1">
      <alignment horizontal="centerContinuous"/>
    </xf>
    <xf numFmtId="0" fontId="13" fillId="0" borderId="0" xfId="0" applyFont="1" applyFill="1" applyAlignment="1" applyProtection="1">
      <alignment horizontal="center"/>
    </xf>
    <xf numFmtId="37" fontId="10" fillId="0" borderId="5" xfId="0" applyNumberFormat="1" applyFont="1" applyFill="1" applyBorder="1"/>
    <xf numFmtId="0" fontId="9" fillId="0" borderId="0" xfId="0" applyFont="1" applyFill="1"/>
    <xf numFmtId="37" fontId="10" fillId="0" borderId="0" xfId="0" applyNumberFormat="1" applyFont="1" applyFill="1"/>
    <xf numFmtId="0" fontId="9" fillId="0" borderId="4" xfId="0" applyFont="1" applyFill="1" applyBorder="1" applyAlignment="1" applyProtection="1">
      <alignment horizontal="center"/>
    </xf>
    <xf numFmtId="164" fontId="11" fillId="0" borderId="0" xfId="205" applyBorder="1"/>
    <xf numFmtId="164" fontId="11" fillId="0" borderId="0" xfId="205"/>
    <xf numFmtId="9" fontId="0" fillId="0" borderId="0" xfId="206" applyFont="1"/>
    <xf numFmtId="164" fontId="11" fillId="0" borderId="0" xfId="205" applyAlignment="1">
      <alignment horizontal="center"/>
    </xf>
    <xf numFmtId="164" fontId="11" fillId="0" borderId="0" xfId="205" applyFill="1"/>
    <xf numFmtId="0" fontId="149" fillId="0" borderId="0" xfId="21237" applyFont="1" applyFill="1"/>
    <xf numFmtId="0" fontId="149" fillId="0" borderId="0" xfId="21237" applyFont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Fill="1" applyProtection="1">
      <protection locked="0"/>
    </xf>
    <xf numFmtId="0" fontId="150" fillId="0" borderId="0" xfId="21237" applyFont="1" applyFill="1"/>
    <xf numFmtId="165" fontId="150" fillId="0" borderId="0" xfId="19729" applyNumberFormat="1" applyFont="1" applyFill="1"/>
    <xf numFmtId="0" fontId="149" fillId="0" borderId="0" xfId="21237" applyFont="1" applyFill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Fill="1" applyBorder="1" applyAlignment="1">
      <alignment wrapText="1"/>
    </xf>
    <xf numFmtId="0" fontId="149" fillId="0" borderId="53" xfId="21237" applyFont="1" applyFill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Fill="1" applyBorder="1"/>
    <xf numFmtId="0" fontId="149" fillId="0" borderId="0" xfId="21237" applyFont="1" applyFill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Fill="1" applyBorder="1"/>
    <xf numFmtId="0" fontId="149" fillId="0" borderId="31" xfId="21237" applyFont="1" applyFill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0" fontId="149" fillId="0" borderId="53" xfId="21237" applyFont="1" applyFill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0" fontId="149" fillId="0" borderId="56" xfId="21237" applyFont="1" applyBorder="1"/>
    <xf numFmtId="0" fontId="149" fillId="0" borderId="0" xfId="21237" applyFont="1" applyBorder="1"/>
    <xf numFmtId="0" fontId="149" fillId="0" borderId="62" xfId="21237" applyFont="1" applyBorder="1"/>
    <xf numFmtId="0" fontId="149" fillId="0" borderId="31" xfId="21237" applyFont="1" applyBorder="1"/>
    <xf numFmtId="165" fontId="149" fillId="0" borderId="31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 applyAlignment="1"/>
    <xf numFmtId="164" fontId="9" fillId="0" borderId="0" xfId="205" applyFont="1" applyAlignment="1"/>
    <xf numFmtId="164" fontId="11" fillId="0" borderId="0" xfId="205" applyFont="1"/>
    <xf numFmtId="0" fontId="12" fillId="0" borderId="0" xfId="0" applyFont="1"/>
    <xf numFmtId="0" fontId="12" fillId="0" borderId="0" xfId="0" applyFont="1" applyAlignment="1">
      <alignment horizontal="left" wrapText="1"/>
    </xf>
    <xf numFmtId="10" fontId="149" fillId="0" borderId="61" xfId="25357" applyNumberFormat="1" applyFont="1" applyFill="1" applyBorder="1"/>
    <xf numFmtId="43" fontId="10" fillId="0" borderId="0" xfId="1" applyFont="1" applyFill="1"/>
    <xf numFmtId="49" fontId="14" fillId="0" borderId="0" xfId="21237" applyNumberFormat="1" applyFont="1" applyFill="1"/>
    <xf numFmtId="49" fontId="14" fillId="0" borderId="0" xfId="21700" applyNumberFormat="1" applyFont="1" applyFill="1"/>
    <xf numFmtId="49" fontId="14" fillId="0" borderId="0" xfId="21556" applyNumberFormat="1" applyFont="1" applyFill="1"/>
    <xf numFmtId="49" fontId="14" fillId="0" borderId="0" xfId="22012" applyNumberFormat="1" applyFont="1" applyFill="1"/>
    <xf numFmtId="0" fontId="14" fillId="0" borderId="0" xfId="21700" applyNumberFormat="1" applyFont="1" applyFill="1"/>
    <xf numFmtId="0" fontId="14" fillId="0" borderId="0" xfId="21556" applyNumberFormat="1" applyFont="1" applyFill="1"/>
    <xf numFmtId="0" fontId="14" fillId="0" borderId="0" xfId="22012" applyNumberFormat="1" applyFont="1" applyFill="1"/>
    <xf numFmtId="0" fontId="5" fillId="0" borderId="0" xfId="26672" applyFont="1" applyFill="1"/>
    <xf numFmtId="49" fontId="14" fillId="0" borderId="0" xfId="26673" applyNumberFormat="1" applyFont="1" applyFill="1" applyAlignment="1">
      <alignment horizontal="center"/>
    </xf>
    <xf numFmtId="165" fontId="5" fillId="0" borderId="0" xfId="26674" applyNumberFormat="1" applyFont="1" applyFill="1"/>
    <xf numFmtId="0" fontId="5" fillId="0" borderId="0" xfId="26672" applyFont="1"/>
    <xf numFmtId="165" fontId="5" fillId="0" borderId="0" xfId="26674" applyNumberFormat="1" applyFont="1"/>
    <xf numFmtId="0" fontId="1" fillId="0" borderId="0" xfId="26672"/>
    <xf numFmtId="10" fontId="5" fillId="0" borderId="0" xfId="26675" applyNumberFormat="1" applyFont="1" applyFill="1"/>
    <xf numFmtId="165" fontId="5" fillId="90" borderId="0" xfId="26674" applyNumberFormat="1" applyFont="1" applyFill="1"/>
    <xf numFmtId="10" fontId="5" fillId="90" borderId="0" xfId="26675" applyNumberFormat="1" applyFont="1" applyFill="1"/>
    <xf numFmtId="49" fontId="14" fillId="0" borderId="0" xfId="26673" applyNumberFormat="1" applyFont="1" applyFill="1" applyAlignment="1">
      <alignment horizontal="right"/>
    </xf>
    <xf numFmtId="49" fontId="154" fillId="0" borderId="0" xfId="26673" applyNumberFormat="1" applyFont="1" applyFill="1" applyAlignment="1">
      <alignment horizontal="center"/>
    </xf>
    <xf numFmtId="0" fontId="5" fillId="0" borderId="0" xfId="26672" applyFont="1" applyFill="1" applyAlignment="1">
      <alignment horizontal="left"/>
    </xf>
    <xf numFmtId="165" fontId="155" fillId="0" borderId="65" xfId="26674" applyNumberFormat="1" applyFont="1" applyBorder="1"/>
    <xf numFmtId="165" fontId="5" fillId="0" borderId="65" xfId="26674" applyNumberFormat="1" applyFont="1" applyBorder="1"/>
    <xf numFmtId="165" fontId="155" fillId="0" borderId="0" xfId="26674" applyNumberFormat="1" applyFont="1" applyAlignment="1">
      <alignment horizontal="center"/>
    </xf>
    <xf numFmtId="49" fontId="32" fillId="0" borderId="65" xfId="26673" quotePrefix="1" applyNumberFormat="1" applyFont="1" applyFill="1" applyBorder="1" applyAlignment="1">
      <alignment horizontal="center"/>
    </xf>
    <xf numFmtId="17" fontId="155" fillId="0" borderId="65" xfId="26672" quotePrefix="1" applyNumberFormat="1" applyFont="1" applyFill="1" applyBorder="1"/>
    <xf numFmtId="165" fontId="32" fillId="0" borderId="65" xfId="26674" applyNumberFormat="1" applyFont="1" applyFill="1" applyBorder="1" applyAlignment="1">
      <alignment horizontal="center"/>
    </xf>
    <xf numFmtId="49" fontId="32" fillId="0" borderId="0" xfId="26673" quotePrefix="1" applyNumberFormat="1" applyFont="1" applyFill="1" applyBorder="1" applyAlignment="1">
      <alignment horizontal="center"/>
    </xf>
    <xf numFmtId="17" fontId="155" fillId="0" borderId="0" xfId="26672" quotePrefix="1" applyNumberFormat="1" applyFont="1" applyFill="1" applyBorder="1"/>
    <xf numFmtId="165" fontId="32" fillId="0" borderId="0" xfId="26674" applyNumberFormat="1" applyFont="1" applyFill="1" applyBorder="1" applyAlignment="1">
      <alignment horizontal="center"/>
    </xf>
    <xf numFmtId="165" fontId="155" fillId="0" borderId="0" xfId="26674" applyNumberFormat="1" applyFont="1" applyBorder="1" applyAlignment="1">
      <alignment horizontal="center"/>
    </xf>
    <xf numFmtId="0" fontId="5" fillId="0" borderId="0" xfId="26672" applyFont="1" applyBorder="1"/>
    <xf numFmtId="0" fontId="5" fillId="0" borderId="0" xfId="26672" quotePrefix="1" applyFont="1" applyFill="1"/>
    <xf numFmtId="43" fontId="14" fillId="0" borderId="0" xfId="26676" applyFont="1" applyFill="1"/>
    <xf numFmtId="43" fontId="14" fillId="0" borderId="0" xfId="26677" applyFont="1" applyFill="1"/>
    <xf numFmtId="43" fontId="14" fillId="0" borderId="0" xfId="26674" applyNumberFormat="1" applyFont="1" applyFill="1"/>
    <xf numFmtId="165" fontId="5" fillId="0" borderId="0" xfId="26674" applyNumberFormat="1" applyFont="1" applyBorder="1"/>
    <xf numFmtId="165" fontId="5" fillId="0" borderId="5" xfId="26674" applyNumberFormat="1" applyFont="1" applyBorder="1"/>
    <xf numFmtId="165" fontId="5" fillId="0" borderId="0" xfId="26674" applyNumberFormat="1" applyFont="1" applyFill="1" applyBorder="1"/>
    <xf numFmtId="165" fontId="1" fillId="0" borderId="0" xfId="26672" applyNumberFormat="1"/>
    <xf numFmtId="165" fontId="5" fillId="0" borderId="5" xfId="26674" applyNumberFormat="1" applyFont="1" applyFill="1" applyBorder="1"/>
    <xf numFmtId="0" fontId="5" fillId="0" borderId="0" xfId="26672" applyFont="1" applyFill="1" applyBorder="1"/>
    <xf numFmtId="43" fontId="14" fillId="0" borderId="10" xfId="26677" applyFont="1" applyFill="1" applyBorder="1"/>
    <xf numFmtId="43" fontId="14" fillId="0" borderId="10" xfId="26674" applyNumberFormat="1" applyFont="1" applyFill="1" applyBorder="1"/>
    <xf numFmtId="49" fontId="14" fillId="0" borderId="0" xfId="21504" applyNumberFormat="1" applyFont="1" applyFill="1"/>
    <xf numFmtId="49" fontId="5" fillId="0" borderId="0" xfId="26678" applyNumberFormat="1" applyFont="1" applyFill="1"/>
    <xf numFmtId="49" fontId="5" fillId="0" borderId="0" xfId="26679" applyNumberFormat="1" applyFont="1" applyFill="1"/>
    <xf numFmtId="49" fontId="14" fillId="0" borderId="0" xfId="21781" applyNumberFormat="1" applyFont="1" applyFill="1"/>
    <xf numFmtId="49" fontId="5" fillId="0" borderId="0" xfId="26680" applyNumberFormat="1" applyFont="1" applyFill="1"/>
    <xf numFmtId="49" fontId="5" fillId="0" borderId="0" xfId="26681" applyNumberFormat="1" applyFont="1" applyFill="1"/>
    <xf numFmtId="49" fontId="14" fillId="0" borderId="0" xfId="26682" applyNumberFormat="1" applyFont="1" applyFill="1"/>
    <xf numFmtId="49" fontId="5" fillId="0" borderId="0" xfId="26672" applyNumberFormat="1" applyFont="1" applyFill="1"/>
    <xf numFmtId="165" fontId="14" fillId="0" borderId="0" xfId="26674" applyNumberFormat="1" applyFont="1" applyFill="1"/>
    <xf numFmtId="43" fontId="5" fillId="0" borderId="0" xfId="26683" applyFont="1" applyFill="1"/>
    <xf numFmtId="43" fontId="14" fillId="0" borderId="65" xfId="26677" applyFont="1" applyFill="1" applyBorder="1"/>
    <xf numFmtId="165" fontId="14" fillId="0" borderId="65" xfId="26674" applyNumberFormat="1" applyFont="1" applyFill="1" applyBorder="1"/>
    <xf numFmtId="43" fontId="14" fillId="0" borderId="0" xfId="26677" applyNumberFormat="1" applyFont="1" applyFill="1"/>
    <xf numFmtId="43" fontId="14" fillId="0" borderId="12" xfId="26677" applyNumberFormat="1" applyFont="1" applyFill="1" applyBorder="1"/>
    <xf numFmtId="43" fontId="14" fillId="0" borderId="12" xfId="26674" applyNumberFormat="1" applyFont="1" applyFill="1" applyBorder="1"/>
    <xf numFmtId="43" fontId="14" fillId="0" borderId="65" xfId="26677" applyNumberFormat="1" applyFont="1" applyFill="1" applyBorder="1"/>
    <xf numFmtId="43" fontId="14" fillId="0" borderId="65" xfId="26674" applyNumberFormat="1" applyFont="1" applyFill="1" applyBorder="1"/>
    <xf numFmtId="49" fontId="5" fillId="0" borderId="0" xfId="26684" applyNumberFormat="1" applyFont="1" applyFill="1"/>
    <xf numFmtId="0" fontId="14" fillId="0" borderId="0" xfId="21504" applyNumberFormat="1" applyFont="1" applyFill="1"/>
    <xf numFmtId="0" fontId="5" fillId="0" borderId="0" xfId="26678" applyFont="1" applyFill="1"/>
    <xf numFmtId="0" fontId="5" fillId="0" borderId="0" xfId="26679" applyNumberFormat="1" applyFont="1" applyFill="1"/>
    <xf numFmtId="0" fontId="14" fillId="0" borderId="0" xfId="21781" applyNumberFormat="1" applyFont="1" applyFill="1"/>
    <xf numFmtId="0" fontId="5" fillId="0" borderId="0" xfId="26680" applyNumberFormat="1" applyFont="1" applyFill="1"/>
    <xf numFmtId="0" fontId="5" fillId="0" borderId="0" xfId="26681" applyNumberFormat="1" applyFont="1" applyFill="1"/>
    <xf numFmtId="0" fontId="14" fillId="0" borderId="0" xfId="26682" applyNumberFormat="1" applyFont="1" applyFill="1"/>
    <xf numFmtId="0" fontId="5" fillId="0" borderId="0" xfId="26672" applyNumberFormat="1" applyFont="1" applyFill="1"/>
    <xf numFmtId="43" fontId="14" fillId="0" borderId="0" xfId="21504" applyNumberFormat="1" applyFont="1" applyFill="1"/>
    <xf numFmtId="43" fontId="14" fillId="0" borderId="10" xfId="26685" applyFont="1" applyFill="1" applyBorder="1"/>
    <xf numFmtId="43" fontId="14" fillId="0" borderId="10" xfId="26686" applyFont="1" applyFill="1" applyBorder="1"/>
    <xf numFmtId="43" fontId="14" fillId="0" borderId="10" xfId="26687" applyFont="1" applyFill="1" applyBorder="1"/>
    <xf numFmtId="43" fontId="14" fillId="0" borderId="10" xfId="19796" applyFont="1" applyFill="1" applyBorder="1"/>
    <xf numFmtId="43" fontId="14" fillId="0" borderId="10" xfId="26688" applyFont="1" applyFill="1" applyBorder="1"/>
    <xf numFmtId="43" fontId="14" fillId="0" borderId="10" xfId="26689" applyFont="1" applyFill="1" applyBorder="1"/>
    <xf numFmtId="43" fontId="14" fillId="0" borderId="10" xfId="26690" applyFont="1" applyFill="1" applyBorder="1"/>
    <xf numFmtId="43" fontId="5" fillId="0" borderId="10" xfId="26683" applyFont="1" applyFill="1" applyBorder="1"/>
    <xf numFmtId="43" fontId="14" fillId="0" borderId="10" xfId="26691" applyFont="1" applyFill="1" applyBorder="1"/>
    <xf numFmtId="43" fontId="14" fillId="0" borderId="10" xfId="26692" applyFont="1" applyFill="1" applyBorder="1"/>
    <xf numFmtId="43" fontId="14" fillId="0" borderId="0" xfId="26685" applyFont="1" applyFill="1"/>
    <xf numFmtId="43" fontId="14" fillId="0" borderId="0" xfId="26686" applyFont="1" applyFill="1"/>
    <xf numFmtId="43" fontId="14" fillId="0" borderId="0" xfId="26687" applyFont="1" applyFill="1"/>
    <xf numFmtId="43" fontId="14" fillId="0" borderId="0" xfId="19796" applyFont="1" applyFill="1"/>
    <xf numFmtId="43" fontId="14" fillId="0" borderId="0" xfId="26688" applyFont="1" applyFill="1"/>
    <xf numFmtId="43" fontId="14" fillId="0" borderId="0" xfId="26689" applyFont="1" applyFill="1"/>
    <xf numFmtId="43" fontId="14" fillId="0" borderId="0" xfId="26690" applyFont="1" applyFill="1"/>
    <xf numFmtId="43" fontId="14" fillId="0" borderId="0" xfId="26691" applyFont="1" applyFill="1"/>
    <xf numFmtId="43" fontId="14" fillId="0" borderId="0" xfId="26692" applyFont="1" applyFill="1"/>
    <xf numFmtId="43" fontId="5" fillId="0" borderId="0" xfId="26672" applyNumberFormat="1" applyFont="1" applyFill="1" applyBorder="1"/>
    <xf numFmtId="0" fontId="1" fillId="0" borderId="0" xfId="26672" applyFill="1"/>
    <xf numFmtId="0" fontId="14" fillId="0" borderId="0" xfId="26672" quotePrefix="1" applyFont="1" applyFill="1"/>
    <xf numFmtId="165" fontId="5" fillId="0" borderId="0" xfId="26672" applyNumberFormat="1" applyFont="1" applyFill="1" applyBorder="1"/>
    <xf numFmtId="43" fontId="5" fillId="0" borderId="0" xfId="26683" applyFont="1" applyFill="1" applyBorder="1"/>
    <xf numFmtId="43" fontId="14" fillId="0" borderId="0" xfId="26677" applyFont="1" applyFill="1" applyBorder="1"/>
    <xf numFmtId="43" fontId="14" fillId="0" borderId="0" xfId="26674" applyNumberFormat="1" applyFont="1" applyFill="1" applyBorder="1"/>
    <xf numFmtId="43" fontId="14" fillId="0" borderId="0" xfId="26693" applyFont="1" applyFill="1"/>
    <xf numFmtId="43" fontId="14" fillId="0" borderId="0" xfId="26694" applyFont="1" applyFill="1"/>
    <xf numFmtId="43" fontId="14" fillId="0" borderId="0" xfId="26695" applyFont="1" applyFill="1"/>
    <xf numFmtId="43" fontId="14" fillId="0" borderId="0" xfId="26683" applyFont="1" applyFill="1"/>
    <xf numFmtId="43" fontId="14" fillId="0" borderId="0" xfId="26696" applyFont="1" applyFill="1"/>
    <xf numFmtId="49" fontId="14" fillId="0" borderId="0" xfId="21456" applyNumberFormat="1" applyFont="1" applyFill="1"/>
    <xf numFmtId="0" fontId="1" fillId="0" borderId="0" xfId="26672" applyFill="1" applyBorder="1"/>
    <xf numFmtId="165" fontId="14" fillId="0" borderId="0" xfId="26674" applyNumberFormat="1" applyFont="1" applyFill="1" applyBorder="1"/>
    <xf numFmtId="43" fontId="1" fillId="0" borderId="0" xfId="26672" applyNumberFormat="1" applyFill="1" applyBorder="1"/>
    <xf numFmtId="165" fontId="14" fillId="0" borderId="10" xfId="26674" applyNumberFormat="1" applyFont="1" applyFill="1" applyBorder="1"/>
    <xf numFmtId="49" fontId="14" fillId="0" borderId="0" xfId="26697" applyNumberFormat="1" applyFont="1" applyFill="1"/>
    <xf numFmtId="49" fontId="14" fillId="0" borderId="0" xfId="26698" applyNumberFormat="1" applyFont="1" applyFill="1"/>
    <xf numFmtId="49" fontId="14" fillId="0" borderId="0" xfId="26698" applyNumberFormat="1" applyFill="1"/>
    <xf numFmtId="43" fontId="14" fillId="0" borderId="0" xfId="26699" applyFont="1" applyFill="1"/>
    <xf numFmtId="49" fontId="5" fillId="0" borderId="0" xfId="26700" applyNumberFormat="1" applyFont="1" applyFill="1"/>
    <xf numFmtId="49" fontId="5" fillId="0" borderId="0" xfId="26701" applyNumberFormat="1" applyFont="1" applyFill="1"/>
    <xf numFmtId="0" fontId="155" fillId="0" borderId="0" xfId="26672" applyFont="1" applyFill="1"/>
    <xf numFmtId="43" fontId="32" fillId="0" borderId="0" xfId="26676" applyFont="1" applyFill="1"/>
    <xf numFmtId="43" fontId="32" fillId="0" borderId="66" xfId="26677" applyFont="1" applyFill="1" applyBorder="1"/>
    <xf numFmtId="165" fontId="155" fillId="0" borderId="0" xfId="26674" applyNumberFormat="1" applyFont="1" applyFill="1" applyBorder="1"/>
    <xf numFmtId="165" fontId="155" fillId="0" borderId="5" xfId="26674" applyNumberFormat="1" applyFont="1" applyFill="1" applyBorder="1"/>
    <xf numFmtId="0" fontId="155" fillId="0" borderId="0" xfId="26672" applyFont="1" applyFill="1" applyBorder="1"/>
    <xf numFmtId="43" fontId="14" fillId="0" borderId="0" xfId="26694" applyFont="1" applyFill="1" applyBorder="1"/>
    <xf numFmtId="43" fontId="14" fillId="0" borderId="0" xfId="26686" applyFont="1" applyFill="1" applyBorder="1"/>
    <xf numFmtId="43" fontId="14" fillId="0" borderId="0" xfId="26687" applyFont="1" applyFill="1" applyBorder="1"/>
    <xf numFmtId="43" fontId="14" fillId="0" borderId="0" xfId="19796" applyFont="1" applyFill="1" applyBorder="1"/>
    <xf numFmtId="43" fontId="14" fillId="0" borderId="0" xfId="26688" applyFont="1" applyFill="1" applyBorder="1"/>
    <xf numFmtId="43" fontId="14" fillId="0" borderId="0" xfId="26689" applyFont="1" applyFill="1" applyBorder="1"/>
    <xf numFmtId="43" fontId="14" fillId="0" borderId="0" xfId="26690" applyFont="1" applyFill="1" applyBorder="1"/>
    <xf numFmtId="43" fontId="14" fillId="0" borderId="0" xfId="26691" applyFont="1" applyFill="1" applyBorder="1"/>
    <xf numFmtId="43" fontId="14" fillId="0" borderId="0" xfId="26695" applyFont="1" applyFill="1" applyBorder="1"/>
    <xf numFmtId="2" fontId="5" fillId="0" borderId="0" xfId="26684" applyNumberFormat="1" applyFont="1" applyFill="1" applyAlignment="1">
      <alignment wrapText="1"/>
    </xf>
    <xf numFmtId="2" fontId="14" fillId="0" borderId="0" xfId="21237" applyNumberFormat="1" applyFont="1" applyFill="1" applyAlignment="1">
      <alignment wrapText="1"/>
    </xf>
    <xf numFmtId="49" fontId="14" fillId="0" borderId="0" xfId="26684" applyNumberFormat="1" applyFont="1" applyFill="1"/>
    <xf numFmtId="10" fontId="5" fillId="0" borderId="0" xfId="26675" applyNumberFormat="1" applyFont="1" applyFill="1" applyBorder="1"/>
    <xf numFmtId="165" fontId="5" fillId="0" borderId="7" xfId="26674" applyNumberFormat="1" applyFont="1" applyFill="1" applyBorder="1"/>
    <xf numFmtId="49" fontId="155" fillId="0" borderId="0" xfId="26684" applyNumberFormat="1" applyFont="1" applyFill="1"/>
    <xf numFmtId="0" fontId="155" fillId="0" borderId="0" xfId="26672" applyFont="1"/>
    <xf numFmtId="0" fontId="5" fillId="0" borderId="65" xfId="26672" applyFont="1" applyBorder="1"/>
    <xf numFmtId="165" fontId="155" fillId="0" borderId="0" xfId="26674" applyNumberFormat="1" applyFont="1"/>
    <xf numFmtId="43" fontId="155" fillId="0" borderId="0" xfId="26672" applyNumberFormat="1" applyFont="1"/>
    <xf numFmtId="43" fontId="5" fillId="0" borderId="0" xfId="26672" applyNumberFormat="1" applyFont="1"/>
    <xf numFmtId="165" fontId="155" fillId="91" borderId="0" xfId="26674" applyNumberFormat="1" applyFont="1" applyFill="1" applyAlignment="1">
      <alignment horizontal="center"/>
    </xf>
    <xf numFmtId="165" fontId="155" fillId="91" borderId="0" xfId="26674" applyNumberFormat="1" applyFont="1" applyFill="1"/>
    <xf numFmtId="165" fontId="155" fillId="92" borderId="0" xfId="26674" applyNumberFormat="1" applyFont="1" applyFill="1" applyAlignment="1">
      <alignment horizontal="center"/>
    </xf>
    <xf numFmtId="165" fontId="5" fillId="92" borderId="0" xfId="26674" applyNumberFormat="1" applyFont="1" applyFill="1"/>
    <xf numFmtId="165" fontId="155" fillId="0" borderId="0" xfId="26674" applyNumberFormat="1" applyFont="1" applyFill="1"/>
    <xf numFmtId="10" fontId="5" fillId="0" borderId="0" xfId="26675" applyNumberFormat="1" applyFont="1"/>
    <xf numFmtId="165" fontId="5" fillId="0" borderId="17" xfId="26674" applyNumberFormat="1" applyFont="1" applyBorder="1"/>
    <xf numFmtId="43" fontId="155" fillId="0" borderId="0" xfId="26672" applyNumberFormat="1" applyFont="1" applyFill="1"/>
    <xf numFmtId="166" fontId="5" fillId="0" borderId="0" xfId="3" applyNumberFormat="1" applyFont="1" applyFill="1"/>
    <xf numFmtId="49" fontId="22" fillId="0" borderId="0" xfId="21237" applyNumberFormat="1" applyFont="1" applyFill="1" applyAlignment="1">
      <alignment horizontal="center"/>
    </xf>
    <xf numFmtId="0" fontId="5" fillId="0" borderId="0" xfId="26672" applyFont="1" applyFill="1" applyAlignment="1">
      <alignment horizontal="center"/>
    </xf>
    <xf numFmtId="0" fontId="5" fillId="0" borderId="0" xfId="26672" applyFont="1" applyFill="1" applyAlignment="1">
      <alignment horizontal="center" vertical="center"/>
    </xf>
    <xf numFmtId="0" fontId="1" fillId="0" borderId="0" xfId="26672" applyFill="1" applyAlignment="1">
      <alignment horizontal="center"/>
    </xf>
    <xf numFmtId="165" fontId="155" fillId="0" borderId="0" xfId="26674" applyNumberFormat="1" applyFont="1" applyFill="1" applyAlignment="1">
      <alignment horizontal="center"/>
    </xf>
    <xf numFmtId="164" fontId="148" fillId="0" borderId="0" xfId="205" applyFont="1" applyAlignment="1">
      <alignment horizontal="center"/>
    </xf>
    <xf numFmtId="0" fontId="150" fillId="0" borderId="0" xfId="21237" applyFont="1" applyFill="1" applyAlignment="1">
      <alignment horizontal="center"/>
    </xf>
    <xf numFmtId="0" fontId="13" fillId="0" borderId="0" xfId="0" applyFont="1" applyFill="1" applyAlignment="1" applyProtection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0" xfId="26672" applyFont="1" applyFill="1" applyAlignment="1">
      <alignment horizontal="left" wrapText="1"/>
    </xf>
    <xf numFmtId="165" fontId="149" fillId="0" borderId="65" xfId="19729" applyNumberFormat="1" applyFont="1" applyFill="1" applyBorder="1" applyProtection="1">
      <protection locked="0"/>
    </xf>
    <xf numFmtId="165" fontId="149" fillId="0" borderId="63" xfId="19729" applyNumberFormat="1" applyFont="1" applyFill="1" applyBorder="1"/>
  </cellXfs>
  <cellStyles count="26702">
    <cellStyle name="20% - Accent1 10" xfId="207"/>
    <cellStyle name="20% - Accent1 10 2" xfId="208"/>
    <cellStyle name="20% - Accent1 10 2 2" xfId="209"/>
    <cellStyle name="20% - Accent1 10 2 2 2" xfId="210"/>
    <cellStyle name="20% - Accent1 10 2 3" xfId="211"/>
    <cellStyle name="20% - Accent1 10 2 3 2" xfId="212"/>
    <cellStyle name="20% - Accent1 10 2 4" xfId="213"/>
    <cellStyle name="20% - Accent1 10 2 4 2" xfId="214"/>
    <cellStyle name="20% - Accent1 10 2 5" xfId="215"/>
    <cellStyle name="20% - Accent1 10 2 5 2" xfId="216"/>
    <cellStyle name="20% - Accent1 10 2 6" xfId="217"/>
    <cellStyle name="20% - Accent1 10 3" xfId="218"/>
    <cellStyle name="20% - Accent1 10 3 2" xfId="219"/>
    <cellStyle name="20% - Accent1 10 4" xfId="220"/>
    <cellStyle name="20% - Accent1 10 4 2" xfId="221"/>
    <cellStyle name="20% - Accent1 10 5" xfId="222"/>
    <cellStyle name="20% - Accent1 10 5 2" xfId="223"/>
    <cellStyle name="20% - Accent1 10 6" xfId="224"/>
    <cellStyle name="20% - Accent1 10 6 2" xfId="225"/>
    <cellStyle name="20% - Accent1 10 7" xfId="226"/>
    <cellStyle name="20% - Accent1 10 8" xfId="227"/>
    <cellStyle name="20% - Accent1 11" xfId="228"/>
    <cellStyle name="20% - Accent1 11 2" xfId="229"/>
    <cellStyle name="20% - Accent1 11 2 2" xfId="230"/>
    <cellStyle name="20% - Accent1 11 2 2 2" xfId="231"/>
    <cellStyle name="20% - Accent1 11 2 3" xfId="232"/>
    <cellStyle name="20% - Accent1 11 2 3 2" xfId="233"/>
    <cellStyle name="20% - Accent1 11 2 4" xfId="234"/>
    <cellStyle name="20% - Accent1 11 2 4 2" xfId="235"/>
    <cellStyle name="20% - Accent1 11 2 5" xfId="236"/>
    <cellStyle name="20% - Accent1 11 2 5 2" xfId="237"/>
    <cellStyle name="20% - Accent1 11 2 6" xfId="238"/>
    <cellStyle name="20% - Accent1 11 3" xfId="239"/>
    <cellStyle name="20% - Accent1 11 3 2" xfId="240"/>
    <cellStyle name="20% - Accent1 11 4" xfId="241"/>
    <cellStyle name="20% - Accent1 11 4 2" xfId="242"/>
    <cellStyle name="20% - Accent1 11 5" xfId="243"/>
    <cellStyle name="20% - Accent1 11 5 2" xfId="244"/>
    <cellStyle name="20% - Accent1 11 6" xfId="245"/>
    <cellStyle name="20% - Accent1 11 6 2" xfId="246"/>
    <cellStyle name="20% - Accent1 11 7" xfId="247"/>
    <cellStyle name="20% - Accent1 11 8" xfId="248"/>
    <cellStyle name="20% - Accent1 12" xfId="249"/>
    <cellStyle name="20% - Accent1 12 2" xfId="250"/>
    <cellStyle name="20% - Accent1 12 2 2" xfId="251"/>
    <cellStyle name="20% - Accent1 12 2 2 2" xfId="252"/>
    <cellStyle name="20% - Accent1 12 2 3" xfId="253"/>
    <cellStyle name="20% - Accent1 12 2 3 2" xfId="254"/>
    <cellStyle name="20% - Accent1 12 2 4" xfId="255"/>
    <cellStyle name="20% - Accent1 12 2 4 2" xfId="256"/>
    <cellStyle name="20% - Accent1 12 2 5" xfId="257"/>
    <cellStyle name="20% - Accent1 12 2 5 2" xfId="258"/>
    <cellStyle name="20% - Accent1 12 2 6" xfId="259"/>
    <cellStyle name="20% - Accent1 12 3" xfId="260"/>
    <cellStyle name="20% - Accent1 12 3 2" xfId="261"/>
    <cellStyle name="20% - Accent1 12 4" xfId="262"/>
    <cellStyle name="20% - Accent1 12 4 2" xfId="263"/>
    <cellStyle name="20% - Accent1 12 5" xfId="264"/>
    <cellStyle name="20% - Accent1 12 5 2" xfId="265"/>
    <cellStyle name="20% - Accent1 12 6" xfId="266"/>
    <cellStyle name="20% - Accent1 12 6 2" xfId="267"/>
    <cellStyle name="20% - Accent1 12 7" xfId="268"/>
    <cellStyle name="20% - Accent1 12 8" xfId="269"/>
    <cellStyle name="20% - Accent1 13" xfId="270"/>
    <cellStyle name="20% - Accent1 13 2" xfId="271"/>
    <cellStyle name="20% - Accent1 13 2 2" xfId="272"/>
    <cellStyle name="20% - Accent1 13 2 2 2" xfId="273"/>
    <cellStyle name="20% - Accent1 13 2 3" xfId="274"/>
    <cellStyle name="20% - Accent1 13 2 3 2" xfId="275"/>
    <cellStyle name="20% - Accent1 13 2 4" xfId="276"/>
    <cellStyle name="20% - Accent1 13 2 4 2" xfId="277"/>
    <cellStyle name="20% - Accent1 13 2 5" xfId="278"/>
    <cellStyle name="20% - Accent1 13 2 5 2" xfId="279"/>
    <cellStyle name="20% - Accent1 13 2 6" xfId="280"/>
    <cellStyle name="20% - Accent1 13 3" xfId="281"/>
    <cellStyle name="20% - Accent1 13 3 2" xfId="282"/>
    <cellStyle name="20% - Accent1 13 4" xfId="283"/>
    <cellStyle name="20% - Accent1 13 4 2" xfId="284"/>
    <cellStyle name="20% - Accent1 13 5" xfId="285"/>
    <cellStyle name="20% - Accent1 13 5 2" xfId="286"/>
    <cellStyle name="20% - Accent1 13 6" xfId="287"/>
    <cellStyle name="20% - Accent1 13 6 2" xfId="288"/>
    <cellStyle name="20% - Accent1 13 7" xfId="289"/>
    <cellStyle name="20% - Accent1 13 8" xfId="290"/>
    <cellStyle name="20% - Accent1 14" xfId="291"/>
    <cellStyle name="20% - Accent1 14 2" xfId="292"/>
    <cellStyle name="20% - Accent1 14 2 2" xfId="293"/>
    <cellStyle name="20% - Accent1 14 2 2 2" xfId="294"/>
    <cellStyle name="20% - Accent1 14 2 3" xfId="295"/>
    <cellStyle name="20% - Accent1 14 2 3 2" xfId="296"/>
    <cellStyle name="20% - Accent1 14 2 4" xfId="297"/>
    <cellStyle name="20% - Accent1 14 2 4 2" xfId="298"/>
    <cellStyle name="20% - Accent1 14 2 5" xfId="299"/>
    <cellStyle name="20% - Accent1 14 2 5 2" xfId="300"/>
    <cellStyle name="20% - Accent1 14 2 6" xfId="301"/>
    <cellStyle name="20% - Accent1 14 3" xfId="302"/>
    <cellStyle name="20% - Accent1 14 3 2" xfId="303"/>
    <cellStyle name="20% - Accent1 14 4" xfId="304"/>
    <cellStyle name="20% - Accent1 14 4 2" xfId="305"/>
    <cellStyle name="20% - Accent1 14 5" xfId="306"/>
    <cellStyle name="20% - Accent1 14 5 2" xfId="307"/>
    <cellStyle name="20% - Accent1 14 6" xfId="308"/>
    <cellStyle name="20% - Accent1 14 6 2" xfId="309"/>
    <cellStyle name="20% - Accent1 14 7" xfId="310"/>
    <cellStyle name="20% - Accent1 14 8" xfId="311"/>
    <cellStyle name="20% - Accent1 15" xfId="312"/>
    <cellStyle name="20% - Accent1 15 2" xfId="313"/>
    <cellStyle name="20% - Accent1 15 2 2" xfId="314"/>
    <cellStyle name="20% - Accent1 15 2 2 2" xfId="315"/>
    <cellStyle name="20% - Accent1 15 2 3" xfId="316"/>
    <cellStyle name="20% - Accent1 15 2 3 2" xfId="317"/>
    <cellStyle name="20% - Accent1 15 2 4" xfId="318"/>
    <cellStyle name="20% - Accent1 15 2 4 2" xfId="319"/>
    <cellStyle name="20% - Accent1 15 2 5" xfId="320"/>
    <cellStyle name="20% - Accent1 15 2 5 2" xfId="321"/>
    <cellStyle name="20% - Accent1 15 2 6" xfId="322"/>
    <cellStyle name="20% - Accent1 15 3" xfId="323"/>
    <cellStyle name="20% - Accent1 15 3 2" xfId="324"/>
    <cellStyle name="20% - Accent1 15 4" xfId="325"/>
    <cellStyle name="20% - Accent1 15 4 2" xfId="326"/>
    <cellStyle name="20% - Accent1 15 5" xfId="327"/>
    <cellStyle name="20% - Accent1 15 5 2" xfId="328"/>
    <cellStyle name="20% - Accent1 15 6" xfId="329"/>
    <cellStyle name="20% - Accent1 15 6 2" xfId="330"/>
    <cellStyle name="20% - Accent1 15 7" xfId="331"/>
    <cellStyle name="20% - Accent1 15 8" xfId="332"/>
    <cellStyle name="20% - Accent1 16" xfId="333"/>
    <cellStyle name="20% - Accent1 16 2" xfId="334"/>
    <cellStyle name="20% - Accent1 16 2 2" xfId="335"/>
    <cellStyle name="20% - Accent1 16 2 2 2" xfId="336"/>
    <cellStyle name="20% - Accent1 16 2 3" xfId="337"/>
    <cellStyle name="20% - Accent1 16 2 3 2" xfId="338"/>
    <cellStyle name="20% - Accent1 16 2 4" xfId="339"/>
    <cellStyle name="20% - Accent1 16 2 4 2" xfId="340"/>
    <cellStyle name="20% - Accent1 16 2 5" xfId="341"/>
    <cellStyle name="20% - Accent1 16 2 5 2" xfId="342"/>
    <cellStyle name="20% - Accent1 16 2 6" xfId="343"/>
    <cellStyle name="20% - Accent1 16 3" xfId="344"/>
    <cellStyle name="20% - Accent1 16 3 2" xfId="345"/>
    <cellStyle name="20% - Accent1 16 4" xfId="346"/>
    <cellStyle name="20% - Accent1 16 4 2" xfId="347"/>
    <cellStyle name="20% - Accent1 16 5" xfId="348"/>
    <cellStyle name="20% - Accent1 16 5 2" xfId="349"/>
    <cellStyle name="20% - Accent1 16 6" xfId="350"/>
    <cellStyle name="20% - Accent1 16 6 2" xfId="351"/>
    <cellStyle name="20% - Accent1 16 7" xfId="352"/>
    <cellStyle name="20% - Accent1 16 8" xfId="353"/>
    <cellStyle name="20% - Accent1 17" xfId="354"/>
    <cellStyle name="20% - Accent1 17 2" xfId="355"/>
    <cellStyle name="20% - Accent1 17 2 2" xfId="356"/>
    <cellStyle name="20% - Accent1 17 2 2 2" xfId="357"/>
    <cellStyle name="20% - Accent1 17 2 3" xfId="358"/>
    <cellStyle name="20% - Accent1 17 2 3 2" xfId="359"/>
    <cellStyle name="20% - Accent1 17 2 4" xfId="360"/>
    <cellStyle name="20% - Accent1 17 2 4 2" xfId="361"/>
    <cellStyle name="20% - Accent1 17 2 5" xfId="362"/>
    <cellStyle name="20% - Accent1 17 2 5 2" xfId="363"/>
    <cellStyle name="20% - Accent1 17 2 6" xfId="364"/>
    <cellStyle name="20% - Accent1 17 3" xfId="365"/>
    <cellStyle name="20% - Accent1 17 3 2" xfId="366"/>
    <cellStyle name="20% - Accent1 17 4" xfId="367"/>
    <cellStyle name="20% - Accent1 17 4 2" xfId="368"/>
    <cellStyle name="20% - Accent1 17 5" xfId="369"/>
    <cellStyle name="20% - Accent1 17 5 2" xfId="370"/>
    <cellStyle name="20% - Accent1 17 6" xfId="371"/>
    <cellStyle name="20% - Accent1 17 6 2" xfId="372"/>
    <cellStyle name="20% - Accent1 17 7" xfId="373"/>
    <cellStyle name="20% - Accent1 17 8" xfId="374"/>
    <cellStyle name="20% - Accent1 18" xfId="375"/>
    <cellStyle name="20% - Accent1 18 2" xfId="376"/>
    <cellStyle name="20% - Accent1 18 2 2" xfId="377"/>
    <cellStyle name="20% - Accent1 18 2 2 2" xfId="378"/>
    <cellStyle name="20% - Accent1 18 2 3" xfId="379"/>
    <cellStyle name="20% - Accent1 18 2 3 2" xfId="380"/>
    <cellStyle name="20% - Accent1 18 2 4" xfId="381"/>
    <cellStyle name="20% - Accent1 18 2 4 2" xfId="382"/>
    <cellStyle name="20% - Accent1 18 2 5" xfId="383"/>
    <cellStyle name="20% - Accent1 18 2 5 2" xfId="384"/>
    <cellStyle name="20% - Accent1 18 2 6" xfId="385"/>
    <cellStyle name="20% - Accent1 18 3" xfId="386"/>
    <cellStyle name="20% - Accent1 18 3 2" xfId="387"/>
    <cellStyle name="20% - Accent1 18 4" xfId="388"/>
    <cellStyle name="20% - Accent1 18 4 2" xfId="389"/>
    <cellStyle name="20% - Accent1 18 5" xfId="390"/>
    <cellStyle name="20% - Accent1 18 5 2" xfId="391"/>
    <cellStyle name="20% - Accent1 18 6" xfId="392"/>
    <cellStyle name="20% - Accent1 18 6 2" xfId="393"/>
    <cellStyle name="20% - Accent1 18 7" xfId="394"/>
    <cellStyle name="20% - Accent1 18 8" xfId="395"/>
    <cellStyle name="20% - Accent1 19" xfId="396"/>
    <cellStyle name="20% - Accent1 19 2" xfId="397"/>
    <cellStyle name="20% - Accent1 19 2 2" xfId="398"/>
    <cellStyle name="20% - Accent1 19 2 2 2" xfId="399"/>
    <cellStyle name="20% - Accent1 19 2 3" xfId="400"/>
    <cellStyle name="20% - Accent1 19 2 3 2" xfId="401"/>
    <cellStyle name="20% - Accent1 19 2 4" xfId="402"/>
    <cellStyle name="20% - Accent1 19 2 4 2" xfId="403"/>
    <cellStyle name="20% - Accent1 19 2 5" xfId="404"/>
    <cellStyle name="20% - Accent1 19 2 5 2" xfId="405"/>
    <cellStyle name="20% - Accent1 19 2 6" xfId="406"/>
    <cellStyle name="20% - Accent1 19 3" xfId="407"/>
    <cellStyle name="20% - Accent1 19 3 2" xfId="408"/>
    <cellStyle name="20% - Accent1 19 4" xfId="409"/>
    <cellStyle name="20% - Accent1 19 4 2" xfId="410"/>
    <cellStyle name="20% - Accent1 19 5" xfId="411"/>
    <cellStyle name="20% - Accent1 19 5 2" xfId="412"/>
    <cellStyle name="20% - Accent1 19 6" xfId="413"/>
    <cellStyle name="20% - Accent1 19 6 2" xfId="414"/>
    <cellStyle name="20% - Accent1 19 7" xfId="415"/>
    <cellStyle name="20% - Accent1 19 8" xfId="416"/>
    <cellStyle name="20% - Accent1 2" xfId="417"/>
    <cellStyle name="20% - Accent1 2 10" xfId="418"/>
    <cellStyle name="20% - Accent1 2 11" xfId="419"/>
    <cellStyle name="20% - Accent1 2 2" xfId="420"/>
    <cellStyle name="20% - Accent1 2 2 2" xfId="421"/>
    <cellStyle name="20% - Accent1 2 2 2 2" xfId="422"/>
    <cellStyle name="20% - Accent1 2 2 3" xfId="423"/>
    <cellStyle name="20% - Accent1 2 2 3 2" xfId="424"/>
    <cellStyle name="20% - Accent1 2 2 4" xfId="425"/>
    <cellStyle name="20% - Accent1 2 2 4 2" xfId="426"/>
    <cellStyle name="20% - Accent1 2 2 5" xfId="427"/>
    <cellStyle name="20% - Accent1 2 2 5 2" xfId="428"/>
    <cellStyle name="20% - Accent1 2 2 6" xfId="429"/>
    <cellStyle name="20% - Accent1 2 2 7" xfId="430"/>
    <cellStyle name="20% - Accent1 2 2 8" xfId="431"/>
    <cellStyle name="20% - Accent1 2 2 9" xfId="432"/>
    <cellStyle name="20% - Accent1 2 3" xfId="433"/>
    <cellStyle name="20% - Accent1 2 3 2" xfId="434"/>
    <cellStyle name="20% - Accent1 2 4" xfId="435"/>
    <cellStyle name="20% - Accent1 2 4 2" xfId="436"/>
    <cellStyle name="20% - Accent1 2 5" xfId="437"/>
    <cellStyle name="20% - Accent1 2 5 2" xfId="438"/>
    <cellStyle name="20% - Accent1 2 6" xfId="439"/>
    <cellStyle name="20% - Accent1 2 6 2" xfId="440"/>
    <cellStyle name="20% - Accent1 2 7" xfId="441"/>
    <cellStyle name="20% - Accent1 2 8" xfId="442"/>
    <cellStyle name="20% - Accent1 2 9" xfId="443"/>
    <cellStyle name="20% - Accent1 20" xfId="444"/>
    <cellStyle name="20% - Accent1 20 2" xfId="445"/>
    <cellStyle name="20% - Accent1 20 2 2" xfId="446"/>
    <cellStyle name="20% - Accent1 20 2 2 2" xfId="447"/>
    <cellStyle name="20% - Accent1 20 2 3" xfId="448"/>
    <cellStyle name="20% - Accent1 20 2 3 2" xfId="449"/>
    <cellStyle name="20% - Accent1 20 2 4" xfId="450"/>
    <cellStyle name="20% - Accent1 20 2 4 2" xfId="451"/>
    <cellStyle name="20% - Accent1 20 2 5" xfId="452"/>
    <cellStyle name="20% - Accent1 20 2 5 2" xfId="453"/>
    <cellStyle name="20% - Accent1 20 2 6" xfId="454"/>
    <cellStyle name="20% - Accent1 20 3" xfId="455"/>
    <cellStyle name="20% - Accent1 20 3 2" xfId="456"/>
    <cellStyle name="20% - Accent1 20 4" xfId="457"/>
    <cellStyle name="20% - Accent1 20 4 2" xfId="458"/>
    <cellStyle name="20% - Accent1 20 5" xfId="459"/>
    <cellStyle name="20% - Accent1 20 5 2" xfId="460"/>
    <cellStyle name="20% - Accent1 20 6" xfId="461"/>
    <cellStyle name="20% - Accent1 20 6 2" xfId="462"/>
    <cellStyle name="20% - Accent1 20 7" xfId="463"/>
    <cellStyle name="20% - Accent1 20 8" xfId="464"/>
    <cellStyle name="20% - Accent1 21" xfId="465"/>
    <cellStyle name="20% - Accent1 21 2" xfId="466"/>
    <cellStyle name="20% - Accent1 21 2 2" xfId="467"/>
    <cellStyle name="20% - Accent1 21 2 2 2" xfId="468"/>
    <cellStyle name="20% - Accent1 21 2 3" xfId="469"/>
    <cellStyle name="20% - Accent1 21 2 3 2" xfId="470"/>
    <cellStyle name="20% - Accent1 21 2 4" xfId="471"/>
    <cellStyle name="20% - Accent1 21 2 4 2" xfId="472"/>
    <cellStyle name="20% - Accent1 21 2 5" xfId="473"/>
    <cellStyle name="20% - Accent1 21 2 5 2" xfId="474"/>
    <cellStyle name="20% - Accent1 21 2 6" xfId="475"/>
    <cellStyle name="20% - Accent1 21 3" xfId="476"/>
    <cellStyle name="20% - Accent1 21 3 2" xfId="477"/>
    <cellStyle name="20% - Accent1 21 4" xfId="478"/>
    <cellStyle name="20% - Accent1 21 4 2" xfId="479"/>
    <cellStyle name="20% - Accent1 21 5" xfId="480"/>
    <cellStyle name="20% - Accent1 21 5 2" xfId="481"/>
    <cellStyle name="20% - Accent1 21 6" xfId="482"/>
    <cellStyle name="20% - Accent1 21 6 2" xfId="483"/>
    <cellStyle name="20% - Accent1 21 7" xfId="484"/>
    <cellStyle name="20% - Accent1 21 8" xfId="485"/>
    <cellStyle name="20% - Accent1 22" xfId="486"/>
    <cellStyle name="20% - Accent1 22 2" xfId="487"/>
    <cellStyle name="20% - Accent1 22 2 2" xfId="488"/>
    <cellStyle name="20% - Accent1 22 2 2 2" xfId="489"/>
    <cellStyle name="20% - Accent1 22 2 3" xfId="490"/>
    <cellStyle name="20% - Accent1 22 2 3 2" xfId="491"/>
    <cellStyle name="20% - Accent1 22 2 4" xfId="492"/>
    <cellStyle name="20% - Accent1 22 2 4 2" xfId="493"/>
    <cellStyle name="20% - Accent1 22 2 5" xfId="494"/>
    <cellStyle name="20% - Accent1 22 2 5 2" xfId="495"/>
    <cellStyle name="20% - Accent1 22 2 6" xfId="496"/>
    <cellStyle name="20% - Accent1 22 3" xfId="497"/>
    <cellStyle name="20% - Accent1 22 3 2" xfId="498"/>
    <cellStyle name="20% - Accent1 22 4" xfId="499"/>
    <cellStyle name="20% - Accent1 22 4 2" xfId="500"/>
    <cellStyle name="20% - Accent1 22 5" xfId="501"/>
    <cellStyle name="20% - Accent1 22 5 2" xfId="502"/>
    <cellStyle name="20% - Accent1 22 6" xfId="503"/>
    <cellStyle name="20% - Accent1 22 6 2" xfId="504"/>
    <cellStyle name="20% - Accent1 22 7" xfId="505"/>
    <cellStyle name="20% - Accent1 22 8" xfId="506"/>
    <cellStyle name="20% - Accent1 23" xfId="507"/>
    <cellStyle name="20% - Accent1 23 2" xfId="508"/>
    <cellStyle name="20% - Accent1 23 2 2" xfId="509"/>
    <cellStyle name="20% - Accent1 23 2 2 2" xfId="510"/>
    <cellStyle name="20% - Accent1 23 2 3" xfId="511"/>
    <cellStyle name="20% - Accent1 23 2 3 2" xfId="512"/>
    <cellStyle name="20% - Accent1 23 2 4" xfId="513"/>
    <cellStyle name="20% - Accent1 23 2 4 2" xfId="514"/>
    <cellStyle name="20% - Accent1 23 2 5" xfId="515"/>
    <cellStyle name="20% - Accent1 23 2 5 2" xfId="516"/>
    <cellStyle name="20% - Accent1 23 2 6" xfId="517"/>
    <cellStyle name="20% - Accent1 23 3" xfId="518"/>
    <cellStyle name="20% - Accent1 23 3 2" xfId="519"/>
    <cellStyle name="20% - Accent1 23 4" xfId="520"/>
    <cellStyle name="20% - Accent1 23 4 2" xfId="521"/>
    <cellStyle name="20% - Accent1 23 5" xfId="522"/>
    <cellStyle name="20% - Accent1 23 5 2" xfId="523"/>
    <cellStyle name="20% - Accent1 23 6" xfId="524"/>
    <cellStyle name="20% - Accent1 23 6 2" xfId="525"/>
    <cellStyle name="20% - Accent1 23 7" xfId="526"/>
    <cellStyle name="20% - Accent1 23 8" xfId="527"/>
    <cellStyle name="20% - Accent1 24" xfId="528"/>
    <cellStyle name="20% - Accent1 24 2" xfId="529"/>
    <cellStyle name="20% - Accent1 24 2 2" xfId="530"/>
    <cellStyle name="20% - Accent1 24 2 2 2" xfId="531"/>
    <cellStyle name="20% - Accent1 24 2 3" xfId="532"/>
    <cellStyle name="20% - Accent1 24 2 3 2" xfId="533"/>
    <cellStyle name="20% - Accent1 24 2 4" xfId="534"/>
    <cellStyle name="20% - Accent1 24 2 4 2" xfId="535"/>
    <cellStyle name="20% - Accent1 24 2 5" xfId="536"/>
    <cellStyle name="20% - Accent1 24 2 5 2" xfId="537"/>
    <cellStyle name="20% - Accent1 24 2 6" xfId="538"/>
    <cellStyle name="20% - Accent1 24 3" xfId="539"/>
    <cellStyle name="20% - Accent1 24 3 2" xfId="540"/>
    <cellStyle name="20% - Accent1 24 4" xfId="541"/>
    <cellStyle name="20% - Accent1 24 4 2" xfId="542"/>
    <cellStyle name="20% - Accent1 24 5" xfId="543"/>
    <cellStyle name="20% - Accent1 24 5 2" xfId="544"/>
    <cellStyle name="20% - Accent1 24 6" xfId="545"/>
    <cellStyle name="20% - Accent1 24 6 2" xfId="546"/>
    <cellStyle name="20% - Accent1 24 7" xfId="547"/>
    <cellStyle name="20% - Accent1 24 8" xfId="548"/>
    <cellStyle name="20% - Accent1 25" xfId="549"/>
    <cellStyle name="20% - Accent1 25 2" xfId="550"/>
    <cellStyle name="20% - Accent1 25 2 2" xfId="551"/>
    <cellStyle name="20% - Accent1 25 2 2 2" xfId="552"/>
    <cellStyle name="20% - Accent1 25 2 3" xfId="553"/>
    <cellStyle name="20% - Accent1 25 2 3 2" xfId="554"/>
    <cellStyle name="20% - Accent1 25 2 4" xfId="555"/>
    <cellStyle name="20% - Accent1 25 2 4 2" xfId="556"/>
    <cellStyle name="20% - Accent1 25 2 5" xfId="557"/>
    <cellStyle name="20% - Accent1 25 2 5 2" xfId="558"/>
    <cellStyle name="20% - Accent1 25 2 6" xfId="559"/>
    <cellStyle name="20% - Accent1 25 3" xfId="560"/>
    <cellStyle name="20% - Accent1 25 3 2" xfId="561"/>
    <cellStyle name="20% - Accent1 25 4" xfId="562"/>
    <cellStyle name="20% - Accent1 25 4 2" xfId="563"/>
    <cellStyle name="20% - Accent1 25 5" xfId="564"/>
    <cellStyle name="20% - Accent1 25 5 2" xfId="565"/>
    <cellStyle name="20% - Accent1 25 6" xfId="566"/>
    <cellStyle name="20% - Accent1 25 6 2" xfId="567"/>
    <cellStyle name="20% - Accent1 25 7" xfId="568"/>
    <cellStyle name="20% - Accent1 25 8" xfId="569"/>
    <cellStyle name="20% - Accent1 26" xfId="570"/>
    <cellStyle name="20% - Accent1 26 2" xfId="571"/>
    <cellStyle name="20% - Accent1 26 2 2" xfId="572"/>
    <cellStyle name="20% - Accent1 26 2 2 2" xfId="573"/>
    <cellStyle name="20% - Accent1 26 2 3" xfId="574"/>
    <cellStyle name="20% - Accent1 26 2 3 2" xfId="575"/>
    <cellStyle name="20% - Accent1 26 2 4" xfId="576"/>
    <cellStyle name="20% - Accent1 26 2 4 2" xfId="577"/>
    <cellStyle name="20% - Accent1 26 2 5" xfId="578"/>
    <cellStyle name="20% - Accent1 26 2 5 2" xfId="579"/>
    <cellStyle name="20% - Accent1 26 2 6" xfId="580"/>
    <cellStyle name="20% - Accent1 26 3" xfId="581"/>
    <cellStyle name="20% - Accent1 26 3 2" xfId="582"/>
    <cellStyle name="20% - Accent1 26 4" xfId="583"/>
    <cellStyle name="20% - Accent1 26 4 2" xfId="584"/>
    <cellStyle name="20% - Accent1 26 5" xfId="585"/>
    <cellStyle name="20% - Accent1 26 5 2" xfId="586"/>
    <cellStyle name="20% - Accent1 26 6" xfId="587"/>
    <cellStyle name="20% - Accent1 26 6 2" xfId="588"/>
    <cellStyle name="20% - Accent1 26 7" xfId="589"/>
    <cellStyle name="20% - Accent1 26 8" xfId="590"/>
    <cellStyle name="20% - Accent1 27" xfId="591"/>
    <cellStyle name="20% - Accent1 27 2" xfId="592"/>
    <cellStyle name="20% - Accent1 27 2 2" xfId="593"/>
    <cellStyle name="20% - Accent1 27 2 2 2" xfId="594"/>
    <cellStyle name="20% - Accent1 27 2 3" xfId="595"/>
    <cellStyle name="20% - Accent1 27 2 3 2" xfId="596"/>
    <cellStyle name="20% - Accent1 27 2 4" xfId="597"/>
    <cellStyle name="20% - Accent1 27 2 4 2" xfId="598"/>
    <cellStyle name="20% - Accent1 27 2 5" xfId="599"/>
    <cellStyle name="20% - Accent1 27 2 5 2" xfId="600"/>
    <cellStyle name="20% - Accent1 27 2 6" xfId="601"/>
    <cellStyle name="20% - Accent1 27 3" xfId="602"/>
    <cellStyle name="20% - Accent1 27 3 2" xfId="603"/>
    <cellStyle name="20% - Accent1 27 4" xfId="604"/>
    <cellStyle name="20% - Accent1 27 4 2" xfId="605"/>
    <cellStyle name="20% - Accent1 27 5" xfId="606"/>
    <cellStyle name="20% - Accent1 27 5 2" xfId="607"/>
    <cellStyle name="20% - Accent1 27 6" xfId="608"/>
    <cellStyle name="20% - Accent1 27 6 2" xfId="609"/>
    <cellStyle name="20% - Accent1 27 7" xfId="610"/>
    <cellStyle name="20% - Accent1 27 8" xfId="611"/>
    <cellStyle name="20% - Accent1 28" xfId="612"/>
    <cellStyle name="20% - Accent1 28 2" xfId="613"/>
    <cellStyle name="20% - Accent1 28 2 2" xfId="614"/>
    <cellStyle name="20% - Accent1 28 2 2 2" xfId="615"/>
    <cellStyle name="20% - Accent1 28 2 3" xfId="616"/>
    <cellStyle name="20% - Accent1 28 2 3 2" xfId="617"/>
    <cellStyle name="20% - Accent1 28 2 4" xfId="618"/>
    <cellStyle name="20% - Accent1 28 2 4 2" xfId="619"/>
    <cellStyle name="20% - Accent1 28 2 5" xfId="620"/>
    <cellStyle name="20% - Accent1 28 2 5 2" xfId="621"/>
    <cellStyle name="20% - Accent1 28 2 6" xfId="622"/>
    <cellStyle name="20% - Accent1 28 3" xfId="623"/>
    <cellStyle name="20% - Accent1 28 3 2" xfId="624"/>
    <cellStyle name="20% - Accent1 28 4" xfId="625"/>
    <cellStyle name="20% - Accent1 28 4 2" xfId="626"/>
    <cellStyle name="20% - Accent1 28 5" xfId="627"/>
    <cellStyle name="20% - Accent1 28 5 2" xfId="628"/>
    <cellStyle name="20% - Accent1 28 6" xfId="629"/>
    <cellStyle name="20% - Accent1 28 6 2" xfId="630"/>
    <cellStyle name="20% - Accent1 28 7" xfId="631"/>
    <cellStyle name="20% - Accent1 28 8" xfId="632"/>
    <cellStyle name="20% - Accent1 29" xfId="633"/>
    <cellStyle name="20% - Accent1 29 2" xfId="634"/>
    <cellStyle name="20% - Accent1 29 2 2" xfId="635"/>
    <cellStyle name="20% - Accent1 29 2 2 2" xfId="636"/>
    <cellStyle name="20% - Accent1 29 2 3" xfId="637"/>
    <cellStyle name="20% - Accent1 29 2 3 2" xfId="638"/>
    <cellStyle name="20% - Accent1 29 2 4" xfId="639"/>
    <cellStyle name="20% - Accent1 29 2 4 2" xfId="640"/>
    <cellStyle name="20% - Accent1 29 2 5" xfId="641"/>
    <cellStyle name="20% - Accent1 29 2 5 2" xfId="642"/>
    <cellStyle name="20% - Accent1 29 2 6" xfId="643"/>
    <cellStyle name="20% - Accent1 29 3" xfId="644"/>
    <cellStyle name="20% - Accent1 29 3 2" xfId="645"/>
    <cellStyle name="20% - Accent1 29 4" xfId="646"/>
    <cellStyle name="20% - Accent1 29 4 2" xfId="647"/>
    <cellStyle name="20% - Accent1 29 5" xfId="648"/>
    <cellStyle name="20% - Accent1 29 5 2" xfId="649"/>
    <cellStyle name="20% - Accent1 29 6" xfId="650"/>
    <cellStyle name="20% - Accent1 29 6 2" xfId="651"/>
    <cellStyle name="20% - Accent1 29 7" xfId="652"/>
    <cellStyle name="20% - Accent1 29 8" xfId="653"/>
    <cellStyle name="20% - Accent1 3" xfId="654"/>
    <cellStyle name="20% - Accent1 3 10" xfId="655"/>
    <cellStyle name="20% - Accent1 3 11" xfId="656"/>
    <cellStyle name="20% - Accent1 3 2" xfId="657"/>
    <cellStyle name="20% - Accent1 3 2 2" xfId="658"/>
    <cellStyle name="20% - Accent1 3 2 2 2" xfId="659"/>
    <cellStyle name="20% - Accent1 3 2 3" xfId="660"/>
    <cellStyle name="20% - Accent1 3 2 3 2" xfId="661"/>
    <cellStyle name="20% - Accent1 3 2 4" xfId="662"/>
    <cellStyle name="20% - Accent1 3 2 4 2" xfId="663"/>
    <cellStyle name="20% - Accent1 3 2 5" xfId="664"/>
    <cellStyle name="20% - Accent1 3 2 5 2" xfId="665"/>
    <cellStyle name="20% - Accent1 3 2 6" xfId="666"/>
    <cellStyle name="20% - Accent1 3 2 7" xfId="667"/>
    <cellStyle name="20% - Accent1 3 2 8" xfId="668"/>
    <cellStyle name="20% - Accent1 3 2 9" xfId="669"/>
    <cellStyle name="20% - Accent1 3 3" xfId="670"/>
    <cellStyle name="20% - Accent1 3 3 2" xfId="671"/>
    <cellStyle name="20% - Accent1 3 4" xfId="672"/>
    <cellStyle name="20% - Accent1 3 4 2" xfId="673"/>
    <cellStyle name="20% - Accent1 3 5" xfId="674"/>
    <cellStyle name="20% - Accent1 3 5 2" xfId="675"/>
    <cellStyle name="20% - Accent1 3 6" xfId="676"/>
    <cellStyle name="20% - Accent1 3 6 2" xfId="677"/>
    <cellStyle name="20% - Accent1 3 7" xfId="678"/>
    <cellStyle name="20% - Accent1 3 8" xfId="679"/>
    <cellStyle name="20% - Accent1 3 9" xfId="680"/>
    <cellStyle name="20% - Accent1 30" xfId="681"/>
    <cellStyle name="20% - Accent1 30 2" xfId="682"/>
    <cellStyle name="20% - Accent1 30 2 2" xfId="683"/>
    <cellStyle name="20% - Accent1 30 2 2 2" xfId="684"/>
    <cellStyle name="20% - Accent1 30 2 3" xfId="685"/>
    <cellStyle name="20% - Accent1 30 2 3 2" xfId="686"/>
    <cellStyle name="20% - Accent1 30 2 4" xfId="687"/>
    <cellStyle name="20% - Accent1 30 2 4 2" xfId="688"/>
    <cellStyle name="20% - Accent1 30 2 5" xfId="689"/>
    <cellStyle name="20% - Accent1 30 2 5 2" xfId="690"/>
    <cellStyle name="20% - Accent1 30 2 6" xfId="691"/>
    <cellStyle name="20% - Accent1 30 3" xfId="692"/>
    <cellStyle name="20% - Accent1 30 3 2" xfId="693"/>
    <cellStyle name="20% - Accent1 30 4" xfId="694"/>
    <cellStyle name="20% - Accent1 30 4 2" xfId="695"/>
    <cellStyle name="20% - Accent1 30 5" xfId="696"/>
    <cellStyle name="20% - Accent1 30 5 2" xfId="697"/>
    <cellStyle name="20% - Accent1 30 6" xfId="698"/>
    <cellStyle name="20% - Accent1 30 6 2" xfId="699"/>
    <cellStyle name="20% - Accent1 30 7" xfId="700"/>
    <cellStyle name="20% - Accent1 30 8" xfId="701"/>
    <cellStyle name="20% - Accent1 31" xfId="702"/>
    <cellStyle name="20% - Accent1 31 2" xfId="703"/>
    <cellStyle name="20% - Accent1 31 2 2" xfId="704"/>
    <cellStyle name="20% - Accent1 31 2 2 2" xfId="705"/>
    <cellStyle name="20% - Accent1 31 2 3" xfId="706"/>
    <cellStyle name="20% - Accent1 31 2 3 2" xfId="707"/>
    <cellStyle name="20% - Accent1 31 2 4" xfId="708"/>
    <cellStyle name="20% - Accent1 31 2 4 2" xfId="709"/>
    <cellStyle name="20% - Accent1 31 2 5" xfId="710"/>
    <cellStyle name="20% - Accent1 31 2 5 2" xfId="711"/>
    <cellStyle name="20% - Accent1 31 2 6" xfId="712"/>
    <cellStyle name="20% - Accent1 31 3" xfId="713"/>
    <cellStyle name="20% - Accent1 31 3 2" xfId="714"/>
    <cellStyle name="20% - Accent1 31 4" xfId="715"/>
    <cellStyle name="20% - Accent1 31 4 2" xfId="716"/>
    <cellStyle name="20% - Accent1 31 5" xfId="717"/>
    <cellStyle name="20% - Accent1 31 5 2" xfId="718"/>
    <cellStyle name="20% - Accent1 31 6" xfId="719"/>
    <cellStyle name="20% - Accent1 31 6 2" xfId="720"/>
    <cellStyle name="20% - Accent1 31 7" xfId="721"/>
    <cellStyle name="20% - Accent1 31 8" xfId="722"/>
    <cellStyle name="20% - Accent1 32" xfId="723"/>
    <cellStyle name="20% - Accent1 32 2" xfId="724"/>
    <cellStyle name="20% - Accent1 32 2 2" xfId="725"/>
    <cellStyle name="20% - Accent1 32 2 2 2" xfId="726"/>
    <cellStyle name="20% - Accent1 32 2 3" xfId="727"/>
    <cellStyle name="20% - Accent1 32 2 3 2" xfId="728"/>
    <cellStyle name="20% - Accent1 32 2 4" xfId="729"/>
    <cellStyle name="20% - Accent1 32 2 4 2" xfId="730"/>
    <cellStyle name="20% - Accent1 32 2 5" xfId="731"/>
    <cellStyle name="20% - Accent1 32 2 5 2" xfId="732"/>
    <cellStyle name="20% - Accent1 32 2 6" xfId="733"/>
    <cellStyle name="20% - Accent1 32 3" xfId="734"/>
    <cellStyle name="20% - Accent1 32 3 2" xfId="735"/>
    <cellStyle name="20% - Accent1 32 4" xfId="736"/>
    <cellStyle name="20% - Accent1 32 4 2" xfId="737"/>
    <cellStyle name="20% - Accent1 32 5" xfId="738"/>
    <cellStyle name="20% - Accent1 32 5 2" xfId="739"/>
    <cellStyle name="20% - Accent1 32 6" xfId="740"/>
    <cellStyle name="20% - Accent1 32 6 2" xfId="741"/>
    <cellStyle name="20% - Accent1 32 7" xfId="742"/>
    <cellStyle name="20% - Accent1 32 8" xfId="743"/>
    <cellStyle name="20% - Accent1 33" xfId="744"/>
    <cellStyle name="20% - Accent1 33 2" xfId="745"/>
    <cellStyle name="20% - Accent1 33 2 2" xfId="746"/>
    <cellStyle name="20% - Accent1 33 2 2 2" xfId="747"/>
    <cellStyle name="20% - Accent1 33 2 3" xfId="748"/>
    <cellStyle name="20% - Accent1 33 2 3 2" xfId="749"/>
    <cellStyle name="20% - Accent1 33 2 4" xfId="750"/>
    <cellStyle name="20% - Accent1 33 2 4 2" xfId="751"/>
    <cellStyle name="20% - Accent1 33 2 5" xfId="752"/>
    <cellStyle name="20% - Accent1 33 2 5 2" xfId="753"/>
    <cellStyle name="20% - Accent1 33 2 6" xfId="754"/>
    <cellStyle name="20% - Accent1 33 3" xfId="755"/>
    <cellStyle name="20% - Accent1 33 3 2" xfId="756"/>
    <cellStyle name="20% - Accent1 33 4" xfId="757"/>
    <cellStyle name="20% - Accent1 33 4 2" xfId="758"/>
    <cellStyle name="20% - Accent1 33 5" xfId="759"/>
    <cellStyle name="20% - Accent1 33 5 2" xfId="760"/>
    <cellStyle name="20% - Accent1 33 6" xfId="761"/>
    <cellStyle name="20% - Accent1 33 6 2" xfId="762"/>
    <cellStyle name="20% - Accent1 33 7" xfId="763"/>
    <cellStyle name="20% - Accent1 33 8" xfId="764"/>
    <cellStyle name="20% - Accent1 34" xfId="765"/>
    <cellStyle name="20% - Accent1 34 2" xfId="766"/>
    <cellStyle name="20% - Accent1 34 2 2" xfId="767"/>
    <cellStyle name="20% - Accent1 34 2 2 2" xfId="768"/>
    <cellStyle name="20% - Accent1 34 2 3" xfId="769"/>
    <cellStyle name="20% - Accent1 34 2 3 2" xfId="770"/>
    <cellStyle name="20% - Accent1 34 2 4" xfId="771"/>
    <cellStyle name="20% - Accent1 34 2 4 2" xfId="772"/>
    <cellStyle name="20% - Accent1 34 2 5" xfId="773"/>
    <cellStyle name="20% - Accent1 34 2 5 2" xfId="774"/>
    <cellStyle name="20% - Accent1 34 2 6" xfId="775"/>
    <cellStyle name="20% - Accent1 34 3" xfId="776"/>
    <cellStyle name="20% - Accent1 34 3 2" xfId="777"/>
    <cellStyle name="20% - Accent1 34 4" xfId="778"/>
    <cellStyle name="20% - Accent1 34 4 2" xfId="779"/>
    <cellStyle name="20% - Accent1 34 5" xfId="780"/>
    <cellStyle name="20% - Accent1 34 5 2" xfId="781"/>
    <cellStyle name="20% - Accent1 34 6" xfId="782"/>
    <cellStyle name="20% - Accent1 34 6 2" xfId="783"/>
    <cellStyle name="20% - Accent1 34 7" xfId="784"/>
    <cellStyle name="20% - Accent1 34 8" xfId="785"/>
    <cellStyle name="20% - Accent1 35" xfId="786"/>
    <cellStyle name="20% - Accent1 35 2" xfId="787"/>
    <cellStyle name="20% - Accent1 35 2 2" xfId="788"/>
    <cellStyle name="20% - Accent1 35 2 2 2" xfId="789"/>
    <cellStyle name="20% - Accent1 35 2 3" xfId="790"/>
    <cellStyle name="20% - Accent1 35 2 3 2" xfId="791"/>
    <cellStyle name="20% - Accent1 35 2 4" xfId="792"/>
    <cellStyle name="20% - Accent1 35 2 4 2" xfId="793"/>
    <cellStyle name="20% - Accent1 35 2 5" xfId="794"/>
    <cellStyle name="20% - Accent1 35 2 5 2" xfId="795"/>
    <cellStyle name="20% - Accent1 35 2 6" xfId="796"/>
    <cellStyle name="20% - Accent1 35 3" xfId="797"/>
    <cellStyle name="20% - Accent1 35 3 2" xfId="798"/>
    <cellStyle name="20% - Accent1 35 4" xfId="799"/>
    <cellStyle name="20% - Accent1 35 4 2" xfId="800"/>
    <cellStyle name="20% - Accent1 35 5" xfId="801"/>
    <cellStyle name="20% - Accent1 35 5 2" xfId="802"/>
    <cellStyle name="20% - Accent1 35 6" xfId="803"/>
    <cellStyle name="20% - Accent1 35 6 2" xfId="804"/>
    <cellStyle name="20% - Accent1 35 7" xfId="805"/>
    <cellStyle name="20% - Accent1 35 8" xfId="806"/>
    <cellStyle name="20% - Accent1 36" xfId="807"/>
    <cellStyle name="20% - Accent1 36 2" xfId="808"/>
    <cellStyle name="20% - Accent1 36 2 2" xfId="809"/>
    <cellStyle name="20% - Accent1 36 2 2 2" xfId="810"/>
    <cellStyle name="20% - Accent1 36 2 3" xfId="811"/>
    <cellStyle name="20% - Accent1 36 2 3 2" xfId="812"/>
    <cellStyle name="20% - Accent1 36 2 4" xfId="813"/>
    <cellStyle name="20% - Accent1 36 2 4 2" xfId="814"/>
    <cellStyle name="20% - Accent1 36 2 5" xfId="815"/>
    <cellStyle name="20% - Accent1 36 2 5 2" xfId="816"/>
    <cellStyle name="20% - Accent1 36 2 6" xfId="817"/>
    <cellStyle name="20% - Accent1 36 3" xfId="818"/>
    <cellStyle name="20% - Accent1 36 3 2" xfId="819"/>
    <cellStyle name="20% - Accent1 36 4" xfId="820"/>
    <cellStyle name="20% - Accent1 36 4 2" xfId="821"/>
    <cellStyle name="20% - Accent1 36 5" xfId="822"/>
    <cellStyle name="20% - Accent1 36 5 2" xfId="823"/>
    <cellStyle name="20% - Accent1 36 6" xfId="824"/>
    <cellStyle name="20% - Accent1 36 6 2" xfId="825"/>
    <cellStyle name="20% - Accent1 36 7" xfId="826"/>
    <cellStyle name="20% - Accent1 36 8" xfId="827"/>
    <cellStyle name="20% - Accent1 37" xfId="828"/>
    <cellStyle name="20% - Accent1 37 2" xfId="829"/>
    <cellStyle name="20% - Accent1 37 2 2" xfId="830"/>
    <cellStyle name="20% - Accent1 37 2 2 2" xfId="831"/>
    <cellStyle name="20% - Accent1 37 2 3" xfId="832"/>
    <cellStyle name="20% - Accent1 37 2 3 2" xfId="833"/>
    <cellStyle name="20% - Accent1 37 2 4" xfId="834"/>
    <cellStyle name="20% - Accent1 37 2 4 2" xfId="835"/>
    <cellStyle name="20% - Accent1 37 2 5" xfId="836"/>
    <cellStyle name="20% - Accent1 37 2 5 2" xfId="837"/>
    <cellStyle name="20% - Accent1 37 2 6" xfId="838"/>
    <cellStyle name="20% - Accent1 37 3" xfId="839"/>
    <cellStyle name="20% - Accent1 37 3 2" xfId="840"/>
    <cellStyle name="20% - Accent1 37 4" xfId="841"/>
    <cellStyle name="20% - Accent1 37 4 2" xfId="842"/>
    <cellStyle name="20% - Accent1 37 5" xfId="843"/>
    <cellStyle name="20% - Accent1 37 5 2" xfId="844"/>
    <cellStyle name="20% - Accent1 37 6" xfId="845"/>
    <cellStyle name="20% - Accent1 37 6 2" xfId="846"/>
    <cellStyle name="20% - Accent1 37 7" xfId="847"/>
    <cellStyle name="20% - Accent1 37 8" xfId="848"/>
    <cellStyle name="20% - Accent1 38" xfId="849"/>
    <cellStyle name="20% - Accent1 38 2" xfId="850"/>
    <cellStyle name="20% - Accent1 38 2 2" xfId="851"/>
    <cellStyle name="20% - Accent1 38 2 2 2" xfId="852"/>
    <cellStyle name="20% - Accent1 38 2 3" xfId="853"/>
    <cellStyle name="20% - Accent1 38 2 3 2" xfId="854"/>
    <cellStyle name="20% - Accent1 38 2 4" xfId="855"/>
    <cellStyle name="20% - Accent1 38 2 4 2" xfId="856"/>
    <cellStyle name="20% - Accent1 38 2 5" xfId="857"/>
    <cellStyle name="20% - Accent1 38 2 5 2" xfId="858"/>
    <cellStyle name="20% - Accent1 38 2 6" xfId="859"/>
    <cellStyle name="20% - Accent1 38 3" xfId="860"/>
    <cellStyle name="20% - Accent1 38 3 2" xfId="861"/>
    <cellStyle name="20% - Accent1 38 4" xfId="862"/>
    <cellStyle name="20% - Accent1 38 4 2" xfId="863"/>
    <cellStyle name="20% - Accent1 38 5" xfId="864"/>
    <cellStyle name="20% - Accent1 38 5 2" xfId="865"/>
    <cellStyle name="20% - Accent1 38 6" xfId="866"/>
    <cellStyle name="20% - Accent1 38 6 2" xfId="867"/>
    <cellStyle name="20% - Accent1 38 7" xfId="868"/>
    <cellStyle name="20% - Accent1 38 8" xfId="869"/>
    <cellStyle name="20% - Accent1 39" xfId="870"/>
    <cellStyle name="20% - Accent1 39 2" xfId="871"/>
    <cellStyle name="20% - Accent1 39 2 2" xfId="872"/>
    <cellStyle name="20% - Accent1 39 2 2 2" xfId="873"/>
    <cellStyle name="20% - Accent1 39 2 3" xfId="874"/>
    <cellStyle name="20% - Accent1 39 2 3 2" xfId="875"/>
    <cellStyle name="20% - Accent1 39 2 4" xfId="876"/>
    <cellStyle name="20% - Accent1 39 2 4 2" xfId="877"/>
    <cellStyle name="20% - Accent1 39 2 5" xfId="878"/>
    <cellStyle name="20% - Accent1 39 2 5 2" xfId="879"/>
    <cellStyle name="20% - Accent1 39 2 6" xfId="880"/>
    <cellStyle name="20% - Accent1 39 3" xfId="881"/>
    <cellStyle name="20% - Accent1 39 3 2" xfId="882"/>
    <cellStyle name="20% - Accent1 39 4" xfId="883"/>
    <cellStyle name="20% - Accent1 39 4 2" xfId="884"/>
    <cellStyle name="20% - Accent1 39 5" xfId="885"/>
    <cellStyle name="20% - Accent1 39 5 2" xfId="886"/>
    <cellStyle name="20% - Accent1 39 6" xfId="887"/>
    <cellStyle name="20% - Accent1 39 6 2" xfId="888"/>
    <cellStyle name="20% - Accent1 39 7" xfId="889"/>
    <cellStyle name="20% - Accent1 39 8" xfId="890"/>
    <cellStyle name="20% - Accent1 4" xfId="891"/>
    <cellStyle name="20% - Accent1 4 10" xfId="892"/>
    <cellStyle name="20% - Accent1 4 11" xfId="893"/>
    <cellStyle name="20% - Accent1 4 2" xfId="894"/>
    <cellStyle name="20% - Accent1 4 2 2" xfId="895"/>
    <cellStyle name="20% - Accent1 4 2 2 2" xfId="896"/>
    <cellStyle name="20% - Accent1 4 2 3" xfId="897"/>
    <cellStyle name="20% - Accent1 4 2 3 2" xfId="898"/>
    <cellStyle name="20% - Accent1 4 2 4" xfId="899"/>
    <cellStyle name="20% - Accent1 4 2 4 2" xfId="900"/>
    <cellStyle name="20% - Accent1 4 2 5" xfId="901"/>
    <cellStyle name="20% - Accent1 4 2 5 2" xfId="902"/>
    <cellStyle name="20% - Accent1 4 2 6" xfId="903"/>
    <cellStyle name="20% - Accent1 4 2 7" xfId="904"/>
    <cellStyle name="20% - Accent1 4 2 8" xfId="905"/>
    <cellStyle name="20% - Accent1 4 2 9" xfId="906"/>
    <cellStyle name="20% - Accent1 4 3" xfId="907"/>
    <cellStyle name="20% - Accent1 4 3 2" xfId="908"/>
    <cellStyle name="20% - Accent1 4 4" xfId="909"/>
    <cellStyle name="20% - Accent1 4 4 2" xfId="910"/>
    <cellStyle name="20% - Accent1 4 5" xfId="911"/>
    <cellStyle name="20% - Accent1 4 5 2" xfId="912"/>
    <cellStyle name="20% - Accent1 4 6" xfId="913"/>
    <cellStyle name="20% - Accent1 4 6 2" xfId="914"/>
    <cellStyle name="20% - Accent1 4 7" xfId="915"/>
    <cellStyle name="20% - Accent1 4 8" xfId="916"/>
    <cellStyle name="20% - Accent1 4 9" xfId="917"/>
    <cellStyle name="20% - Accent1 40" xfId="918"/>
    <cellStyle name="20% - Accent1 40 2" xfId="919"/>
    <cellStyle name="20% - Accent1 40 2 2" xfId="920"/>
    <cellStyle name="20% - Accent1 40 2 2 2" xfId="921"/>
    <cellStyle name="20% - Accent1 40 2 3" xfId="922"/>
    <cellStyle name="20% - Accent1 40 2 3 2" xfId="923"/>
    <cellStyle name="20% - Accent1 40 2 4" xfId="924"/>
    <cellStyle name="20% - Accent1 40 2 4 2" xfId="925"/>
    <cellStyle name="20% - Accent1 40 2 5" xfId="926"/>
    <cellStyle name="20% - Accent1 40 2 5 2" xfId="927"/>
    <cellStyle name="20% - Accent1 40 2 6" xfId="928"/>
    <cellStyle name="20% - Accent1 40 3" xfId="929"/>
    <cellStyle name="20% - Accent1 40 3 2" xfId="930"/>
    <cellStyle name="20% - Accent1 40 4" xfId="931"/>
    <cellStyle name="20% - Accent1 40 4 2" xfId="932"/>
    <cellStyle name="20% - Accent1 40 5" xfId="933"/>
    <cellStyle name="20% - Accent1 40 5 2" xfId="934"/>
    <cellStyle name="20% - Accent1 40 6" xfId="935"/>
    <cellStyle name="20% - Accent1 40 6 2" xfId="936"/>
    <cellStyle name="20% - Accent1 40 7" xfId="937"/>
    <cellStyle name="20% - Accent1 40 8" xfId="938"/>
    <cellStyle name="20% - Accent1 41" xfId="939"/>
    <cellStyle name="20% - Accent1 41 2" xfId="940"/>
    <cellStyle name="20% - Accent1 41 2 2" xfId="941"/>
    <cellStyle name="20% - Accent1 41 2 2 2" xfId="942"/>
    <cellStyle name="20% - Accent1 41 2 3" xfId="943"/>
    <cellStyle name="20% - Accent1 41 2 3 2" xfId="944"/>
    <cellStyle name="20% - Accent1 41 2 4" xfId="945"/>
    <cellStyle name="20% - Accent1 41 2 4 2" xfId="946"/>
    <cellStyle name="20% - Accent1 41 2 5" xfId="947"/>
    <cellStyle name="20% - Accent1 41 2 5 2" xfId="948"/>
    <cellStyle name="20% - Accent1 41 2 6" xfId="949"/>
    <cellStyle name="20% - Accent1 41 3" xfId="950"/>
    <cellStyle name="20% - Accent1 41 3 2" xfId="951"/>
    <cellStyle name="20% - Accent1 41 4" xfId="952"/>
    <cellStyle name="20% - Accent1 41 4 2" xfId="953"/>
    <cellStyle name="20% - Accent1 41 5" xfId="954"/>
    <cellStyle name="20% - Accent1 41 5 2" xfId="955"/>
    <cellStyle name="20% - Accent1 41 6" xfId="956"/>
    <cellStyle name="20% - Accent1 41 6 2" xfId="957"/>
    <cellStyle name="20% - Accent1 41 7" xfId="958"/>
    <cellStyle name="20% - Accent1 41 8" xfId="959"/>
    <cellStyle name="20% - Accent1 42" xfId="960"/>
    <cellStyle name="20% - Accent1 42 2" xfId="961"/>
    <cellStyle name="20% - Accent1 42 2 2" xfId="962"/>
    <cellStyle name="20% - Accent1 42 2 2 2" xfId="963"/>
    <cellStyle name="20% - Accent1 42 2 3" xfId="964"/>
    <cellStyle name="20% - Accent1 42 2 3 2" xfId="965"/>
    <cellStyle name="20% - Accent1 42 2 4" xfId="966"/>
    <cellStyle name="20% - Accent1 42 2 4 2" xfId="967"/>
    <cellStyle name="20% - Accent1 42 2 5" xfId="968"/>
    <cellStyle name="20% - Accent1 42 2 5 2" xfId="969"/>
    <cellStyle name="20% - Accent1 42 2 6" xfId="970"/>
    <cellStyle name="20% - Accent1 42 3" xfId="971"/>
    <cellStyle name="20% - Accent1 42 3 2" xfId="972"/>
    <cellStyle name="20% - Accent1 42 4" xfId="973"/>
    <cellStyle name="20% - Accent1 42 4 2" xfId="974"/>
    <cellStyle name="20% - Accent1 42 5" xfId="975"/>
    <cellStyle name="20% - Accent1 42 5 2" xfId="976"/>
    <cellStyle name="20% - Accent1 42 6" xfId="977"/>
    <cellStyle name="20% - Accent1 42 6 2" xfId="978"/>
    <cellStyle name="20% - Accent1 42 7" xfId="979"/>
    <cellStyle name="20% - Accent1 42 8" xfId="980"/>
    <cellStyle name="20% - Accent1 43" xfId="981"/>
    <cellStyle name="20% - Accent1 43 2" xfId="982"/>
    <cellStyle name="20% - Accent1 43 2 2" xfId="983"/>
    <cellStyle name="20% - Accent1 43 2 2 2" xfId="984"/>
    <cellStyle name="20% - Accent1 43 2 3" xfId="985"/>
    <cellStyle name="20% - Accent1 43 2 3 2" xfId="986"/>
    <cellStyle name="20% - Accent1 43 2 4" xfId="987"/>
    <cellStyle name="20% - Accent1 43 2 4 2" xfId="988"/>
    <cellStyle name="20% - Accent1 43 2 5" xfId="989"/>
    <cellStyle name="20% - Accent1 43 2 5 2" xfId="990"/>
    <cellStyle name="20% - Accent1 43 2 6" xfId="991"/>
    <cellStyle name="20% - Accent1 43 3" xfId="992"/>
    <cellStyle name="20% - Accent1 43 3 2" xfId="993"/>
    <cellStyle name="20% - Accent1 43 4" xfId="994"/>
    <cellStyle name="20% - Accent1 43 4 2" xfId="995"/>
    <cellStyle name="20% - Accent1 43 5" xfId="996"/>
    <cellStyle name="20% - Accent1 43 5 2" xfId="997"/>
    <cellStyle name="20% - Accent1 43 6" xfId="998"/>
    <cellStyle name="20% - Accent1 43 6 2" xfId="999"/>
    <cellStyle name="20% - Accent1 43 7" xfId="1000"/>
    <cellStyle name="20% - Accent1 43 8" xfId="1001"/>
    <cellStyle name="20% - Accent1 44" xfId="1002"/>
    <cellStyle name="20% - Accent1 44 2" xfId="1003"/>
    <cellStyle name="20% - Accent1 44 2 2" xfId="1004"/>
    <cellStyle name="20% - Accent1 44 2 2 2" xfId="1005"/>
    <cellStyle name="20% - Accent1 44 2 3" xfId="1006"/>
    <cellStyle name="20% - Accent1 44 2 3 2" xfId="1007"/>
    <cellStyle name="20% - Accent1 44 2 4" xfId="1008"/>
    <cellStyle name="20% - Accent1 44 2 4 2" xfId="1009"/>
    <cellStyle name="20% - Accent1 44 2 5" xfId="1010"/>
    <cellStyle name="20% - Accent1 44 2 5 2" xfId="1011"/>
    <cellStyle name="20% - Accent1 44 2 6" xfId="1012"/>
    <cellStyle name="20% - Accent1 44 3" xfId="1013"/>
    <cellStyle name="20% - Accent1 44 3 2" xfId="1014"/>
    <cellStyle name="20% - Accent1 44 4" xfId="1015"/>
    <cellStyle name="20% - Accent1 44 4 2" xfId="1016"/>
    <cellStyle name="20% - Accent1 44 5" xfId="1017"/>
    <cellStyle name="20% - Accent1 44 5 2" xfId="1018"/>
    <cellStyle name="20% - Accent1 44 6" xfId="1019"/>
    <cellStyle name="20% - Accent1 44 6 2" xfId="1020"/>
    <cellStyle name="20% - Accent1 44 7" xfId="1021"/>
    <cellStyle name="20% - Accent1 44 8" xfId="1022"/>
    <cellStyle name="20% - Accent1 45" xfId="1023"/>
    <cellStyle name="20% - Accent1 45 2" xfId="1024"/>
    <cellStyle name="20% - Accent1 45 2 2" xfId="1025"/>
    <cellStyle name="20% - Accent1 45 2 2 2" xfId="1026"/>
    <cellStyle name="20% - Accent1 45 2 3" xfId="1027"/>
    <cellStyle name="20% - Accent1 45 2 3 2" xfId="1028"/>
    <cellStyle name="20% - Accent1 45 2 4" xfId="1029"/>
    <cellStyle name="20% - Accent1 45 2 4 2" xfId="1030"/>
    <cellStyle name="20% - Accent1 45 2 5" xfId="1031"/>
    <cellStyle name="20% - Accent1 45 2 5 2" xfId="1032"/>
    <cellStyle name="20% - Accent1 45 2 6" xfId="1033"/>
    <cellStyle name="20% - Accent1 45 3" xfId="1034"/>
    <cellStyle name="20% - Accent1 45 3 2" xfId="1035"/>
    <cellStyle name="20% - Accent1 45 4" xfId="1036"/>
    <cellStyle name="20% - Accent1 45 4 2" xfId="1037"/>
    <cellStyle name="20% - Accent1 45 5" xfId="1038"/>
    <cellStyle name="20% - Accent1 45 5 2" xfId="1039"/>
    <cellStyle name="20% - Accent1 45 6" xfId="1040"/>
    <cellStyle name="20% - Accent1 45 6 2" xfId="1041"/>
    <cellStyle name="20% - Accent1 45 7" xfId="1042"/>
    <cellStyle name="20% - Accent1 45 8" xfId="1043"/>
    <cellStyle name="20% - Accent1 46" xfId="1044"/>
    <cellStyle name="20% - Accent1 46 2" xfId="1045"/>
    <cellStyle name="20% - Accent1 46 2 2" xfId="1046"/>
    <cellStyle name="20% - Accent1 46 2 2 2" xfId="1047"/>
    <cellStyle name="20% - Accent1 46 2 3" xfId="1048"/>
    <cellStyle name="20% - Accent1 46 2 3 2" xfId="1049"/>
    <cellStyle name="20% - Accent1 46 2 4" xfId="1050"/>
    <cellStyle name="20% - Accent1 46 2 4 2" xfId="1051"/>
    <cellStyle name="20% - Accent1 46 2 5" xfId="1052"/>
    <cellStyle name="20% - Accent1 46 2 5 2" xfId="1053"/>
    <cellStyle name="20% - Accent1 46 2 6" xfId="1054"/>
    <cellStyle name="20% - Accent1 46 3" xfId="1055"/>
    <cellStyle name="20% - Accent1 46 3 2" xfId="1056"/>
    <cellStyle name="20% - Accent1 46 4" xfId="1057"/>
    <cellStyle name="20% - Accent1 46 4 2" xfId="1058"/>
    <cellStyle name="20% - Accent1 46 5" xfId="1059"/>
    <cellStyle name="20% - Accent1 46 5 2" xfId="1060"/>
    <cellStyle name="20% - Accent1 46 6" xfId="1061"/>
    <cellStyle name="20% - Accent1 46 6 2" xfId="1062"/>
    <cellStyle name="20% - Accent1 46 7" xfId="1063"/>
    <cellStyle name="20% - Accent1 46 8" xfId="1064"/>
    <cellStyle name="20% - Accent1 47" xfId="1065"/>
    <cellStyle name="20% - Accent1 47 2" xfId="1066"/>
    <cellStyle name="20% - Accent1 47 2 2" xfId="1067"/>
    <cellStyle name="20% - Accent1 47 2 2 2" xfId="1068"/>
    <cellStyle name="20% - Accent1 47 2 3" xfId="1069"/>
    <cellStyle name="20% - Accent1 47 2 3 2" xfId="1070"/>
    <cellStyle name="20% - Accent1 47 2 4" xfId="1071"/>
    <cellStyle name="20% - Accent1 47 2 4 2" xfId="1072"/>
    <cellStyle name="20% - Accent1 47 2 5" xfId="1073"/>
    <cellStyle name="20% - Accent1 47 2 5 2" xfId="1074"/>
    <cellStyle name="20% - Accent1 47 2 6" xfId="1075"/>
    <cellStyle name="20% - Accent1 47 3" xfId="1076"/>
    <cellStyle name="20% - Accent1 47 3 2" xfId="1077"/>
    <cellStyle name="20% - Accent1 47 4" xfId="1078"/>
    <cellStyle name="20% - Accent1 47 4 2" xfId="1079"/>
    <cellStyle name="20% - Accent1 47 5" xfId="1080"/>
    <cellStyle name="20% - Accent1 47 5 2" xfId="1081"/>
    <cellStyle name="20% - Accent1 47 6" xfId="1082"/>
    <cellStyle name="20% - Accent1 47 6 2" xfId="1083"/>
    <cellStyle name="20% - Accent1 47 7" xfId="1084"/>
    <cellStyle name="20% - Accent1 47 8" xfId="1085"/>
    <cellStyle name="20% - Accent1 48" xfId="1086"/>
    <cellStyle name="20% - Accent1 48 2" xfId="1087"/>
    <cellStyle name="20% - Accent1 48 2 2" xfId="1088"/>
    <cellStyle name="20% - Accent1 48 2 2 2" xfId="1089"/>
    <cellStyle name="20% - Accent1 48 2 3" xfId="1090"/>
    <cellStyle name="20% - Accent1 48 2 3 2" xfId="1091"/>
    <cellStyle name="20% - Accent1 48 2 4" xfId="1092"/>
    <cellStyle name="20% - Accent1 48 2 4 2" xfId="1093"/>
    <cellStyle name="20% - Accent1 48 2 5" xfId="1094"/>
    <cellStyle name="20% - Accent1 48 2 5 2" xfId="1095"/>
    <cellStyle name="20% - Accent1 48 2 6" xfId="1096"/>
    <cellStyle name="20% - Accent1 48 3" xfId="1097"/>
    <cellStyle name="20% - Accent1 48 3 2" xfId="1098"/>
    <cellStyle name="20% - Accent1 48 4" xfId="1099"/>
    <cellStyle name="20% - Accent1 48 4 2" xfId="1100"/>
    <cellStyle name="20% - Accent1 48 5" xfId="1101"/>
    <cellStyle name="20% - Accent1 48 5 2" xfId="1102"/>
    <cellStyle name="20% - Accent1 48 6" xfId="1103"/>
    <cellStyle name="20% - Accent1 48 6 2" xfId="1104"/>
    <cellStyle name="20% - Accent1 48 7" xfId="1105"/>
    <cellStyle name="20% - Accent1 48 8" xfId="1106"/>
    <cellStyle name="20% - Accent1 49" xfId="1107"/>
    <cellStyle name="20% - Accent1 49 2" xfId="1108"/>
    <cellStyle name="20% - Accent1 49 2 2" xfId="1109"/>
    <cellStyle name="20% - Accent1 49 2 2 2" xfId="1110"/>
    <cellStyle name="20% - Accent1 49 2 3" xfId="1111"/>
    <cellStyle name="20% - Accent1 49 2 3 2" xfId="1112"/>
    <cellStyle name="20% - Accent1 49 2 4" xfId="1113"/>
    <cellStyle name="20% - Accent1 49 2 4 2" xfId="1114"/>
    <cellStyle name="20% - Accent1 49 2 5" xfId="1115"/>
    <cellStyle name="20% - Accent1 49 2 5 2" xfId="1116"/>
    <cellStyle name="20% - Accent1 49 2 6" xfId="1117"/>
    <cellStyle name="20% - Accent1 49 3" xfId="1118"/>
    <cellStyle name="20% - Accent1 49 3 2" xfId="1119"/>
    <cellStyle name="20% - Accent1 49 4" xfId="1120"/>
    <cellStyle name="20% - Accent1 49 4 2" xfId="1121"/>
    <cellStyle name="20% - Accent1 49 5" xfId="1122"/>
    <cellStyle name="20% - Accent1 49 5 2" xfId="1123"/>
    <cellStyle name="20% - Accent1 49 6" xfId="1124"/>
    <cellStyle name="20% - Accent1 49 6 2" xfId="1125"/>
    <cellStyle name="20% - Accent1 49 7" xfId="1126"/>
    <cellStyle name="20% - Accent1 49 8" xfId="1127"/>
    <cellStyle name="20% - Accent1 5" xfId="1128"/>
    <cellStyle name="20% - Accent1 5 10" xfId="1129"/>
    <cellStyle name="20% - Accent1 5 11" xfId="1130"/>
    <cellStyle name="20% - Accent1 5 2" xfId="1131"/>
    <cellStyle name="20% - Accent1 5 2 2" xfId="1132"/>
    <cellStyle name="20% - Accent1 5 2 2 2" xfId="1133"/>
    <cellStyle name="20% - Accent1 5 2 3" xfId="1134"/>
    <cellStyle name="20% - Accent1 5 2 3 2" xfId="1135"/>
    <cellStyle name="20% - Accent1 5 2 4" xfId="1136"/>
    <cellStyle name="20% - Accent1 5 2 4 2" xfId="1137"/>
    <cellStyle name="20% - Accent1 5 2 5" xfId="1138"/>
    <cellStyle name="20% - Accent1 5 2 5 2" xfId="1139"/>
    <cellStyle name="20% - Accent1 5 2 6" xfId="1140"/>
    <cellStyle name="20% - Accent1 5 2 7" xfId="1141"/>
    <cellStyle name="20% - Accent1 5 2 8" xfId="1142"/>
    <cellStyle name="20% - Accent1 5 2 9" xfId="1143"/>
    <cellStyle name="20% - Accent1 5 3" xfId="1144"/>
    <cellStyle name="20% - Accent1 5 3 2" xfId="1145"/>
    <cellStyle name="20% - Accent1 5 4" xfId="1146"/>
    <cellStyle name="20% - Accent1 5 4 2" xfId="1147"/>
    <cellStyle name="20% - Accent1 5 5" xfId="1148"/>
    <cellStyle name="20% - Accent1 5 5 2" xfId="1149"/>
    <cellStyle name="20% - Accent1 5 6" xfId="1150"/>
    <cellStyle name="20% - Accent1 5 6 2" xfId="1151"/>
    <cellStyle name="20% - Accent1 5 7" xfId="1152"/>
    <cellStyle name="20% - Accent1 5 8" xfId="1153"/>
    <cellStyle name="20% - Accent1 5 9" xfId="1154"/>
    <cellStyle name="20% - Accent1 50" xfId="1155"/>
    <cellStyle name="20% - Accent1 50 2" xfId="1156"/>
    <cellStyle name="20% - Accent1 50 2 2" xfId="1157"/>
    <cellStyle name="20% - Accent1 50 2 2 2" xfId="1158"/>
    <cellStyle name="20% - Accent1 50 2 3" xfId="1159"/>
    <cellStyle name="20% - Accent1 50 2 3 2" xfId="1160"/>
    <cellStyle name="20% - Accent1 50 2 4" xfId="1161"/>
    <cellStyle name="20% - Accent1 50 2 4 2" xfId="1162"/>
    <cellStyle name="20% - Accent1 50 2 5" xfId="1163"/>
    <cellStyle name="20% - Accent1 50 2 5 2" xfId="1164"/>
    <cellStyle name="20% - Accent1 50 2 6" xfId="1165"/>
    <cellStyle name="20% - Accent1 50 3" xfId="1166"/>
    <cellStyle name="20% - Accent1 50 3 2" xfId="1167"/>
    <cellStyle name="20% - Accent1 50 4" xfId="1168"/>
    <cellStyle name="20% - Accent1 50 4 2" xfId="1169"/>
    <cellStyle name="20% - Accent1 50 5" xfId="1170"/>
    <cellStyle name="20% - Accent1 50 5 2" xfId="1171"/>
    <cellStyle name="20% - Accent1 50 6" xfId="1172"/>
    <cellStyle name="20% - Accent1 50 6 2" xfId="1173"/>
    <cellStyle name="20% - Accent1 50 7" xfId="1174"/>
    <cellStyle name="20% - Accent1 50 8" xfId="1175"/>
    <cellStyle name="20% - Accent1 51" xfId="1176"/>
    <cellStyle name="20% - Accent1 51 2" xfId="1177"/>
    <cellStyle name="20% - Accent1 51 2 2" xfId="1178"/>
    <cellStyle name="20% - Accent1 51 2 2 2" xfId="1179"/>
    <cellStyle name="20% - Accent1 51 2 3" xfId="1180"/>
    <cellStyle name="20% - Accent1 51 2 3 2" xfId="1181"/>
    <cellStyle name="20% - Accent1 51 2 4" xfId="1182"/>
    <cellStyle name="20% - Accent1 51 2 4 2" xfId="1183"/>
    <cellStyle name="20% - Accent1 51 2 5" xfId="1184"/>
    <cellStyle name="20% - Accent1 51 2 5 2" xfId="1185"/>
    <cellStyle name="20% - Accent1 51 2 6" xfId="1186"/>
    <cellStyle name="20% - Accent1 51 3" xfId="1187"/>
    <cellStyle name="20% - Accent1 51 3 2" xfId="1188"/>
    <cellStyle name="20% - Accent1 51 4" xfId="1189"/>
    <cellStyle name="20% - Accent1 51 4 2" xfId="1190"/>
    <cellStyle name="20% - Accent1 51 5" xfId="1191"/>
    <cellStyle name="20% - Accent1 51 5 2" xfId="1192"/>
    <cellStyle name="20% - Accent1 51 6" xfId="1193"/>
    <cellStyle name="20% - Accent1 51 6 2" xfId="1194"/>
    <cellStyle name="20% - Accent1 51 7" xfId="1195"/>
    <cellStyle name="20% - Accent1 51 8" xfId="1196"/>
    <cellStyle name="20% - Accent1 52" xfId="1197"/>
    <cellStyle name="20% - Accent1 52 2" xfId="1198"/>
    <cellStyle name="20% - Accent1 52 2 2" xfId="1199"/>
    <cellStyle name="20% - Accent1 52 2 2 2" xfId="1200"/>
    <cellStyle name="20% - Accent1 52 2 3" xfId="1201"/>
    <cellStyle name="20% - Accent1 52 2 3 2" xfId="1202"/>
    <cellStyle name="20% - Accent1 52 2 4" xfId="1203"/>
    <cellStyle name="20% - Accent1 52 2 4 2" xfId="1204"/>
    <cellStyle name="20% - Accent1 52 2 5" xfId="1205"/>
    <cellStyle name="20% - Accent1 52 2 5 2" xfId="1206"/>
    <cellStyle name="20% - Accent1 52 2 6" xfId="1207"/>
    <cellStyle name="20% - Accent1 52 3" xfId="1208"/>
    <cellStyle name="20% - Accent1 52 3 2" xfId="1209"/>
    <cellStyle name="20% - Accent1 52 4" xfId="1210"/>
    <cellStyle name="20% - Accent1 52 4 2" xfId="1211"/>
    <cellStyle name="20% - Accent1 52 5" xfId="1212"/>
    <cellStyle name="20% - Accent1 52 5 2" xfId="1213"/>
    <cellStyle name="20% - Accent1 52 6" xfId="1214"/>
    <cellStyle name="20% - Accent1 52 6 2" xfId="1215"/>
    <cellStyle name="20% - Accent1 52 7" xfId="1216"/>
    <cellStyle name="20% - Accent1 52 8" xfId="1217"/>
    <cellStyle name="20% - Accent1 53" xfId="1218"/>
    <cellStyle name="20% - Accent1 53 2" xfId="1219"/>
    <cellStyle name="20% - Accent1 53 2 2" xfId="1220"/>
    <cellStyle name="20% - Accent1 53 2 2 2" xfId="1221"/>
    <cellStyle name="20% - Accent1 53 2 3" xfId="1222"/>
    <cellStyle name="20% - Accent1 53 2 3 2" xfId="1223"/>
    <cellStyle name="20% - Accent1 53 2 4" xfId="1224"/>
    <cellStyle name="20% - Accent1 53 2 4 2" xfId="1225"/>
    <cellStyle name="20% - Accent1 53 2 5" xfId="1226"/>
    <cellStyle name="20% - Accent1 53 2 5 2" xfId="1227"/>
    <cellStyle name="20% - Accent1 53 2 6" xfId="1228"/>
    <cellStyle name="20% - Accent1 53 3" xfId="1229"/>
    <cellStyle name="20% - Accent1 53 3 2" xfId="1230"/>
    <cellStyle name="20% - Accent1 53 4" xfId="1231"/>
    <cellStyle name="20% - Accent1 53 4 2" xfId="1232"/>
    <cellStyle name="20% - Accent1 53 5" xfId="1233"/>
    <cellStyle name="20% - Accent1 53 5 2" xfId="1234"/>
    <cellStyle name="20% - Accent1 53 6" xfId="1235"/>
    <cellStyle name="20% - Accent1 53 6 2" xfId="1236"/>
    <cellStyle name="20% - Accent1 53 7" xfId="1237"/>
    <cellStyle name="20% - Accent1 53 8" xfId="1238"/>
    <cellStyle name="20% - Accent1 54" xfId="1239"/>
    <cellStyle name="20% - Accent1 54 2" xfId="1240"/>
    <cellStyle name="20% - Accent1 54 2 2" xfId="1241"/>
    <cellStyle name="20% - Accent1 54 2 2 2" xfId="1242"/>
    <cellStyle name="20% - Accent1 54 2 3" xfId="1243"/>
    <cellStyle name="20% - Accent1 54 2 3 2" xfId="1244"/>
    <cellStyle name="20% - Accent1 54 2 4" xfId="1245"/>
    <cellStyle name="20% - Accent1 54 2 4 2" xfId="1246"/>
    <cellStyle name="20% - Accent1 54 2 5" xfId="1247"/>
    <cellStyle name="20% - Accent1 54 2 5 2" xfId="1248"/>
    <cellStyle name="20% - Accent1 54 2 6" xfId="1249"/>
    <cellStyle name="20% - Accent1 54 3" xfId="1250"/>
    <cellStyle name="20% - Accent1 54 3 2" xfId="1251"/>
    <cellStyle name="20% - Accent1 54 4" xfId="1252"/>
    <cellStyle name="20% - Accent1 54 4 2" xfId="1253"/>
    <cellStyle name="20% - Accent1 54 5" xfId="1254"/>
    <cellStyle name="20% - Accent1 54 5 2" xfId="1255"/>
    <cellStyle name="20% - Accent1 54 6" xfId="1256"/>
    <cellStyle name="20% - Accent1 54 6 2" xfId="1257"/>
    <cellStyle name="20% - Accent1 54 7" xfId="1258"/>
    <cellStyle name="20% - Accent1 54 8" xfId="1259"/>
    <cellStyle name="20% - Accent1 55" xfId="1260"/>
    <cellStyle name="20% - Accent1 55 2" xfId="1261"/>
    <cellStyle name="20% - Accent1 55 2 2" xfId="1262"/>
    <cellStyle name="20% - Accent1 55 2 2 2" xfId="1263"/>
    <cellStyle name="20% - Accent1 55 2 3" xfId="1264"/>
    <cellStyle name="20% - Accent1 55 2 3 2" xfId="1265"/>
    <cellStyle name="20% - Accent1 55 2 4" xfId="1266"/>
    <cellStyle name="20% - Accent1 55 2 4 2" xfId="1267"/>
    <cellStyle name="20% - Accent1 55 2 5" xfId="1268"/>
    <cellStyle name="20% - Accent1 55 2 5 2" xfId="1269"/>
    <cellStyle name="20% - Accent1 55 2 6" xfId="1270"/>
    <cellStyle name="20% - Accent1 55 3" xfId="1271"/>
    <cellStyle name="20% - Accent1 55 3 2" xfId="1272"/>
    <cellStyle name="20% - Accent1 55 4" xfId="1273"/>
    <cellStyle name="20% - Accent1 55 4 2" xfId="1274"/>
    <cellStyle name="20% - Accent1 55 5" xfId="1275"/>
    <cellStyle name="20% - Accent1 55 5 2" xfId="1276"/>
    <cellStyle name="20% - Accent1 55 6" xfId="1277"/>
    <cellStyle name="20% - Accent1 55 6 2" xfId="1278"/>
    <cellStyle name="20% - Accent1 55 7" xfId="1279"/>
    <cellStyle name="20% - Accent1 55 8" xfId="1280"/>
    <cellStyle name="20% - Accent1 56" xfId="1281"/>
    <cellStyle name="20% - Accent1 56 2" xfId="1282"/>
    <cellStyle name="20% - Accent1 56 2 2" xfId="1283"/>
    <cellStyle name="20% - Accent1 56 2 2 2" xfId="1284"/>
    <cellStyle name="20% - Accent1 56 2 3" xfId="1285"/>
    <cellStyle name="20% - Accent1 56 2 3 2" xfId="1286"/>
    <cellStyle name="20% - Accent1 56 2 4" xfId="1287"/>
    <cellStyle name="20% - Accent1 56 2 4 2" xfId="1288"/>
    <cellStyle name="20% - Accent1 56 2 5" xfId="1289"/>
    <cellStyle name="20% - Accent1 56 2 5 2" xfId="1290"/>
    <cellStyle name="20% - Accent1 56 2 6" xfId="1291"/>
    <cellStyle name="20% - Accent1 56 3" xfId="1292"/>
    <cellStyle name="20% - Accent1 56 3 2" xfId="1293"/>
    <cellStyle name="20% - Accent1 56 4" xfId="1294"/>
    <cellStyle name="20% - Accent1 56 4 2" xfId="1295"/>
    <cellStyle name="20% - Accent1 56 5" xfId="1296"/>
    <cellStyle name="20% - Accent1 56 5 2" xfId="1297"/>
    <cellStyle name="20% - Accent1 56 6" xfId="1298"/>
    <cellStyle name="20% - Accent1 56 6 2" xfId="1299"/>
    <cellStyle name="20% - Accent1 56 7" xfId="1300"/>
    <cellStyle name="20% - Accent1 56 8" xfId="1301"/>
    <cellStyle name="20% - Accent1 57" xfId="1302"/>
    <cellStyle name="20% - Accent1 57 2" xfId="1303"/>
    <cellStyle name="20% - Accent1 57 2 2" xfId="1304"/>
    <cellStyle name="20% - Accent1 57 2 2 2" xfId="1305"/>
    <cellStyle name="20% - Accent1 57 2 3" xfId="1306"/>
    <cellStyle name="20% - Accent1 57 2 3 2" xfId="1307"/>
    <cellStyle name="20% - Accent1 57 2 4" xfId="1308"/>
    <cellStyle name="20% - Accent1 57 2 4 2" xfId="1309"/>
    <cellStyle name="20% - Accent1 57 2 5" xfId="1310"/>
    <cellStyle name="20% - Accent1 57 2 5 2" xfId="1311"/>
    <cellStyle name="20% - Accent1 57 2 6" xfId="1312"/>
    <cellStyle name="20% - Accent1 57 3" xfId="1313"/>
    <cellStyle name="20% - Accent1 57 3 2" xfId="1314"/>
    <cellStyle name="20% - Accent1 57 4" xfId="1315"/>
    <cellStyle name="20% - Accent1 57 4 2" xfId="1316"/>
    <cellStyle name="20% - Accent1 57 5" xfId="1317"/>
    <cellStyle name="20% - Accent1 57 5 2" xfId="1318"/>
    <cellStyle name="20% - Accent1 57 6" xfId="1319"/>
    <cellStyle name="20% - Accent1 57 6 2" xfId="1320"/>
    <cellStyle name="20% - Accent1 57 7" xfId="1321"/>
    <cellStyle name="20% - Accent1 57 8" xfId="1322"/>
    <cellStyle name="20% - Accent1 58" xfId="1323"/>
    <cellStyle name="20% - Accent1 58 2" xfId="1324"/>
    <cellStyle name="20% - Accent1 58 2 2" xfId="1325"/>
    <cellStyle name="20% - Accent1 58 2 2 2" xfId="1326"/>
    <cellStyle name="20% - Accent1 58 2 3" xfId="1327"/>
    <cellStyle name="20% - Accent1 58 2 3 2" xfId="1328"/>
    <cellStyle name="20% - Accent1 58 2 4" xfId="1329"/>
    <cellStyle name="20% - Accent1 58 2 4 2" xfId="1330"/>
    <cellStyle name="20% - Accent1 58 2 5" xfId="1331"/>
    <cellStyle name="20% - Accent1 58 2 5 2" xfId="1332"/>
    <cellStyle name="20% - Accent1 58 2 6" xfId="1333"/>
    <cellStyle name="20% - Accent1 58 3" xfId="1334"/>
    <cellStyle name="20% - Accent1 58 3 2" xfId="1335"/>
    <cellStyle name="20% - Accent1 58 4" xfId="1336"/>
    <cellStyle name="20% - Accent1 58 4 2" xfId="1337"/>
    <cellStyle name="20% - Accent1 58 5" xfId="1338"/>
    <cellStyle name="20% - Accent1 58 5 2" xfId="1339"/>
    <cellStyle name="20% - Accent1 58 6" xfId="1340"/>
    <cellStyle name="20% - Accent1 58 6 2" xfId="1341"/>
    <cellStyle name="20% - Accent1 58 7" xfId="1342"/>
    <cellStyle name="20% - Accent1 58 8" xfId="1343"/>
    <cellStyle name="20% - Accent1 59" xfId="1344"/>
    <cellStyle name="20% - Accent1 59 2" xfId="1345"/>
    <cellStyle name="20% - Accent1 59 2 2" xfId="1346"/>
    <cellStyle name="20% - Accent1 59 2 2 2" xfId="1347"/>
    <cellStyle name="20% - Accent1 59 2 3" xfId="1348"/>
    <cellStyle name="20% - Accent1 59 2 3 2" xfId="1349"/>
    <cellStyle name="20% - Accent1 59 2 4" xfId="1350"/>
    <cellStyle name="20% - Accent1 59 2 4 2" xfId="1351"/>
    <cellStyle name="20% - Accent1 59 2 5" xfId="1352"/>
    <cellStyle name="20% - Accent1 59 2 5 2" xfId="1353"/>
    <cellStyle name="20% - Accent1 59 2 6" xfId="1354"/>
    <cellStyle name="20% - Accent1 59 3" xfId="1355"/>
    <cellStyle name="20% - Accent1 59 3 2" xfId="1356"/>
    <cellStyle name="20% - Accent1 59 4" xfId="1357"/>
    <cellStyle name="20% - Accent1 59 4 2" xfId="1358"/>
    <cellStyle name="20% - Accent1 59 5" xfId="1359"/>
    <cellStyle name="20% - Accent1 59 5 2" xfId="1360"/>
    <cellStyle name="20% - Accent1 59 6" xfId="1361"/>
    <cellStyle name="20% - Accent1 59 6 2" xfId="1362"/>
    <cellStyle name="20% - Accent1 59 7" xfId="1363"/>
    <cellStyle name="20% - Accent1 59 8" xfId="1364"/>
    <cellStyle name="20% - Accent1 6" xfId="1365"/>
    <cellStyle name="20% - Accent1 6 10" xfId="1366"/>
    <cellStyle name="20% - Accent1 6 11" xfId="1367"/>
    <cellStyle name="20% - Accent1 6 2" xfId="1368"/>
    <cellStyle name="20% - Accent1 6 2 2" xfId="1369"/>
    <cellStyle name="20% - Accent1 6 2 2 2" xfId="1370"/>
    <cellStyle name="20% - Accent1 6 2 3" xfId="1371"/>
    <cellStyle name="20% - Accent1 6 2 3 2" xfId="1372"/>
    <cellStyle name="20% - Accent1 6 2 4" xfId="1373"/>
    <cellStyle name="20% - Accent1 6 2 4 2" xfId="1374"/>
    <cellStyle name="20% - Accent1 6 2 5" xfId="1375"/>
    <cellStyle name="20% - Accent1 6 2 5 2" xfId="1376"/>
    <cellStyle name="20% - Accent1 6 2 6" xfId="1377"/>
    <cellStyle name="20% - Accent1 6 2 7" xfId="1378"/>
    <cellStyle name="20% - Accent1 6 2 8" xfId="1379"/>
    <cellStyle name="20% - Accent1 6 2 9" xfId="1380"/>
    <cellStyle name="20% - Accent1 6 3" xfId="1381"/>
    <cellStyle name="20% - Accent1 6 3 2" xfId="1382"/>
    <cellStyle name="20% - Accent1 6 4" xfId="1383"/>
    <cellStyle name="20% - Accent1 6 4 2" xfId="1384"/>
    <cellStyle name="20% - Accent1 6 5" xfId="1385"/>
    <cellStyle name="20% - Accent1 6 5 2" xfId="1386"/>
    <cellStyle name="20% - Accent1 6 6" xfId="1387"/>
    <cellStyle name="20% - Accent1 6 6 2" xfId="1388"/>
    <cellStyle name="20% - Accent1 6 7" xfId="1389"/>
    <cellStyle name="20% - Accent1 6 8" xfId="1390"/>
    <cellStyle name="20% - Accent1 6 9" xfId="1391"/>
    <cellStyle name="20% - Accent1 60" xfId="1392"/>
    <cellStyle name="20% - Accent1 60 2" xfId="1393"/>
    <cellStyle name="20% - Accent1 60 2 2" xfId="1394"/>
    <cellStyle name="20% - Accent1 60 2 2 2" xfId="1395"/>
    <cellStyle name="20% - Accent1 60 2 3" xfId="1396"/>
    <cellStyle name="20% - Accent1 60 2 3 2" xfId="1397"/>
    <cellStyle name="20% - Accent1 60 2 4" xfId="1398"/>
    <cellStyle name="20% - Accent1 60 2 4 2" xfId="1399"/>
    <cellStyle name="20% - Accent1 60 2 5" xfId="1400"/>
    <cellStyle name="20% - Accent1 60 2 5 2" xfId="1401"/>
    <cellStyle name="20% - Accent1 60 2 6" xfId="1402"/>
    <cellStyle name="20% - Accent1 60 3" xfId="1403"/>
    <cellStyle name="20% - Accent1 60 3 2" xfId="1404"/>
    <cellStyle name="20% - Accent1 60 4" xfId="1405"/>
    <cellStyle name="20% - Accent1 60 4 2" xfId="1406"/>
    <cellStyle name="20% - Accent1 60 5" xfId="1407"/>
    <cellStyle name="20% - Accent1 60 5 2" xfId="1408"/>
    <cellStyle name="20% - Accent1 60 6" xfId="1409"/>
    <cellStyle name="20% - Accent1 60 6 2" xfId="1410"/>
    <cellStyle name="20% - Accent1 60 7" xfId="1411"/>
    <cellStyle name="20% - Accent1 60 8" xfId="1412"/>
    <cellStyle name="20% - Accent1 61" xfId="1413"/>
    <cellStyle name="20% - Accent1 61 2" xfId="1414"/>
    <cellStyle name="20% - Accent1 61 2 2" xfId="1415"/>
    <cellStyle name="20% - Accent1 61 2 2 2" xfId="1416"/>
    <cellStyle name="20% - Accent1 61 2 3" xfId="1417"/>
    <cellStyle name="20% - Accent1 61 2 3 2" xfId="1418"/>
    <cellStyle name="20% - Accent1 61 2 4" xfId="1419"/>
    <cellStyle name="20% - Accent1 61 2 4 2" xfId="1420"/>
    <cellStyle name="20% - Accent1 61 2 5" xfId="1421"/>
    <cellStyle name="20% - Accent1 61 2 5 2" xfId="1422"/>
    <cellStyle name="20% - Accent1 61 2 6" xfId="1423"/>
    <cellStyle name="20% - Accent1 61 3" xfId="1424"/>
    <cellStyle name="20% - Accent1 61 3 2" xfId="1425"/>
    <cellStyle name="20% - Accent1 61 4" xfId="1426"/>
    <cellStyle name="20% - Accent1 61 4 2" xfId="1427"/>
    <cellStyle name="20% - Accent1 61 5" xfId="1428"/>
    <cellStyle name="20% - Accent1 61 5 2" xfId="1429"/>
    <cellStyle name="20% - Accent1 61 6" xfId="1430"/>
    <cellStyle name="20% - Accent1 61 6 2" xfId="1431"/>
    <cellStyle name="20% - Accent1 61 7" xfId="1432"/>
    <cellStyle name="20% - Accent1 61 8" xfId="1433"/>
    <cellStyle name="20% - Accent1 62" xfId="1434"/>
    <cellStyle name="20% - Accent1 62 2" xfId="1435"/>
    <cellStyle name="20% - Accent1 62 2 2" xfId="1436"/>
    <cellStyle name="20% - Accent1 62 2 2 2" xfId="1437"/>
    <cellStyle name="20% - Accent1 62 2 3" xfId="1438"/>
    <cellStyle name="20% - Accent1 62 2 3 2" xfId="1439"/>
    <cellStyle name="20% - Accent1 62 2 4" xfId="1440"/>
    <cellStyle name="20% - Accent1 62 2 4 2" xfId="1441"/>
    <cellStyle name="20% - Accent1 62 2 5" xfId="1442"/>
    <cellStyle name="20% - Accent1 62 2 5 2" xfId="1443"/>
    <cellStyle name="20% - Accent1 62 2 6" xfId="1444"/>
    <cellStyle name="20% - Accent1 62 3" xfId="1445"/>
    <cellStyle name="20% - Accent1 62 3 2" xfId="1446"/>
    <cellStyle name="20% - Accent1 62 4" xfId="1447"/>
    <cellStyle name="20% - Accent1 62 4 2" xfId="1448"/>
    <cellStyle name="20% - Accent1 62 5" xfId="1449"/>
    <cellStyle name="20% - Accent1 62 5 2" xfId="1450"/>
    <cellStyle name="20% - Accent1 62 6" xfId="1451"/>
    <cellStyle name="20% - Accent1 62 6 2" xfId="1452"/>
    <cellStyle name="20% - Accent1 62 7" xfId="1453"/>
    <cellStyle name="20% - Accent1 62 8" xfId="1454"/>
    <cellStyle name="20% - Accent1 63" xfId="1455"/>
    <cellStyle name="20% - Accent1 63 2" xfId="1456"/>
    <cellStyle name="20% - Accent1 63 2 2" xfId="1457"/>
    <cellStyle name="20% - Accent1 63 2 2 2" xfId="1458"/>
    <cellStyle name="20% - Accent1 63 2 3" xfId="1459"/>
    <cellStyle name="20% - Accent1 63 2 3 2" xfId="1460"/>
    <cellStyle name="20% - Accent1 63 2 4" xfId="1461"/>
    <cellStyle name="20% - Accent1 63 2 4 2" xfId="1462"/>
    <cellStyle name="20% - Accent1 63 2 5" xfId="1463"/>
    <cellStyle name="20% - Accent1 63 2 5 2" xfId="1464"/>
    <cellStyle name="20% - Accent1 63 2 6" xfId="1465"/>
    <cellStyle name="20% - Accent1 63 3" xfId="1466"/>
    <cellStyle name="20% - Accent1 63 3 2" xfId="1467"/>
    <cellStyle name="20% - Accent1 63 4" xfId="1468"/>
    <cellStyle name="20% - Accent1 63 4 2" xfId="1469"/>
    <cellStyle name="20% - Accent1 63 5" xfId="1470"/>
    <cellStyle name="20% - Accent1 63 5 2" xfId="1471"/>
    <cellStyle name="20% - Accent1 63 6" xfId="1472"/>
    <cellStyle name="20% - Accent1 63 6 2" xfId="1473"/>
    <cellStyle name="20% - Accent1 63 7" xfId="1474"/>
    <cellStyle name="20% - Accent1 63 8" xfId="1475"/>
    <cellStyle name="20% - Accent1 64" xfId="1476"/>
    <cellStyle name="20% - Accent1 64 2" xfId="1477"/>
    <cellStyle name="20% - Accent1 64 2 2" xfId="1478"/>
    <cellStyle name="20% - Accent1 64 2 2 2" xfId="1479"/>
    <cellStyle name="20% - Accent1 64 2 3" xfId="1480"/>
    <cellStyle name="20% - Accent1 64 2 3 2" xfId="1481"/>
    <cellStyle name="20% - Accent1 64 2 4" xfId="1482"/>
    <cellStyle name="20% - Accent1 64 2 4 2" xfId="1483"/>
    <cellStyle name="20% - Accent1 64 2 5" xfId="1484"/>
    <cellStyle name="20% - Accent1 64 2 5 2" xfId="1485"/>
    <cellStyle name="20% - Accent1 64 2 6" xfId="1486"/>
    <cellStyle name="20% - Accent1 64 3" xfId="1487"/>
    <cellStyle name="20% - Accent1 64 3 2" xfId="1488"/>
    <cellStyle name="20% - Accent1 64 4" xfId="1489"/>
    <cellStyle name="20% - Accent1 64 4 2" xfId="1490"/>
    <cellStyle name="20% - Accent1 64 5" xfId="1491"/>
    <cellStyle name="20% - Accent1 64 5 2" xfId="1492"/>
    <cellStyle name="20% - Accent1 64 6" xfId="1493"/>
    <cellStyle name="20% - Accent1 64 6 2" xfId="1494"/>
    <cellStyle name="20% - Accent1 64 7" xfId="1495"/>
    <cellStyle name="20% - Accent1 64 8" xfId="1496"/>
    <cellStyle name="20% - Accent1 65" xfId="1497"/>
    <cellStyle name="20% - Accent1 65 2" xfId="1498"/>
    <cellStyle name="20% - Accent1 65 2 2" xfId="1499"/>
    <cellStyle name="20% - Accent1 65 2 2 2" xfId="1500"/>
    <cellStyle name="20% - Accent1 65 2 3" xfId="1501"/>
    <cellStyle name="20% - Accent1 65 2 3 2" xfId="1502"/>
    <cellStyle name="20% - Accent1 65 2 4" xfId="1503"/>
    <cellStyle name="20% - Accent1 65 2 4 2" xfId="1504"/>
    <cellStyle name="20% - Accent1 65 2 5" xfId="1505"/>
    <cellStyle name="20% - Accent1 65 2 5 2" xfId="1506"/>
    <cellStyle name="20% - Accent1 65 2 6" xfId="1507"/>
    <cellStyle name="20% - Accent1 65 3" xfId="1508"/>
    <cellStyle name="20% - Accent1 65 3 2" xfId="1509"/>
    <cellStyle name="20% - Accent1 65 4" xfId="1510"/>
    <cellStyle name="20% - Accent1 65 4 2" xfId="1511"/>
    <cellStyle name="20% - Accent1 65 5" xfId="1512"/>
    <cellStyle name="20% - Accent1 65 5 2" xfId="1513"/>
    <cellStyle name="20% - Accent1 65 6" xfId="1514"/>
    <cellStyle name="20% - Accent1 65 6 2" xfId="1515"/>
    <cellStyle name="20% - Accent1 65 7" xfId="1516"/>
    <cellStyle name="20% - Accent1 65 8" xfId="1517"/>
    <cellStyle name="20% - Accent1 66" xfId="1518"/>
    <cellStyle name="20% - Accent1 66 2" xfId="1519"/>
    <cellStyle name="20% - Accent1 66 2 2" xfId="1520"/>
    <cellStyle name="20% - Accent1 66 2 2 2" xfId="1521"/>
    <cellStyle name="20% - Accent1 66 2 3" xfId="1522"/>
    <cellStyle name="20% - Accent1 66 2 3 2" xfId="1523"/>
    <cellStyle name="20% - Accent1 66 2 4" xfId="1524"/>
    <cellStyle name="20% - Accent1 66 2 4 2" xfId="1525"/>
    <cellStyle name="20% - Accent1 66 2 5" xfId="1526"/>
    <cellStyle name="20% - Accent1 66 2 5 2" xfId="1527"/>
    <cellStyle name="20% - Accent1 66 2 6" xfId="1528"/>
    <cellStyle name="20% - Accent1 66 3" xfId="1529"/>
    <cellStyle name="20% - Accent1 66 3 2" xfId="1530"/>
    <cellStyle name="20% - Accent1 66 4" xfId="1531"/>
    <cellStyle name="20% - Accent1 66 4 2" xfId="1532"/>
    <cellStyle name="20% - Accent1 66 5" xfId="1533"/>
    <cellStyle name="20% - Accent1 66 5 2" xfId="1534"/>
    <cellStyle name="20% - Accent1 66 6" xfId="1535"/>
    <cellStyle name="20% - Accent1 66 6 2" xfId="1536"/>
    <cellStyle name="20% - Accent1 66 7" xfId="1537"/>
    <cellStyle name="20% - Accent1 66 8" xfId="1538"/>
    <cellStyle name="20% - Accent1 67" xfId="1539"/>
    <cellStyle name="20% - Accent1 67 2" xfId="1540"/>
    <cellStyle name="20% - Accent1 67 2 2" xfId="1541"/>
    <cellStyle name="20% - Accent1 67 2 2 2" xfId="1542"/>
    <cellStyle name="20% - Accent1 67 2 3" xfId="1543"/>
    <cellStyle name="20% - Accent1 67 2 3 2" xfId="1544"/>
    <cellStyle name="20% - Accent1 67 2 4" xfId="1545"/>
    <cellStyle name="20% - Accent1 67 2 4 2" xfId="1546"/>
    <cellStyle name="20% - Accent1 67 2 5" xfId="1547"/>
    <cellStyle name="20% - Accent1 67 2 5 2" xfId="1548"/>
    <cellStyle name="20% - Accent1 67 2 6" xfId="1549"/>
    <cellStyle name="20% - Accent1 67 3" xfId="1550"/>
    <cellStyle name="20% - Accent1 67 3 2" xfId="1551"/>
    <cellStyle name="20% - Accent1 67 4" xfId="1552"/>
    <cellStyle name="20% - Accent1 67 4 2" xfId="1553"/>
    <cellStyle name="20% - Accent1 67 5" xfId="1554"/>
    <cellStyle name="20% - Accent1 67 5 2" xfId="1555"/>
    <cellStyle name="20% - Accent1 67 6" xfId="1556"/>
    <cellStyle name="20% - Accent1 67 6 2" xfId="1557"/>
    <cellStyle name="20% - Accent1 67 7" xfId="1558"/>
    <cellStyle name="20% - Accent1 67 8" xfId="1559"/>
    <cellStyle name="20% - Accent1 68" xfId="1560"/>
    <cellStyle name="20% - Accent1 68 2" xfId="1561"/>
    <cellStyle name="20% - Accent1 68 2 2" xfId="1562"/>
    <cellStyle name="20% - Accent1 68 2 2 2" xfId="1563"/>
    <cellStyle name="20% - Accent1 68 2 3" xfId="1564"/>
    <cellStyle name="20% - Accent1 68 2 3 2" xfId="1565"/>
    <cellStyle name="20% - Accent1 68 2 4" xfId="1566"/>
    <cellStyle name="20% - Accent1 68 2 4 2" xfId="1567"/>
    <cellStyle name="20% - Accent1 68 2 5" xfId="1568"/>
    <cellStyle name="20% - Accent1 68 2 5 2" xfId="1569"/>
    <cellStyle name="20% - Accent1 68 2 6" xfId="1570"/>
    <cellStyle name="20% - Accent1 68 3" xfId="1571"/>
    <cellStyle name="20% - Accent1 68 3 2" xfId="1572"/>
    <cellStyle name="20% - Accent1 68 4" xfId="1573"/>
    <cellStyle name="20% - Accent1 68 4 2" xfId="1574"/>
    <cellStyle name="20% - Accent1 68 5" xfId="1575"/>
    <cellStyle name="20% - Accent1 68 5 2" xfId="1576"/>
    <cellStyle name="20% - Accent1 68 6" xfId="1577"/>
    <cellStyle name="20% - Accent1 68 6 2" xfId="1578"/>
    <cellStyle name="20% - Accent1 68 7" xfId="1579"/>
    <cellStyle name="20% - Accent1 68 8" xfId="1580"/>
    <cellStyle name="20% - Accent1 69" xfId="1581"/>
    <cellStyle name="20% - Accent1 69 2" xfId="1582"/>
    <cellStyle name="20% - Accent1 69 2 2" xfId="1583"/>
    <cellStyle name="20% - Accent1 69 2 2 2" xfId="1584"/>
    <cellStyle name="20% - Accent1 69 2 3" xfId="1585"/>
    <cellStyle name="20% - Accent1 69 2 3 2" xfId="1586"/>
    <cellStyle name="20% - Accent1 69 2 4" xfId="1587"/>
    <cellStyle name="20% - Accent1 69 2 4 2" xfId="1588"/>
    <cellStyle name="20% - Accent1 69 2 5" xfId="1589"/>
    <cellStyle name="20% - Accent1 69 2 5 2" xfId="1590"/>
    <cellStyle name="20% - Accent1 69 2 6" xfId="1591"/>
    <cellStyle name="20% - Accent1 69 3" xfId="1592"/>
    <cellStyle name="20% - Accent1 69 3 2" xfId="1593"/>
    <cellStyle name="20% - Accent1 69 4" xfId="1594"/>
    <cellStyle name="20% - Accent1 69 4 2" xfId="1595"/>
    <cellStyle name="20% - Accent1 69 5" xfId="1596"/>
    <cellStyle name="20% - Accent1 69 5 2" xfId="1597"/>
    <cellStyle name="20% - Accent1 69 6" xfId="1598"/>
    <cellStyle name="20% - Accent1 69 6 2" xfId="1599"/>
    <cellStyle name="20% - Accent1 69 7" xfId="1600"/>
    <cellStyle name="20% - Accent1 69 8" xfId="1601"/>
    <cellStyle name="20% - Accent1 7" xfId="1602"/>
    <cellStyle name="20% - Accent1 7 10" xfId="1603"/>
    <cellStyle name="20% - Accent1 7 11" xfId="1604"/>
    <cellStyle name="20% - Accent1 7 2" xfId="1605"/>
    <cellStyle name="20% - Accent1 7 2 2" xfId="1606"/>
    <cellStyle name="20% - Accent1 7 2 2 2" xfId="1607"/>
    <cellStyle name="20% - Accent1 7 2 3" xfId="1608"/>
    <cellStyle name="20% - Accent1 7 2 3 2" xfId="1609"/>
    <cellStyle name="20% - Accent1 7 2 4" xfId="1610"/>
    <cellStyle name="20% - Accent1 7 2 4 2" xfId="1611"/>
    <cellStyle name="20% - Accent1 7 2 5" xfId="1612"/>
    <cellStyle name="20% - Accent1 7 2 5 2" xfId="1613"/>
    <cellStyle name="20% - Accent1 7 2 6" xfId="1614"/>
    <cellStyle name="20% - Accent1 7 2 7" xfId="1615"/>
    <cellStyle name="20% - Accent1 7 2 8" xfId="1616"/>
    <cellStyle name="20% - Accent1 7 2 9" xfId="1617"/>
    <cellStyle name="20% - Accent1 7 3" xfId="1618"/>
    <cellStyle name="20% - Accent1 7 3 2" xfId="1619"/>
    <cellStyle name="20% - Accent1 7 4" xfId="1620"/>
    <cellStyle name="20% - Accent1 7 4 2" xfId="1621"/>
    <cellStyle name="20% - Accent1 7 5" xfId="1622"/>
    <cellStyle name="20% - Accent1 7 5 2" xfId="1623"/>
    <cellStyle name="20% - Accent1 7 6" xfId="1624"/>
    <cellStyle name="20% - Accent1 7 6 2" xfId="1625"/>
    <cellStyle name="20% - Accent1 7 7" xfId="1626"/>
    <cellStyle name="20% - Accent1 7 8" xfId="1627"/>
    <cellStyle name="20% - Accent1 7 9" xfId="1628"/>
    <cellStyle name="20% - Accent1 70" xfId="1629"/>
    <cellStyle name="20% - Accent1 70 2" xfId="1630"/>
    <cellStyle name="20% - Accent1 70 2 2" xfId="1631"/>
    <cellStyle name="20% - Accent1 70 2 2 2" xfId="1632"/>
    <cellStyle name="20% - Accent1 70 2 3" xfId="1633"/>
    <cellStyle name="20% - Accent1 70 2 3 2" xfId="1634"/>
    <cellStyle name="20% - Accent1 70 2 4" xfId="1635"/>
    <cellStyle name="20% - Accent1 70 2 4 2" xfId="1636"/>
    <cellStyle name="20% - Accent1 70 2 5" xfId="1637"/>
    <cellStyle name="20% - Accent1 70 2 5 2" xfId="1638"/>
    <cellStyle name="20% - Accent1 70 2 6" xfId="1639"/>
    <cellStyle name="20% - Accent1 70 3" xfId="1640"/>
    <cellStyle name="20% - Accent1 70 3 2" xfId="1641"/>
    <cellStyle name="20% - Accent1 70 4" xfId="1642"/>
    <cellStyle name="20% - Accent1 70 4 2" xfId="1643"/>
    <cellStyle name="20% - Accent1 70 5" xfId="1644"/>
    <cellStyle name="20% - Accent1 70 5 2" xfId="1645"/>
    <cellStyle name="20% - Accent1 70 6" xfId="1646"/>
    <cellStyle name="20% - Accent1 70 6 2" xfId="1647"/>
    <cellStyle name="20% - Accent1 70 7" xfId="1648"/>
    <cellStyle name="20% - Accent1 70 8" xfId="1649"/>
    <cellStyle name="20% - Accent1 71" xfId="1650"/>
    <cellStyle name="20% - Accent1 71 2" xfId="1651"/>
    <cellStyle name="20% - Accent1 71 2 2" xfId="1652"/>
    <cellStyle name="20% - Accent1 71 2 2 2" xfId="1653"/>
    <cellStyle name="20% - Accent1 71 2 3" xfId="1654"/>
    <cellStyle name="20% - Accent1 71 2 3 2" xfId="1655"/>
    <cellStyle name="20% - Accent1 71 2 4" xfId="1656"/>
    <cellStyle name="20% - Accent1 71 2 4 2" xfId="1657"/>
    <cellStyle name="20% - Accent1 71 2 5" xfId="1658"/>
    <cellStyle name="20% - Accent1 71 2 5 2" xfId="1659"/>
    <cellStyle name="20% - Accent1 71 2 6" xfId="1660"/>
    <cellStyle name="20% - Accent1 71 3" xfId="1661"/>
    <cellStyle name="20% - Accent1 71 3 2" xfId="1662"/>
    <cellStyle name="20% - Accent1 71 4" xfId="1663"/>
    <cellStyle name="20% - Accent1 71 4 2" xfId="1664"/>
    <cellStyle name="20% - Accent1 71 5" xfId="1665"/>
    <cellStyle name="20% - Accent1 71 5 2" xfId="1666"/>
    <cellStyle name="20% - Accent1 71 6" xfId="1667"/>
    <cellStyle name="20% - Accent1 71 6 2" xfId="1668"/>
    <cellStyle name="20% - Accent1 71 7" xfId="1669"/>
    <cellStyle name="20% - Accent1 71 8" xfId="1670"/>
    <cellStyle name="20% - Accent1 72" xfId="1671"/>
    <cellStyle name="20% - Accent1 72 2" xfId="1672"/>
    <cellStyle name="20% - Accent1 72 2 2" xfId="1673"/>
    <cellStyle name="20% - Accent1 72 2 2 2" xfId="1674"/>
    <cellStyle name="20% - Accent1 72 2 3" xfId="1675"/>
    <cellStyle name="20% - Accent1 72 2 3 2" xfId="1676"/>
    <cellStyle name="20% - Accent1 72 2 4" xfId="1677"/>
    <cellStyle name="20% - Accent1 72 2 4 2" xfId="1678"/>
    <cellStyle name="20% - Accent1 72 2 5" xfId="1679"/>
    <cellStyle name="20% - Accent1 72 2 5 2" xfId="1680"/>
    <cellStyle name="20% - Accent1 72 2 6" xfId="1681"/>
    <cellStyle name="20% - Accent1 72 3" xfId="1682"/>
    <cellStyle name="20% - Accent1 72 3 2" xfId="1683"/>
    <cellStyle name="20% - Accent1 72 4" xfId="1684"/>
    <cellStyle name="20% - Accent1 72 4 2" xfId="1685"/>
    <cellStyle name="20% - Accent1 72 5" xfId="1686"/>
    <cellStyle name="20% - Accent1 72 5 2" xfId="1687"/>
    <cellStyle name="20% - Accent1 72 6" xfId="1688"/>
    <cellStyle name="20% - Accent1 72 6 2" xfId="1689"/>
    <cellStyle name="20% - Accent1 72 7" xfId="1690"/>
    <cellStyle name="20% - Accent1 72 8" xfId="1691"/>
    <cellStyle name="20% - Accent1 8" xfId="1692"/>
    <cellStyle name="20% - Accent1 8 2" xfId="1693"/>
    <cellStyle name="20% - Accent1 8 2 2" xfId="1694"/>
    <cellStyle name="20% - Accent1 8 2 2 2" xfId="1695"/>
    <cellStyle name="20% - Accent1 8 2 3" xfId="1696"/>
    <cellStyle name="20% - Accent1 8 2 3 2" xfId="1697"/>
    <cellStyle name="20% - Accent1 8 2 4" xfId="1698"/>
    <cellStyle name="20% - Accent1 8 2 4 2" xfId="1699"/>
    <cellStyle name="20% - Accent1 8 2 5" xfId="1700"/>
    <cellStyle name="20% - Accent1 8 2 5 2" xfId="1701"/>
    <cellStyle name="20% - Accent1 8 2 6" xfId="1702"/>
    <cellStyle name="20% - Accent1 8 3" xfId="1703"/>
    <cellStyle name="20% - Accent1 8 3 2" xfId="1704"/>
    <cellStyle name="20% - Accent1 8 4" xfId="1705"/>
    <cellStyle name="20% - Accent1 8 4 2" xfId="1706"/>
    <cellStyle name="20% - Accent1 8 5" xfId="1707"/>
    <cellStyle name="20% - Accent1 8 5 2" xfId="1708"/>
    <cellStyle name="20% - Accent1 8 6" xfId="1709"/>
    <cellStyle name="20% - Accent1 8 6 2" xfId="1710"/>
    <cellStyle name="20% - Accent1 8 7" xfId="1711"/>
    <cellStyle name="20% - Accent1 8 8" xfId="1712"/>
    <cellStyle name="20% - Accent1 9" xfId="1713"/>
    <cellStyle name="20% - Accent1 9 2" xfId="1714"/>
    <cellStyle name="20% - Accent1 9 2 2" xfId="1715"/>
    <cellStyle name="20% - Accent1 9 2 2 2" xfId="1716"/>
    <cellStyle name="20% - Accent1 9 2 3" xfId="1717"/>
    <cellStyle name="20% - Accent1 9 2 3 2" xfId="1718"/>
    <cellStyle name="20% - Accent1 9 2 4" xfId="1719"/>
    <cellStyle name="20% - Accent1 9 2 4 2" xfId="1720"/>
    <cellStyle name="20% - Accent1 9 2 5" xfId="1721"/>
    <cellStyle name="20% - Accent1 9 2 5 2" xfId="1722"/>
    <cellStyle name="20% - Accent1 9 2 6" xfId="1723"/>
    <cellStyle name="20% - Accent1 9 3" xfId="1724"/>
    <cellStyle name="20% - Accent1 9 3 2" xfId="1725"/>
    <cellStyle name="20% - Accent1 9 4" xfId="1726"/>
    <cellStyle name="20% - Accent1 9 4 2" xfId="1727"/>
    <cellStyle name="20% - Accent1 9 5" xfId="1728"/>
    <cellStyle name="20% - Accent1 9 5 2" xfId="1729"/>
    <cellStyle name="20% - Accent1 9 6" xfId="1730"/>
    <cellStyle name="20% - Accent1 9 6 2" xfId="1731"/>
    <cellStyle name="20% - Accent1 9 7" xfId="1732"/>
    <cellStyle name="20% - Accent1 9 8" xfId="1733"/>
    <cellStyle name="20% - Accent2 10" xfId="1734"/>
    <cellStyle name="20% - Accent2 10 2" xfId="1735"/>
    <cellStyle name="20% - Accent2 10 2 2" xfId="1736"/>
    <cellStyle name="20% - Accent2 10 2 2 2" xfId="1737"/>
    <cellStyle name="20% - Accent2 10 2 3" xfId="1738"/>
    <cellStyle name="20% - Accent2 10 2 3 2" xfId="1739"/>
    <cellStyle name="20% - Accent2 10 2 4" xfId="1740"/>
    <cellStyle name="20% - Accent2 10 2 4 2" xfId="1741"/>
    <cellStyle name="20% - Accent2 10 2 5" xfId="1742"/>
    <cellStyle name="20% - Accent2 10 2 5 2" xfId="1743"/>
    <cellStyle name="20% - Accent2 10 2 6" xfId="1744"/>
    <cellStyle name="20% - Accent2 10 3" xfId="1745"/>
    <cellStyle name="20% - Accent2 10 3 2" xfId="1746"/>
    <cellStyle name="20% - Accent2 10 4" xfId="1747"/>
    <cellStyle name="20% - Accent2 10 4 2" xfId="1748"/>
    <cellStyle name="20% - Accent2 10 5" xfId="1749"/>
    <cellStyle name="20% - Accent2 10 5 2" xfId="1750"/>
    <cellStyle name="20% - Accent2 10 6" xfId="1751"/>
    <cellStyle name="20% - Accent2 10 6 2" xfId="1752"/>
    <cellStyle name="20% - Accent2 10 7" xfId="1753"/>
    <cellStyle name="20% - Accent2 10 8" xfId="1754"/>
    <cellStyle name="20% - Accent2 11" xfId="1755"/>
    <cellStyle name="20% - Accent2 11 2" xfId="1756"/>
    <cellStyle name="20% - Accent2 11 2 2" xfId="1757"/>
    <cellStyle name="20% - Accent2 11 2 2 2" xfId="1758"/>
    <cellStyle name="20% - Accent2 11 2 3" xfId="1759"/>
    <cellStyle name="20% - Accent2 11 2 3 2" xfId="1760"/>
    <cellStyle name="20% - Accent2 11 2 4" xfId="1761"/>
    <cellStyle name="20% - Accent2 11 2 4 2" xfId="1762"/>
    <cellStyle name="20% - Accent2 11 2 5" xfId="1763"/>
    <cellStyle name="20% - Accent2 11 2 5 2" xfId="1764"/>
    <cellStyle name="20% - Accent2 11 2 6" xfId="1765"/>
    <cellStyle name="20% - Accent2 11 3" xfId="1766"/>
    <cellStyle name="20% - Accent2 11 3 2" xfId="1767"/>
    <cellStyle name="20% - Accent2 11 4" xfId="1768"/>
    <cellStyle name="20% - Accent2 11 4 2" xfId="1769"/>
    <cellStyle name="20% - Accent2 11 5" xfId="1770"/>
    <cellStyle name="20% - Accent2 11 5 2" xfId="1771"/>
    <cellStyle name="20% - Accent2 11 6" xfId="1772"/>
    <cellStyle name="20% - Accent2 11 6 2" xfId="1773"/>
    <cellStyle name="20% - Accent2 11 7" xfId="1774"/>
    <cellStyle name="20% - Accent2 11 8" xfId="1775"/>
    <cellStyle name="20% - Accent2 12" xfId="1776"/>
    <cellStyle name="20% - Accent2 12 2" xfId="1777"/>
    <cellStyle name="20% - Accent2 12 2 2" xfId="1778"/>
    <cellStyle name="20% - Accent2 12 2 2 2" xfId="1779"/>
    <cellStyle name="20% - Accent2 12 2 3" xfId="1780"/>
    <cellStyle name="20% - Accent2 12 2 3 2" xfId="1781"/>
    <cellStyle name="20% - Accent2 12 2 4" xfId="1782"/>
    <cellStyle name="20% - Accent2 12 2 4 2" xfId="1783"/>
    <cellStyle name="20% - Accent2 12 2 5" xfId="1784"/>
    <cellStyle name="20% - Accent2 12 2 5 2" xfId="1785"/>
    <cellStyle name="20% - Accent2 12 2 6" xfId="1786"/>
    <cellStyle name="20% - Accent2 12 3" xfId="1787"/>
    <cellStyle name="20% - Accent2 12 3 2" xfId="1788"/>
    <cellStyle name="20% - Accent2 12 4" xfId="1789"/>
    <cellStyle name="20% - Accent2 12 4 2" xfId="1790"/>
    <cellStyle name="20% - Accent2 12 5" xfId="1791"/>
    <cellStyle name="20% - Accent2 12 5 2" xfId="1792"/>
    <cellStyle name="20% - Accent2 12 6" xfId="1793"/>
    <cellStyle name="20% - Accent2 12 6 2" xfId="1794"/>
    <cellStyle name="20% - Accent2 12 7" xfId="1795"/>
    <cellStyle name="20% - Accent2 12 8" xfId="1796"/>
    <cellStyle name="20% - Accent2 13" xfId="1797"/>
    <cellStyle name="20% - Accent2 13 2" xfId="1798"/>
    <cellStyle name="20% - Accent2 13 2 2" xfId="1799"/>
    <cellStyle name="20% - Accent2 13 2 2 2" xfId="1800"/>
    <cellStyle name="20% - Accent2 13 2 3" xfId="1801"/>
    <cellStyle name="20% - Accent2 13 2 3 2" xfId="1802"/>
    <cellStyle name="20% - Accent2 13 2 4" xfId="1803"/>
    <cellStyle name="20% - Accent2 13 2 4 2" xfId="1804"/>
    <cellStyle name="20% - Accent2 13 2 5" xfId="1805"/>
    <cellStyle name="20% - Accent2 13 2 5 2" xfId="1806"/>
    <cellStyle name="20% - Accent2 13 2 6" xfId="1807"/>
    <cellStyle name="20% - Accent2 13 3" xfId="1808"/>
    <cellStyle name="20% - Accent2 13 3 2" xfId="1809"/>
    <cellStyle name="20% - Accent2 13 4" xfId="1810"/>
    <cellStyle name="20% - Accent2 13 4 2" xfId="1811"/>
    <cellStyle name="20% - Accent2 13 5" xfId="1812"/>
    <cellStyle name="20% - Accent2 13 5 2" xfId="1813"/>
    <cellStyle name="20% - Accent2 13 6" xfId="1814"/>
    <cellStyle name="20% - Accent2 13 6 2" xfId="1815"/>
    <cellStyle name="20% - Accent2 13 7" xfId="1816"/>
    <cellStyle name="20% - Accent2 13 8" xfId="1817"/>
    <cellStyle name="20% - Accent2 14" xfId="1818"/>
    <cellStyle name="20% - Accent2 14 2" xfId="1819"/>
    <cellStyle name="20% - Accent2 14 2 2" xfId="1820"/>
    <cellStyle name="20% - Accent2 14 2 2 2" xfId="1821"/>
    <cellStyle name="20% - Accent2 14 2 3" xfId="1822"/>
    <cellStyle name="20% - Accent2 14 2 3 2" xfId="1823"/>
    <cellStyle name="20% - Accent2 14 2 4" xfId="1824"/>
    <cellStyle name="20% - Accent2 14 2 4 2" xfId="1825"/>
    <cellStyle name="20% - Accent2 14 2 5" xfId="1826"/>
    <cellStyle name="20% - Accent2 14 2 5 2" xfId="1827"/>
    <cellStyle name="20% - Accent2 14 2 6" xfId="1828"/>
    <cellStyle name="20% - Accent2 14 3" xfId="1829"/>
    <cellStyle name="20% - Accent2 14 3 2" xfId="1830"/>
    <cellStyle name="20% - Accent2 14 4" xfId="1831"/>
    <cellStyle name="20% - Accent2 14 4 2" xfId="1832"/>
    <cellStyle name="20% - Accent2 14 5" xfId="1833"/>
    <cellStyle name="20% - Accent2 14 5 2" xfId="1834"/>
    <cellStyle name="20% - Accent2 14 6" xfId="1835"/>
    <cellStyle name="20% - Accent2 14 6 2" xfId="1836"/>
    <cellStyle name="20% - Accent2 14 7" xfId="1837"/>
    <cellStyle name="20% - Accent2 14 8" xfId="1838"/>
    <cellStyle name="20% - Accent2 15" xfId="1839"/>
    <cellStyle name="20% - Accent2 15 2" xfId="1840"/>
    <cellStyle name="20% - Accent2 15 2 2" xfId="1841"/>
    <cellStyle name="20% - Accent2 15 2 2 2" xfId="1842"/>
    <cellStyle name="20% - Accent2 15 2 3" xfId="1843"/>
    <cellStyle name="20% - Accent2 15 2 3 2" xfId="1844"/>
    <cellStyle name="20% - Accent2 15 2 4" xfId="1845"/>
    <cellStyle name="20% - Accent2 15 2 4 2" xfId="1846"/>
    <cellStyle name="20% - Accent2 15 2 5" xfId="1847"/>
    <cellStyle name="20% - Accent2 15 2 5 2" xfId="1848"/>
    <cellStyle name="20% - Accent2 15 2 6" xfId="1849"/>
    <cellStyle name="20% - Accent2 15 3" xfId="1850"/>
    <cellStyle name="20% - Accent2 15 3 2" xfId="1851"/>
    <cellStyle name="20% - Accent2 15 4" xfId="1852"/>
    <cellStyle name="20% - Accent2 15 4 2" xfId="1853"/>
    <cellStyle name="20% - Accent2 15 5" xfId="1854"/>
    <cellStyle name="20% - Accent2 15 5 2" xfId="1855"/>
    <cellStyle name="20% - Accent2 15 6" xfId="1856"/>
    <cellStyle name="20% - Accent2 15 6 2" xfId="1857"/>
    <cellStyle name="20% - Accent2 15 7" xfId="1858"/>
    <cellStyle name="20% - Accent2 15 8" xfId="1859"/>
    <cellStyle name="20% - Accent2 16" xfId="1860"/>
    <cellStyle name="20% - Accent2 16 2" xfId="1861"/>
    <cellStyle name="20% - Accent2 16 2 2" xfId="1862"/>
    <cellStyle name="20% - Accent2 16 2 2 2" xfId="1863"/>
    <cellStyle name="20% - Accent2 16 2 3" xfId="1864"/>
    <cellStyle name="20% - Accent2 16 2 3 2" xfId="1865"/>
    <cellStyle name="20% - Accent2 16 2 4" xfId="1866"/>
    <cellStyle name="20% - Accent2 16 2 4 2" xfId="1867"/>
    <cellStyle name="20% - Accent2 16 2 5" xfId="1868"/>
    <cellStyle name="20% - Accent2 16 2 5 2" xfId="1869"/>
    <cellStyle name="20% - Accent2 16 2 6" xfId="1870"/>
    <cellStyle name="20% - Accent2 16 3" xfId="1871"/>
    <cellStyle name="20% - Accent2 16 3 2" xfId="1872"/>
    <cellStyle name="20% - Accent2 16 4" xfId="1873"/>
    <cellStyle name="20% - Accent2 16 4 2" xfId="1874"/>
    <cellStyle name="20% - Accent2 16 5" xfId="1875"/>
    <cellStyle name="20% - Accent2 16 5 2" xfId="1876"/>
    <cellStyle name="20% - Accent2 16 6" xfId="1877"/>
    <cellStyle name="20% - Accent2 16 6 2" xfId="1878"/>
    <cellStyle name="20% - Accent2 16 7" xfId="1879"/>
    <cellStyle name="20% - Accent2 16 8" xfId="1880"/>
    <cellStyle name="20% - Accent2 17" xfId="1881"/>
    <cellStyle name="20% - Accent2 17 2" xfId="1882"/>
    <cellStyle name="20% - Accent2 17 2 2" xfId="1883"/>
    <cellStyle name="20% - Accent2 17 2 2 2" xfId="1884"/>
    <cellStyle name="20% - Accent2 17 2 3" xfId="1885"/>
    <cellStyle name="20% - Accent2 17 2 3 2" xfId="1886"/>
    <cellStyle name="20% - Accent2 17 2 4" xfId="1887"/>
    <cellStyle name="20% - Accent2 17 2 4 2" xfId="1888"/>
    <cellStyle name="20% - Accent2 17 2 5" xfId="1889"/>
    <cellStyle name="20% - Accent2 17 2 5 2" xfId="1890"/>
    <cellStyle name="20% - Accent2 17 2 6" xfId="1891"/>
    <cellStyle name="20% - Accent2 17 3" xfId="1892"/>
    <cellStyle name="20% - Accent2 17 3 2" xfId="1893"/>
    <cellStyle name="20% - Accent2 17 4" xfId="1894"/>
    <cellStyle name="20% - Accent2 17 4 2" xfId="1895"/>
    <cellStyle name="20% - Accent2 17 5" xfId="1896"/>
    <cellStyle name="20% - Accent2 17 5 2" xfId="1897"/>
    <cellStyle name="20% - Accent2 17 6" xfId="1898"/>
    <cellStyle name="20% - Accent2 17 6 2" xfId="1899"/>
    <cellStyle name="20% - Accent2 17 7" xfId="1900"/>
    <cellStyle name="20% - Accent2 17 8" xfId="1901"/>
    <cellStyle name="20% - Accent2 18" xfId="1902"/>
    <cellStyle name="20% - Accent2 18 2" xfId="1903"/>
    <cellStyle name="20% - Accent2 18 2 2" xfId="1904"/>
    <cellStyle name="20% - Accent2 18 2 2 2" xfId="1905"/>
    <cellStyle name="20% - Accent2 18 2 3" xfId="1906"/>
    <cellStyle name="20% - Accent2 18 2 3 2" xfId="1907"/>
    <cellStyle name="20% - Accent2 18 2 4" xfId="1908"/>
    <cellStyle name="20% - Accent2 18 2 4 2" xfId="1909"/>
    <cellStyle name="20% - Accent2 18 2 5" xfId="1910"/>
    <cellStyle name="20% - Accent2 18 2 5 2" xfId="1911"/>
    <cellStyle name="20% - Accent2 18 2 6" xfId="1912"/>
    <cellStyle name="20% - Accent2 18 3" xfId="1913"/>
    <cellStyle name="20% - Accent2 18 3 2" xfId="1914"/>
    <cellStyle name="20% - Accent2 18 4" xfId="1915"/>
    <cellStyle name="20% - Accent2 18 4 2" xfId="1916"/>
    <cellStyle name="20% - Accent2 18 5" xfId="1917"/>
    <cellStyle name="20% - Accent2 18 5 2" xfId="1918"/>
    <cellStyle name="20% - Accent2 18 6" xfId="1919"/>
    <cellStyle name="20% - Accent2 18 6 2" xfId="1920"/>
    <cellStyle name="20% - Accent2 18 7" xfId="1921"/>
    <cellStyle name="20% - Accent2 18 8" xfId="1922"/>
    <cellStyle name="20% - Accent2 19" xfId="1923"/>
    <cellStyle name="20% - Accent2 19 2" xfId="1924"/>
    <cellStyle name="20% - Accent2 19 2 2" xfId="1925"/>
    <cellStyle name="20% - Accent2 19 2 2 2" xfId="1926"/>
    <cellStyle name="20% - Accent2 19 2 3" xfId="1927"/>
    <cellStyle name="20% - Accent2 19 2 3 2" xfId="1928"/>
    <cellStyle name="20% - Accent2 19 2 4" xfId="1929"/>
    <cellStyle name="20% - Accent2 19 2 4 2" xfId="1930"/>
    <cellStyle name="20% - Accent2 19 2 5" xfId="1931"/>
    <cellStyle name="20% - Accent2 19 2 5 2" xfId="1932"/>
    <cellStyle name="20% - Accent2 19 2 6" xfId="1933"/>
    <cellStyle name="20% - Accent2 19 3" xfId="1934"/>
    <cellStyle name="20% - Accent2 19 3 2" xfId="1935"/>
    <cellStyle name="20% - Accent2 19 4" xfId="1936"/>
    <cellStyle name="20% - Accent2 19 4 2" xfId="1937"/>
    <cellStyle name="20% - Accent2 19 5" xfId="1938"/>
    <cellStyle name="20% - Accent2 19 5 2" xfId="1939"/>
    <cellStyle name="20% - Accent2 19 6" xfId="1940"/>
    <cellStyle name="20% - Accent2 19 6 2" xfId="1941"/>
    <cellStyle name="20% - Accent2 19 7" xfId="1942"/>
    <cellStyle name="20% - Accent2 19 8" xfId="1943"/>
    <cellStyle name="20% - Accent2 2" xfId="1944"/>
    <cellStyle name="20% - Accent2 2 10" xfId="1945"/>
    <cellStyle name="20% - Accent2 2 11" xfId="1946"/>
    <cellStyle name="20% - Accent2 2 2" xfId="1947"/>
    <cellStyle name="20% - Accent2 2 2 2" xfId="1948"/>
    <cellStyle name="20% - Accent2 2 2 2 2" xfId="1949"/>
    <cellStyle name="20% - Accent2 2 2 3" xfId="1950"/>
    <cellStyle name="20% - Accent2 2 2 3 2" xfId="1951"/>
    <cellStyle name="20% - Accent2 2 2 4" xfId="1952"/>
    <cellStyle name="20% - Accent2 2 2 4 2" xfId="1953"/>
    <cellStyle name="20% - Accent2 2 2 5" xfId="1954"/>
    <cellStyle name="20% - Accent2 2 2 5 2" xfId="1955"/>
    <cellStyle name="20% - Accent2 2 2 6" xfId="1956"/>
    <cellStyle name="20% - Accent2 2 2 7" xfId="1957"/>
    <cellStyle name="20% - Accent2 2 2 8" xfId="1958"/>
    <cellStyle name="20% - Accent2 2 2 9" xfId="1959"/>
    <cellStyle name="20% - Accent2 2 3" xfId="1960"/>
    <cellStyle name="20% - Accent2 2 3 2" xfId="1961"/>
    <cellStyle name="20% - Accent2 2 4" xfId="1962"/>
    <cellStyle name="20% - Accent2 2 4 2" xfId="1963"/>
    <cellStyle name="20% - Accent2 2 5" xfId="1964"/>
    <cellStyle name="20% - Accent2 2 5 2" xfId="1965"/>
    <cellStyle name="20% - Accent2 2 6" xfId="1966"/>
    <cellStyle name="20% - Accent2 2 6 2" xfId="1967"/>
    <cellStyle name="20% - Accent2 2 7" xfId="1968"/>
    <cellStyle name="20% - Accent2 2 8" xfId="1969"/>
    <cellStyle name="20% - Accent2 2 9" xfId="1970"/>
    <cellStyle name="20% - Accent2 20" xfId="1971"/>
    <cellStyle name="20% - Accent2 20 2" xfId="1972"/>
    <cellStyle name="20% - Accent2 20 2 2" xfId="1973"/>
    <cellStyle name="20% - Accent2 20 2 2 2" xfId="1974"/>
    <cellStyle name="20% - Accent2 20 2 3" xfId="1975"/>
    <cellStyle name="20% - Accent2 20 2 3 2" xfId="1976"/>
    <cellStyle name="20% - Accent2 20 2 4" xfId="1977"/>
    <cellStyle name="20% - Accent2 20 2 4 2" xfId="1978"/>
    <cellStyle name="20% - Accent2 20 2 5" xfId="1979"/>
    <cellStyle name="20% - Accent2 20 2 5 2" xfId="1980"/>
    <cellStyle name="20% - Accent2 20 2 6" xfId="1981"/>
    <cellStyle name="20% - Accent2 20 3" xfId="1982"/>
    <cellStyle name="20% - Accent2 20 3 2" xfId="1983"/>
    <cellStyle name="20% - Accent2 20 4" xfId="1984"/>
    <cellStyle name="20% - Accent2 20 4 2" xfId="1985"/>
    <cellStyle name="20% - Accent2 20 5" xfId="1986"/>
    <cellStyle name="20% - Accent2 20 5 2" xfId="1987"/>
    <cellStyle name="20% - Accent2 20 6" xfId="1988"/>
    <cellStyle name="20% - Accent2 20 6 2" xfId="1989"/>
    <cellStyle name="20% - Accent2 20 7" xfId="1990"/>
    <cellStyle name="20% - Accent2 20 8" xfId="1991"/>
    <cellStyle name="20% - Accent2 21" xfId="1992"/>
    <cellStyle name="20% - Accent2 21 2" xfId="1993"/>
    <cellStyle name="20% - Accent2 21 2 2" xfId="1994"/>
    <cellStyle name="20% - Accent2 21 2 2 2" xfId="1995"/>
    <cellStyle name="20% - Accent2 21 2 3" xfId="1996"/>
    <cellStyle name="20% - Accent2 21 2 3 2" xfId="1997"/>
    <cellStyle name="20% - Accent2 21 2 4" xfId="1998"/>
    <cellStyle name="20% - Accent2 21 2 4 2" xfId="1999"/>
    <cellStyle name="20% - Accent2 21 2 5" xfId="2000"/>
    <cellStyle name="20% - Accent2 21 2 5 2" xfId="2001"/>
    <cellStyle name="20% - Accent2 21 2 6" xfId="2002"/>
    <cellStyle name="20% - Accent2 21 3" xfId="2003"/>
    <cellStyle name="20% - Accent2 21 3 2" xfId="2004"/>
    <cellStyle name="20% - Accent2 21 4" xfId="2005"/>
    <cellStyle name="20% - Accent2 21 4 2" xfId="2006"/>
    <cellStyle name="20% - Accent2 21 5" xfId="2007"/>
    <cellStyle name="20% - Accent2 21 5 2" xfId="2008"/>
    <cellStyle name="20% - Accent2 21 6" xfId="2009"/>
    <cellStyle name="20% - Accent2 21 6 2" xfId="2010"/>
    <cellStyle name="20% - Accent2 21 7" xfId="2011"/>
    <cellStyle name="20% - Accent2 21 8" xfId="2012"/>
    <cellStyle name="20% - Accent2 22" xfId="2013"/>
    <cellStyle name="20% - Accent2 22 2" xfId="2014"/>
    <cellStyle name="20% - Accent2 22 2 2" xfId="2015"/>
    <cellStyle name="20% - Accent2 22 2 2 2" xfId="2016"/>
    <cellStyle name="20% - Accent2 22 2 3" xfId="2017"/>
    <cellStyle name="20% - Accent2 22 2 3 2" xfId="2018"/>
    <cellStyle name="20% - Accent2 22 2 4" xfId="2019"/>
    <cellStyle name="20% - Accent2 22 2 4 2" xfId="2020"/>
    <cellStyle name="20% - Accent2 22 2 5" xfId="2021"/>
    <cellStyle name="20% - Accent2 22 2 5 2" xfId="2022"/>
    <cellStyle name="20% - Accent2 22 2 6" xfId="2023"/>
    <cellStyle name="20% - Accent2 22 3" xfId="2024"/>
    <cellStyle name="20% - Accent2 22 3 2" xfId="2025"/>
    <cellStyle name="20% - Accent2 22 4" xfId="2026"/>
    <cellStyle name="20% - Accent2 22 4 2" xfId="2027"/>
    <cellStyle name="20% - Accent2 22 5" xfId="2028"/>
    <cellStyle name="20% - Accent2 22 5 2" xfId="2029"/>
    <cellStyle name="20% - Accent2 22 6" xfId="2030"/>
    <cellStyle name="20% - Accent2 22 6 2" xfId="2031"/>
    <cellStyle name="20% - Accent2 22 7" xfId="2032"/>
    <cellStyle name="20% - Accent2 22 8" xfId="2033"/>
    <cellStyle name="20% - Accent2 23" xfId="2034"/>
    <cellStyle name="20% - Accent2 23 2" xfId="2035"/>
    <cellStyle name="20% - Accent2 23 2 2" xfId="2036"/>
    <cellStyle name="20% - Accent2 23 2 2 2" xfId="2037"/>
    <cellStyle name="20% - Accent2 23 2 3" xfId="2038"/>
    <cellStyle name="20% - Accent2 23 2 3 2" xfId="2039"/>
    <cellStyle name="20% - Accent2 23 2 4" xfId="2040"/>
    <cellStyle name="20% - Accent2 23 2 4 2" xfId="2041"/>
    <cellStyle name="20% - Accent2 23 2 5" xfId="2042"/>
    <cellStyle name="20% - Accent2 23 2 5 2" xfId="2043"/>
    <cellStyle name="20% - Accent2 23 2 6" xfId="2044"/>
    <cellStyle name="20% - Accent2 23 3" xfId="2045"/>
    <cellStyle name="20% - Accent2 23 3 2" xfId="2046"/>
    <cellStyle name="20% - Accent2 23 4" xfId="2047"/>
    <cellStyle name="20% - Accent2 23 4 2" xfId="2048"/>
    <cellStyle name="20% - Accent2 23 5" xfId="2049"/>
    <cellStyle name="20% - Accent2 23 5 2" xfId="2050"/>
    <cellStyle name="20% - Accent2 23 6" xfId="2051"/>
    <cellStyle name="20% - Accent2 23 6 2" xfId="2052"/>
    <cellStyle name="20% - Accent2 23 7" xfId="2053"/>
    <cellStyle name="20% - Accent2 23 8" xfId="2054"/>
    <cellStyle name="20% - Accent2 24" xfId="2055"/>
    <cellStyle name="20% - Accent2 24 2" xfId="2056"/>
    <cellStyle name="20% - Accent2 24 2 2" xfId="2057"/>
    <cellStyle name="20% - Accent2 24 2 2 2" xfId="2058"/>
    <cellStyle name="20% - Accent2 24 2 3" xfId="2059"/>
    <cellStyle name="20% - Accent2 24 2 3 2" xfId="2060"/>
    <cellStyle name="20% - Accent2 24 2 4" xfId="2061"/>
    <cellStyle name="20% - Accent2 24 2 4 2" xfId="2062"/>
    <cellStyle name="20% - Accent2 24 2 5" xfId="2063"/>
    <cellStyle name="20% - Accent2 24 2 5 2" xfId="2064"/>
    <cellStyle name="20% - Accent2 24 2 6" xfId="2065"/>
    <cellStyle name="20% - Accent2 24 3" xfId="2066"/>
    <cellStyle name="20% - Accent2 24 3 2" xfId="2067"/>
    <cellStyle name="20% - Accent2 24 4" xfId="2068"/>
    <cellStyle name="20% - Accent2 24 4 2" xfId="2069"/>
    <cellStyle name="20% - Accent2 24 5" xfId="2070"/>
    <cellStyle name="20% - Accent2 24 5 2" xfId="2071"/>
    <cellStyle name="20% - Accent2 24 6" xfId="2072"/>
    <cellStyle name="20% - Accent2 24 6 2" xfId="2073"/>
    <cellStyle name="20% - Accent2 24 7" xfId="2074"/>
    <cellStyle name="20% - Accent2 24 8" xfId="2075"/>
    <cellStyle name="20% - Accent2 25" xfId="2076"/>
    <cellStyle name="20% - Accent2 25 2" xfId="2077"/>
    <cellStyle name="20% - Accent2 25 2 2" xfId="2078"/>
    <cellStyle name="20% - Accent2 25 2 2 2" xfId="2079"/>
    <cellStyle name="20% - Accent2 25 2 3" xfId="2080"/>
    <cellStyle name="20% - Accent2 25 2 3 2" xfId="2081"/>
    <cellStyle name="20% - Accent2 25 2 4" xfId="2082"/>
    <cellStyle name="20% - Accent2 25 2 4 2" xfId="2083"/>
    <cellStyle name="20% - Accent2 25 2 5" xfId="2084"/>
    <cellStyle name="20% - Accent2 25 2 5 2" xfId="2085"/>
    <cellStyle name="20% - Accent2 25 2 6" xfId="2086"/>
    <cellStyle name="20% - Accent2 25 3" xfId="2087"/>
    <cellStyle name="20% - Accent2 25 3 2" xfId="2088"/>
    <cellStyle name="20% - Accent2 25 4" xfId="2089"/>
    <cellStyle name="20% - Accent2 25 4 2" xfId="2090"/>
    <cellStyle name="20% - Accent2 25 5" xfId="2091"/>
    <cellStyle name="20% - Accent2 25 5 2" xfId="2092"/>
    <cellStyle name="20% - Accent2 25 6" xfId="2093"/>
    <cellStyle name="20% - Accent2 25 6 2" xfId="2094"/>
    <cellStyle name="20% - Accent2 25 7" xfId="2095"/>
    <cellStyle name="20% - Accent2 25 8" xfId="2096"/>
    <cellStyle name="20% - Accent2 26" xfId="2097"/>
    <cellStyle name="20% - Accent2 26 2" xfId="2098"/>
    <cellStyle name="20% - Accent2 26 2 2" xfId="2099"/>
    <cellStyle name="20% - Accent2 26 2 2 2" xfId="2100"/>
    <cellStyle name="20% - Accent2 26 2 3" xfId="2101"/>
    <cellStyle name="20% - Accent2 26 2 3 2" xfId="2102"/>
    <cellStyle name="20% - Accent2 26 2 4" xfId="2103"/>
    <cellStyle name="20% - Accent2 26 2 4 2" xfId="2104"/>
    <cellStyle name="20% - Accent2 26 2 5" xfId="2105"/>
    <cellStyle name="20% - Accent2 26 2 5 2" xfId="2106"/>
    <cellStyle name="20% - Accent2 26 2 6" xfId="2107"/>
    <cellStyle name="20% - Accent2 26 3" xfId="2108"/>
    <cellStyle name="20% - Accent2 26 3 2" xfId="2109"/>
    <cellStyle name="20% - Accent2 26 4" xfId="2110"/>
    <cellStyle name="20% - Accent2 26 4 2" xfId="2111"/>
    <cellStyle name="20% - Accent2 26 5" xfId="2112"/>
    <cellStyle name="20% - Accent2 26 5 2" xfId="2113"/>
    <cellStyle name="20% - Accent2 26 6" xfId="2114"/>
    <cellStyle name="20% - Accent2 26 6 2" xfId="2115"/>
    <cellStyle name="20% - Accent2 26 7" xfId="2116"/>
    <cellStyle name="20% - Accent2 26 8" xfId="2117"/>
    <cellStyle name="20% - Accent2 27" xfId="2118"/>
    <cellStyle name="20% - Accent2 27 2" xfId="2119"/>
    <cellStyle name="20% - Accent2 27 2 2" xfId="2120"/>
    <cellStyle name="20% - Accent2 27 2 2 2" xfId="2121"/>
    <cellStyle name="20% - Accent2 27 2 3" xfId="2122"/>
    <cellStyle name="20% - Accent2 27 2 3 2" xfId="2123"/>
    <cellStyle name="20% - Accent2 27 2 4" xfId="2124"/>
    <cellStyle name="20% - Accent2 27 2 4 2" xfId="2125"/>
    <cellStyle name="20% - Accent2 27 2 5" xfId="2126"/>
    <cellStyle name="20% - Accent2 27 2 5 2" xfId="2127"/>
    <cellStyle name="20% - Accent2 27 2 6" xfId="2128"/>
    <cellStyle name="20% - Accent2 27 3" xfId="2129"/>
    <cellStyle name="20% - Accent2 27 3 2" xfId="2130"/>
    <cellStyle name="20% - Accent2 27 4" xfId="2131"/>
    <cellStyle name="20% - Accent2 27 4 2" xfId="2132"/>
    <cellStyle name="20% - Accent2 27 5" xfId="2133"/>
    <cellStyle name="20% - Accent2 27 5 2" xfId="2134"/>
    <cellStyle name="20% - Accent2 27 6" xfId="2135"/>
    <cellStyle name="20% - Accent2 27 6 2" xfId="2136"/>
    <cellStyle name="20% - Accent2 27 7" xfId="2137"/>
    <cellStyle name="20% - Accent2 27 8" xfId="2138"/>
    <cellStyle name="20% - Accent2 28" xfId="2139"/>
    <cellStyle name="20% - Accent2 28 2" xfId="2140"/>
    <cellStyle name="20% - Accent2 28 2 2" xfId="2141"/>
    <cellStyle name="20% - Accent2 28 2 2 2" xfId="2142"/>
    <cellStyle name="20% - Accent2 28 2 3" xfId="2143"/>
    <cellStyle name="20% - Accent2 28 2 3 2" xfId="2144"/>
    <cellStyle name="20% - Accent2 28 2 4" xfId="2145"/>
    <cellStyle name="20% - Accent2 28 2 4 2" xfId="2146"/>
    <cellStyle name="20% - Accent2 28 2 5" xfId="2147"/>
    <cellStyle name="20% - Accent2 28 2 5 2" xfId="2148"/>
    <cellStyle name="20% - Accent2 28 2 6" xfId="2149"/>
    <cellStyle name="20% - Accent2 28 3" xfId="2150"/>
    <cellStyle name="20% - Accent2 28 3 2" xfId="2151"/>
    <cellStyle name="20% - Accent2 28 4" xfId="2152"/>
    <cellStyle name="20% - Accent2 28 4 2" xfId="2153"/>
    <cellStyle name="20% - Accent2 28 5" xfId="2154"/>
    <cellStyle name="20% - Accent2 28 5 2" xfId="2155"/>
    <cellStyle name="20% - Accent2 28 6" xfId="2156"/>
    <cellStyle name="20% - Accent2 28 6 2" xfId="2157"/>
    <cellStyle name="20% - Accent2 28 7" xfId="2158"/>
    <cellStyle name="20% - Accent2 28 8" xfId="2159"/>
    <cellStyle name="20% - Accent2 29" xfId="2160"/>
    <cellStyle name="20% - Accent2 29 2" xfId="2161"/>
    <cellStyle name="20% - Accent2 29 2 2" xfId="2162"/>
    <cellStyle name="20% - Accent2 29 2 2 2" xfId="2163"/>
    <cellStyle name="20% - Accent2 29 2 3" xfId="2164"/>
    <cellStyle name="20% - Accent2 29 2 3 2" xfId="2165"/>
    <cellStyle name="20% - Accent2 29 2 4" xfId="2166"/>
    <cellStyle name="20% - Accent2 29 2 4 2" xfId="2167"/>
    <cellStyle name="20% - Accent2 29 2 5" xfId="2168"/>
    <cellStyle name="20% - Accent2 29 2 5 2" xfId="2169"/>
    <cellStyle name="20% - Accent2 29 2 6" xfId="2170"/>
    <cellStyle name="20% - Accent2 29 3" xfId="2171"/>
    <cellStyle name="20% - Accent2 29 3 2" xfId="2172"/>
    <cellStyle name="20% - Accent2 29 4" xfId="2173"/>
    <cellStyle name="20% - Accent2 29 4 2" xfId="2174"/>
    <cellStyle name="20% - Accent2 29 5" xfId="2175"/>
    <cellStyle name="20% - Accent2 29 5 2" xfId="2176"/>
    <cellStyle name="20% - Accent2 29 6" xfId="2177"/>
    <cellStyle name="20% - Accent2 29 6 2" xfId="2178"/>
    <cellStyle name="20% - Accent2 29 7" xfId="2179"/>
    <cellStyle name="20% - Accent2 29 8" xfId="2180"/>
    <cellStyle name="20% - Accent2 3" xfId="2181"/>
    <cellStyle name="20% - Accent2 3 10" xfId="2182"/>
    <cellStyle name="20% - Accent2 3 11" xfId="2183"/>
    <cellStyle name="20% - Accent2 3 2" xfId="2184"/>
    <cellStyle name="20% - Accent2 3 2 2" xfId="2185"/>
    <cellStyle name="20% - Accent2 3 2 2 2" xfId="2186"/>
    <cellStyle name="20% - Accent2 3 2 3" xfId="2187"/>
    <cellStyle name="20% - Accent2 3 2 3 2" xfId="2188"/>
    <cellStyle name="20% - Accent2 3 2 4" xfId="2189"/>
    <cellStyle name="20% - Accent2 3 2 4 2" xfId="2190"/>
    <cellStyle name="20% - Accent2 3 2 5" xfId="2191"/>
    <cellStyle name="20% - Accent2 3 2 5 2" xfId="2192"/>
    <cellStyle name="20% - Accent2 3 2 6" xfId="2193"/>
    <cellStyle name="20% - Accent2 3 2 7" xfId="2194"/>
    <cellStyle name="20% - Accent2 3 2 8" xfId="2195"/>
    <cellStyle name="20% - Accent2 3 2 9" xfId="2196"/>
    <cellStyle name="20% - Accent2 3 3" xfId="2197"/>
    <cellStyle name="20% - Accent2 3 3 2" xfId="2198"/>
    <cellStyle name="20% - Accent2 3 4" xfId="2199"/>
    <cellStyle name="20% - Accent2 3 4 2" xfId="2200"/>
    <cellStyle name="20% - Accent2 3 5" xfId="2201"/>
    <cellStyle name="20% - Accent2 3 5 2" xfId="2202"/>
    <cellStyle name="20% - Accent2 3 6" xfId="2203"/>
    <cellStyle name="20% - Accent2 3 6 2" xfId="2204"/>
    <cellStyle name="20% - Accent2 3 7" xfId="2205"/>
    <cellStyle name="20% - Accent2 3 8" xfId="2206"/>
    <cellStyle name="20% - Accent2 3 9" xfId="2207"/>
    <cellStyle name="20% - Accent2 30" xfId="2208"/>
    <cellStyle name="20% - Accent2 30 2" xfId="2209"/>
    <cellStyle name="20% - Accent2 30 2 2" xfId="2210"/>
    <cellStyle name="20% - Accent2 30 2 2 2" xfId="2211"/>
    <cellStyle name="20% - Accent2 30 2 3" xfId="2212"/>
    <cellStyle name="20% - Accent2 30 2 3 2" xfId="2213"/>
    <cellStyle name="20% - Accent2 30 2 4" xfId="2214"/>
    <cellStyle name="20% - Accent2 30 2 4 2" xfId="2215"/>
    <cellStyle name="20% - Accent2 30 2 5" xfId="2216"/>
    <cellStyle name="20% - Accent2 30 2 5 2" xfId="2217"/>
    <cellStyle name="20% - Accent2 30 2 6" xfId="2218"/>
    <cellStyle name="20% - Accent2 30 3" xfId="2219"/>
    <cellStyle name="20% - Accent2 30 3 2" xfId="2220"/>
    <cellStyle name="20% - Accent2 30 4" xfId="2221"/>
    <cellStyle name="20% - Accent2 30 4 2" xfId="2222"/>
    <cellStyle name="20% - Accent2 30 5" xfId="2223"/>
    <cellStyle name="20% - Accent2 30 5 2" xfId="2224"/>
    <cellStyle name="20% - Accent2 30 6" xfId="2225"/>
    <cellStyle name="20% - Accent2 30 6 2" xfId="2226"/>
    <cellStyle name="20% - Accent2 30 7" xfId="2227"/>
    <cellStyle name="20% - Accent2 30 8" xfId="2228"/>
    <cellStyle name="20% - Accent2 31" xfId="2229"/>
    <cellStyle name="20% - Accent2 31 2" xfId="2230"/>
    <cellStyle name="20% - Accent2 31 2 2" xfId="2231"/>
    <cellStyle name="20% - Accent2 31 2 2 2" xfId="2232"/>
    <cellStyle name="20% - Accent2 31 2 3" xfId="2233"/>
    <cellStyle name="20% - Accent2 31 2 3 2" xfId="2234"/>
    <cellStyle name="20% - Accent2 31 2 4" xfId="2235"/>
    <cellStyle name="20% - Accent2 31 2 4 2" xfId="2236"/>
    <cellStyle name="20% - Accent2 31 2 5" xfId="2237"/>
    <cellStyle name="20% - Accent2 31 2 5 2" xfId="2238"/>
    <cellStyle name="20% - Accent2 31 2 6" xfId="2239"/>
    <cellStyle name="20% - Accent2 31 3" xfId="2240"/>
    <cellStyle name="20% - Accent2 31 3 2" xfId="2241"/>
    <cellStyle name="20% - Accent2 31 4" xfId="2242"/>
    <cellStyle name="20% - Accent2 31 4 2" xfId="2243"/>
    <cellStyle name="20% - Accent2 31 5" xfId="2244"/>
    <cellStyle name="20% - Accent2 31 5 2" xfId="2245"/>
    <cellStyle name="20% - Accent2 31 6" xfId="2246"/>
    <cellStyle name="20% - Accent2 31 6 2" xfId="2247"/>
    <cellStyle name="20% - Accent2 31 7" xfId="2248"/>
    <cellStyle name="20% - Accent2 31 8" xfId="2249"/>
    <cellStyle name="20% - Accent2 32" xfId="2250"/>
    <cellStyle name="20% - Accent2 32 2" xfId="2251"/>
    <cellStyle name="20% - Accent2 32 2 2" xfId="2252"/>
    <cellStyle name="20% - Accent2 32 2 2 2" xfId="2253"/>
    <cellStyle name="20% - Accent2 32 2 3" xfId="2254"/>
    <cellStyle name="20% - Accent2 32 2 3 2" xfId="2255"/>
    <cellStyle name="20% - Accent2 32 2 4" xfId="2256"/>
    <cellStyle name="20% - Accent2 32 2 4 2" xfId="2257"/>
    <cellStyle name="20% - Accent2 32 2 5" xfId="2258"/>
    <cellStyle name="20% - Accent2 32 2 5 2" xfId="2259"/>
    <cellStyle name="20% - Accent2 32 2 6" xfId="2260"/>
    <cellStyle name="20% - Accent2 32 3" xfId="2261"/>
    <cellStyle name="20% - Accent2 32 3 2" xfId="2262"/>
    <cellStyle name="20% - Accent2 32 4" xfId="2263"/>
    <cellStyle name="20% - Accent2 32 4 2" xfId="2264"/>
    <cellStyle name="20% - Accent2 32 5" xfId="2265"/>
    <cellStyle name="20% - Accent2 32 5 2" xfId="2266"/>
    <cellStyle name="20% - Accent2 32 6" xfId="2267"/>
    <cellStyle name="20% - Accent2 32 6 2" xfId="2268"/>
    <cellStyle name="20% - Accent2 32 7" xfId="2269"/>
    <cellStyle name="20% - Accent2 32 8" xfId="2270"/>
    <cellStyle name="20% - Accent2 33" xfId="2271"/>
    <cellStyle name="20% - Accent2 33 2" xfId="2272"/>
    <cellStyle name="20% - Accent2 33 2 2" xfId="2273"/>
    <cellStyle name="20% - Accent2 33 2 2 2" xfId="2274"/>
    <cellStyle name="20% - Accent2 33 2 3" xfId="2275"/>
    <cellStyle name="20% - Accent2 33 2 3 2" xfId="2276"/>
    <cellStyle name="20% - Accent2 33 2 4" xfId="2277"/>
    <cellStyle name="20% - Accent2 33 2 4 2" xfId="2278"/>
    <cellStyle name="20% - Accent2 33 2 5" xfId="2279"/>
    <cellStyle name="20% - Accent2 33 2 5 2" xfId="2280"/>
    <cellStyle name="20% - Accent2 33 2 6" xfId="2281"/>
    <cellStyle name="20% - Accent2 33 3" xfId="2282"/>
    <cellStyle name="20% - Accent2 33 3 2" xfId="2283"/>
    <cellStyle name="20% - Accent2 33 4" xfId="2284"/>
    <cellStyle name="20% - Accent2 33 4 2" xfId="2285"/>
    <cellStyle name="20% - Accent2 33 5" xfId="2286"/>
    <cellStyle name="20% - Accent2 33 5 2" xfId="2287"/>
    <cellStyle name="20% - Accent2 33 6" xfId="2288"/>
    <cellStyle name="20% - Accent2 33 6 2" xfId="2289"/>
    <cellStyle name="20% - Accent2 33 7" xfId="2290"/>
    <cellStyle name="20% - Accent2 33 8" xfId="2291"/>
    <cellStyle name="20% - Accent2 34" xfId="2292"/>
    <cellStyle name="20% - Accent2 34 2" xfId="2293"/>
    <cellStyle name="20% - Accent2 34 2 2" xfId="2294"/>
    <cellStyle name="20% - Accent2 34 2 2 2" xfId="2295"/>
    <cellStyle name="20% - Accent2 34 2 3" xfId="2296"/>
    <cellStyle name="20% - Accent2 34 2 3 2" xfId="2297"/>
    <cellStyle name="20% - Accent2 34 2 4" xfId="2298"/>
    <cellStyle name="20% - Accent2 34 2 4 2" xfId="2299"/>
    <cellStyle name="20% - Accent2 34 2 5" xfId="2300"/>
    <cellStyle name="20% - Accent2 34 2 5 2" xfId="2301"/>
    <cellStyle name="20% - Accent2 34 2 6" xfId="2302"/>
    <cellStyle name="20% - Accent2 34 3" xfId="2303"/>
    <cellStyle name="20% - Accent2 34 3 2" xfId="2304"/>
    <cellStyle name="20% - Accent2 34 4" xfId="2305"/>
    <cellStyle name="20% - Accent2 34 4 2" xfId="2306"/>
    <cellStyle name="20% - Accent2 34 5" xfId="2307"/>
    <cellStyle name="20% - Accent2 34 5 2" xfId="2308"/>
    <cellStyle name="20% - Accent2 34 6" xfId="2309"/>
    <cellStyle name="20% - Accent2 34 6 2" xfId="2310"/>
    <cellStyle name="20% - Accent2 34 7" xfId="2311"/>
    <cellStyle name="20% - Accent2 34 8" xfId="2312"/>
    <cellStyle name="20% - Accent2 35" xfId="2313"/>
    <cellStyle name="20% - Accent2 35 2" xfId="2314"/>
    <cellStyle name="20% - Accent2 35 2 2" xfId="2315"/>
    <cellStyle name="20% - Accent2 35 2 2 2" xfId="2316"/>
    <cellStyle name="20% - Accent2 35 2 3" xfId="2317"/>
    <cellStyle name="20% - Accent2 35 2 3 2" xfId="2318"/>
    <cellStyle name="20% - Accent2 35 2 4" xfId="2319"/>
    <cellStyle name="20% - Accent2 35 2 4 2" xfId="2320"/>
    <cellStyle name="20% - Accent2 35 2 5" xfId="2321"/>
    <cellStyle name="20% - Accent2 35 2 5 2" xfId="2322"/>
    <cellStyle name="20% - Accent2 35 2 6" xfId="2323"/>
    <cellStyle name="20% - Accent2 35 3" xfId="2324"/>
    <cellStyle name="20% - Accent2 35 3 2" xfId="2325"/>
    <cellStyle name="20% - Accent2 35 4" xfId="2326"/>
    <cellStyle name="20% - Accent2 35 4 2" xfId="2327"/>
    <cellStyle name="20% - Accent2 35 5" xfId="2328"/>
    <cellStyle name="20% - Accent2 35 5 2" xfId="2329"/>
    <cellStyle name="20% - Accent2 35 6" xfId="2330"/>
    <cellStyle name="20% - Accent2 35 6 2" xfId="2331"/>
    <cellStyle name="20% - Accent2 35 7" xfId="2332"/>
    <cellStyle name="20% - Accent2 35 8" xfId="2333"/>
    <cellStyle name="20% - Accent2 36" xfId="2334"/>
    <cellStyle name="20% - Accent2 36 2" xfId="2335"/>
    <cellStyle name="20% - Accent2 36 2 2" xfId="2336"/>
    <cellStyle name="20% - Accent2 36 2 2 2" xfId="2337"/>
    <cellStyle name="20% - Accent2 36 2 3" xfId="2338"/>
    <cellStyle name="20% - Accent2 36 2 3 2" xfId="2339"/>
    <cellStyle name="20% - Accent2 36 2 4" xfId="2340"/>
    <cellStyle name="20% - Accent2 36 2 4 2" xfId="2341"/>
    <cellStyle name="20% - Accent2 36 2 5" xfId="2342"/>
    <cellStyle name="20% - Accent2 36 2 5 2" xfId="2343"/>
    <cellStyle name="20% - Accent2 36 2 6" xfId="2344"/>
    <cellStyle name="20% - Accent2 36 3" xfId="2345"/>
    <cellStyle name="20% - Accent2 36 3 2" xfId="2346"/>
    <cellStyle name="20% - Accent2 36 4" xfId="2347"/>
    <cellStyle name="20% - Accent2 36 4 2" xfId="2348"/>
    <cellStyle name="20% - Accent2 36 5" xfId="2349"/>
    <cellStyle name="20% - Accent2 36 5 2" xfId="2350"/>
    <cellStyle name="20% - Accent2 36 6" xfId="2351"/>
    <cellStyle name="20% - Accent2 36 6 2" xfId="2352"/>
    <cellStyle name="20% - Accent2 36 7" xfId="2353"/>
    <cellStyle name="20% - Accent2 36 8" xfId="2354"/>
    <cellStyle name="20% - Accent2 37" xfId="2355"/>
    <cellStyle name="20% - Accent2 37 2" xfId="2356"/>
    <cellStyle name="20% - Accent2 37 2 2" xfId="2357"/>
    <cellStyle name="20% - Accent2 37 2 2 2" xfId="2358"/>
    <cellStyle name="20% - Accent2 37 2 3" xfId="2359"/>
    <cellStyle name="20% - Accent2 37 2 3 2" xfId="2360"/>
    <cellStyle name="20% - Accent2 37 2 4" xfId="2361"/>
    <cellStyle name="20% - Accent2 37 2 4 2" xfId="2362"/>
    <cellStyle name="20% - Accent2 37 2 5" xfId="2363"/>
    <cellStyle name="20% - Accent2 37 2 5 2" xfId="2364"/>
    <cellStyle name="20% - Accent2 37 2 6" xfId="2365"/>
    <cellStyle name="20% - Accent2 37 3" xfId="2366"/>
    <cellStyle name="20% - Accent2 37 3 2" xfId="2367"/>
    <cellStyle name="20% - Accent2 37 4" xfId="2368"/>
    <cellStyle name="20% - Accent2 37 4 2" xfId="2369"/>
    <cellStyle name="20% - Accent2 37 5" xfId="2370"/>
    <cellStyle name="20% - Accent2 37 5 2" xfId="2371"/>
    <cellStyle name="20% - Accent2 37 6" xfId="2372"/>
    <cellStyle name="20% - Accent2 37 6 2" xfId="2373"/>
    <cellStyle name="20% - Accent2 37 7" xfId="2374"/>
    <cellStyle name="20% - Accent2 37 8" xfId="2375"/>
    <cellStyle name="20% - Accent2 38" xfId="2376"/>
    <cellStyle name="20% - Accent2 38 2" xfId="2377"/>
    <cellStyle name="20% - Accent2 38 2 2" xfId="2378"/>
    <cellStyle name="20% - Accent2 38 2 2 2" xfId="2379"/>
    <cellStyle name="20% - Accent2 38 2 3" xfId="2380"/>
    <cellStyle name="20% - Accent2 38 2 3 2" xfId="2381"/>
    <cellStyle name="20% - Accent2 38 2 4" xfId="2382"/>
    <cellStyle name="20% - Accent2 38 2 4 2" xfId="2383"/>
    <cellStyle name="20% - Accent2 38 2 5" xfId="2384"/>
    <cellStyle name="20% - Accent2 38 2 5 2" xfId="2385"/>
    <cellStyle name="20% - Accent2 38 2 6" xfId="2386"/>
    <cellStyle name="20% - Accent2 38 3" xfId="2387"/>
    <cellStyle name="20% - Accent2 38 3 2" xfId="2388"/>
    <cellStyle name="20% - Accent2 38 4" xfId="2389"/>
    <cellStyle name="20% - Accent2 38 4 2" xfId="2390"/>
    <cellStyle name="20% - Accent2 38 5" xfId="2391"/>
    <cellStyle name="20% - Accent2 38 5 2" xfId="2392"/>
    <cellStyle name="20% - Accent2 38 6" xfId="2393"/>
    <cellStyle name="20% - Accent2 38 6 2" xfId="2394"/>
    <cellStyle name="20% - Accent2 38 7" xfId="2395"/>
    <cellStyle name="20% - Accent2 38 8" xfId="2396"/>
    <cellStyle name="20% - Accent2 39" xfId="2397"/>
    <cellStyle name="20% - Accent2 39 2" xfId="2398"/>
    <cellStyle name="20% - Accent2 39 2 2" xfId="2399"/>
    <cellStyle name="20% - Accent2 39 2 2 2" xfId="2400"/>
    <cellStyle name="20% - Accent2 39 2 3" xfId="2401"/>
    <cellStyle name="20% - Accent2 39 2 3 2" xfId="2402"/>
    <cellStyle name="20% - Accent2 39 2 4" xfId="2403"/>
    <cellStyle name="20% - Accent2 39 2 4 2" xfId="2404"/>
    <cellStyle name="20% - Accent2 39 2 5" xfId="2405"/>
    <cellStyle name="20% - Accent2 39 2 5 2" xfId="2406"/>
    <cellStyle name="20% - Accent2 39 2 6" xfId="2407"/>
    <cellStyle name="20% - Accent2 39 3" xfId="2408"/>
    <cellStyle name="20% - Accent2 39 3 2" xfId="2409"/>
    <cellStyle name="20% - Accent2 39 4" xfId="2410"/>
    <cellStyle name="20% - Accent2 39 4 2" xfId="2411"/>
    <cellStyle name="20% - Accent2 39 5" xfId="2412"/>
    <cellStyle name="20% - Accent2 39 5 2" xfId="2413"/>
    <cellStyle name="20% - Accent2 39 6" xfId="2414"/>
    <cellStyle name="20% - Accent2 39 6 2" xfId="2415"/>
    <cellStyle name="20% - Accent2 39 7" xfId="2416"/>
    <cellStyle name="20% - Accent2 39 8" xfId="2417"/>
    <cellStyle name="20% - Accent2 4" xfId="2418"/>
    <cellStyle name="20% - Accent2 4 10" xfId="2419"/>
    <cellStyle name="20% - Accent2 4 11" xfId="2420"/>
    <cellStyle name="20% - Accent2 4 2" xfId="2421"/>
    <cellStyle name="20% - Accent2 4 2 2" xfId="2422"/>
    <cellStyle name="20% - Accent2 4 2 2 2" xfId="2423"/>
    <cellStyle name="20% - Accent2 4 2 3" xfId="2424"/>
    <cellStyle name="20% - Accent2 4 2 3 2" xfId="2425"/>
    <cellStyle name="20% - Accent2 4 2 4" xfId="2426"/>
    <cellStyle name="20% - Accent2 4 2 4 2" xfId="2427"/>
    <cellStyle name="20% - Accent2 4 2 5" xfId="2428"/>
    <cellStyle name="20% - Accent2 4 2 5 2" xfId="2429"/>
    <cellStyle name="20% - Accent2 4 2 6" xfId="2430"/>
    <cellStyle name="20% - Accent2 4 2 7" xfId="2431"/>
    <cellStyle name="20% - Accent2 4 2 8" xfId="2432"/>
    <cellStyle name="20% - Accent2 4 2 9" xfId="2433"/>
    <cellStyle name="20% - Accent2 4 3" xfId="2434"/>
    <cellStyle name="20% - Accent2 4 3 2" xfId="2435"/>
    <cellStyle name="20% - Accent2 4 4" xfId="2436"/>
    <cellStyle name="20% - Accent2 4 4 2" xfId="2437"/>
    <cellStyle name="20% - Accent2 4 5" xfId="2438"/>
    <cellStyle name="20% - Accent2 4 5 2" xfId="2439"/>
    <cellStyle name="20% - Accent2 4 6" xfId="2440"/>
    <cellStyle name="20% - Accent2 4 6 2" xfId="2441"/>
    <cellStyle name="20% - Accent2 4 7" xfId="2442"/>
    <cellStyle name="20% - Accent2 4 8" xfId="2443"/>
    <cellStyle name="20% - Accent2 4 9" xfId="2444"/>
    <cellStyle name="20% - Accent2 40" xfId="2445"/>
    <cellStyle name="20% - Accent2 40 2" xfId="2446"/>
    <cellStyle name="20% - Accent2 40 2 2" xfId="2447"/>
    <cellStyle name="20% - Accent2 40 2 2 2" xfId="2448"/>
    <cellStyle name="20% - Accent2 40 2 3" xfId="2449"/>
    <cellStyle name="20% - Accent2 40 2 3 2" xfId="2450"/>
    <cellStyle name="20% - Accent2 40 2 4" xfId="2451"/>
    <cellStyle name="20% - Accent2 40 2 4 2" xfId="2452"/>
    <cellStyle name="20% - Accent2 40 2 5" xfId="2453"/>
    <cellStyle name="20% - Accent2 40 2 5 2" xfId="2454"/>
    <cellStyle name="20% - Accent2 40 2 6" xfId="2455"/>
    <cellStyle name="20% - Accent2 40 3" xfId="2456"/>
    <cellStyle name="20% - Accent2 40 3 2" xfId="2457"/>
    <cellStyle name="20% - Accent2 40 4" xfId="2458"/>
    <cellStyle name="20% - Accent2 40 4 2" xfId="2459"/>
    <cellStyle name="20% - Accent2 40 5" xfId="2460"/>
    <cellStyle name="20% - Accent2 40 5 2" xfId="2461"/>
    <cellStyle name="20% - Accent2 40 6" xfId="2462"/>
    <cellStyle name="20% - Accent2 40 6 2" xfId="2463"/>
    <cellStyle name="20% - Accent2 40 7" xfId="2464"/>
    <cellStyle name="20% - Accent2 40 8" xfId="2465"/>
    <cellStyle name="20% - Accent2 41" xfId="2466"/>
    <cellStyle name="20% - Accent2 41 2" xfId="2467"/>
    <cellStyle name="20% - Accent2 41 2 2" xfId="2468"/>
    <cellStyle name="20% - Accent2 41 2 2 2" xfId="2469"/>
    <cellStyle name="20% - Accent2 41 2 3" xfId="2470"/>
    <cellStyle name="20% - Accent2 41 2 3 2" xfId="2471"/>
    <cellStyle name="20% - Accent2 41 2 4" xfId="2472"/>
    <cellStyle name="20% - Accent2 41 2 4 2" xfId="2473"/>
    <cellStyle name="20% - Accent2 41 2 5" xfId="2474"/>
    <cellStyle name="20% - Accent2 41 2 5 2" xfId="2475"/>
    <cellStyle name="20% - Accent2 41 2 6" xfId="2476"/>
    <cellStyle name="20% - Accent2 41 3" xfId="2477"/>
    <cellStyle name="20% - Accent2 41 3 2" xfId="2478"/>
    <cellStyle name="20% - Accent2 41 4" xfId="2479"/>
    <cellStyle name="20% - Accent2 41 4 2" xfId="2480"/>
    <cellStyle name="20% - Accent2 41 5" xfId="2481"/>
    <cellStyle name="20% - Accent2 41 5 2" xfId="2482"/>
    <cellStyle name="20% - Accent2 41 6" xfId="2483"/>
    <cellStyle name="20% - Accent2 41 6 2" xfId="2484"/>
    <cellStyle name="20% - Accent2 41 7" xfId="2485"/>
    <cellStyle name="20% - Accent2 41 8" xfId="2486"/>
    <cellStyle name="20% - Accent2 42" xfId="2487"/>
    <cellStyle name="20% - Accent2 42 2" xfId="2488"/>
    <cellStyle name="20% - Accent2 42 2 2" xfId="2489"/>
    <cellStyle name="20% - Accent2 42 2 2 2" xfId="2490"/>
    <cellStyle name="20% - Accent2 42 2 3" xfId="2491"/>
    <cellStyle name="20% - Accent2 42 2 3 2" xfId="2492"/>
    <cellStyle name="20% - Accent2 42 2 4" xfId="2493"/>
    <cellStyle name="20% - Accent2 42 2 4 2" xfId="2494"/>
    <cellStyle name="20% - Accent2 42 2 5" xfId="2495"/>
    <cellStyle name="20% - Accent2 42 2 5 2" xfId="2496"/>
    <cellStyle name="20% - Accent2 42 2 6" xfId="2497"/>
    <cellStyle name="20% - Accent2 42 3" xfId="2498"/>
    <cellStyle name="20% - Accent2 42 3 2" xfId="2499"/>
    <cellStyle name="20% - Accent2 42 4" xfId="2500"/>
    <cellStyle name="20% - Accent2 42 4 2" xfId="2501"/>
    <cellStyle name="20% - Accent2 42 5" xfId="2502"/>
    <cellStyle name="20% - Accent2 42 5 2" xfId="2503"/>
    <cellStyle name="20% - Accent2 42 6" xfId="2504"/>
    <cellStyle name="20% - Accent2 42 6 2" xfId="2505"/>
    <cellStyle name="20% - Accent2 42 7" xfId="2506"/>
    <cellStyle name="20% - Accent2 42 8" xfId="2507"/>
    <cellStyle name="20% - Accent2 43" xfId="2508"/>
    <cellStyle name="20% - Accent2 43 2" xfId="2509"/>
    <cellStyle name="20% - Accent2 43 2 2" xfId="2510"/>
    <cellStyle name="20% - Accent2 43 2 2 2" xfId="2511"/>
    <cellStyle name="20% - Accent2 43 2 3" xfId="2512"/>
    <cellStyle name="20% - Accent2 43 2 3 2" xfId="2513"/>
    <cellStyle name="20% - Accent2 43 2 4" xfId="2514"/>
    <cellStyle name="20% - Accent2 43 2 4 2" xfId="2515"/>
    <cellStyle name="20% - Accent2 43 2 5" xfId="2516"/>
    <cellStyle name="20% - Accent2 43 2 5 2" xfId="2517"/>
    <cellStyle name="20% - Accent2 43 2 6" xfId="2518"/>
    <cellStyle name="20% - Accent2 43 3" xfId="2519"/>
    <cellStyle name="20% - Accent2 43 3 2" xfId="2520"/>
    <cellStyle name="20% - Accent2 43 4" xfId="2521"/>
    <cellStyle name="20% - Accent2 43 4 2" xfId="2522"/>
    <cellStyle name="20% - Accent2 43 5" xfId="2523"/>
    <cellStyle name="20% - Accent2 43 5 2" xfId="2524"/>
    <cellStyle name="20% - Accent2 43 6" xfId="2525"/>
    <cellStyle name="20% - Accent2 43 6 2" xfId="2526"/>
    <cellStyle name="20% - Accent2 43 7" xfId="2527"/>
    <cellStyle name="20% - Accent2 43 8" xfId="2528"/>
    <cellStyle name="20% - Accent2 44" xfId="2529"/>
    <cellStyle name="20% - Accent2 44 2" xfId="2530"/>
    <cellStyle name="20% - Accent2 44 2 2" xfId="2531"/>
    <cellStyle name="20% - Accent2 44 2 2 2" xfId="2532"/>
    <cellStyle name="20% - Accent2 44 2 3" xfId="2533"/>
    <cellStyle name="20% - Accent2 44 2 3 2" xfId="2534"/>
    <cellStyle name="20% - Accent2 44 2 4" xfId="2535"/>
    <cellStyle name="20% - Accent2 44 2 4 2" xfId="2536"/>
    <cellStyle name="20% - Accent2 44 2 5" xfId="2537"/>
    <cellStyle name="20% - Accent2 44 2 5 2" xfId="2538"/>
    <cellStyle name="20% - Accent2 44 2 6" xfId="2539"/>
    <cellStyle name="20% - Accent2 44 3" xfId="2540"/>
    <cellStyle name="20% - Accent2 44 3 2" xfId="2541"/>
    <cellStyle name="20% - Accent2 44 4" xfId="2542"/>
    <cellStyle name="20% - Accent2 44 4 2" xfId="2543"/>
    <cellStyle name="20% - Accent2 44 5" xfId="2544"/>
    <cellStyle name="20% - Accent2 44 5 2" xfId="2545"/>
    <cellStyle name="20% - Accent2 44 6" xfId="2546"/>
    <cellStyle name="20% - Accent2 44 6 2" xfId="2547"/>
    <cellStyle name="20% - Accent2 44 7" xfId="2548"/>
    <cellStyle name="20% - Accent2 44 8" xfId="2549"/>
    <cellStyle name="20% - Accent2 45" xfId="2550"/>
    <cellStyle name="20% - Accent2 45 2" xfId="2551"/>
    <cellStyle name="20% - Accent2 45 2 2" xfId="2552"/>
    <cellStyle name="20% - Accent2 45 2 2 2" xfId="2553"/>
    <cellStyle name="20% - Accent2 45 2 3" xfId="2554"/>
    <cellStyle name="20% - Accent2 45 2 3 2" xfId="2555"/>
    <cellStyle name="20% - Accent2 45 2 4" xfId="2556"/>
    <cellStyle name="20% - Accent2 45 2 4 2" xfId="2557"/>
    <cellStyle name="20% - Accent2 45 2 5" xfId="2558"/>
    <cellStyle name="20% - Accent2 45 2 5 2" xfId="2559"/>
    <cellStyle name="20% - Accent2 45 2 6" xfId="2560"/>
    <cellStyle name="20% - Accent2 45 3" xfId="2561"/>
    <cellStyle name="20% - Accent2 45 3 2" xfId="2562"/>
    <cellStyle name="20% - Accent2 45 4" xfId="2563"/>
    <cellStyle name="20% - Accent2 45 4 2" xfId="2564"/>
    <cellStyle name="20% - Accent2 45 5" xfId="2565"/>
    <cellStyle name="20% - Accent2 45 5 2" xfId="2566"/>
    <cellStyle name="20% - Accent2 45 6" xfId="2567"/>
    <cellStyle name="20% - Accent2 45 6 2" xfId="2568"/>
    <cellStyle name="20% - Accent2 45 7" xfId="2569"/>
    <cellStyle name="20% - Accent2 45 8" xfId="2570"/>
    <cellStyle name="20% - Accent2 46" xfId="2571"/>
    <cellStyle name="20% - Accent2 46 2" xfId="2572"/>
    <cellStyle name="20% - Accent2 46 2 2" xfId="2573"/>
    <cellStyle name="20% - Accent2 46 2 2 2" xfId="2574"/>
    <cellStyle name="20% - Accent2 46 2 3" xfId="2575"/>
    <cellStyle name="20% - Accent2 46 2 3 2" xfId="2576"/>
    <cellStyle name="20% - Accent2 46 2 4" xfId="2577"/>
    <cellStyle name="20% - Accent2 46 2 4 2" xfId="2578"/>
    <cellStyle name="20% - Accent2 46 2 5" xfId="2579"/>
    <cellStyle name="20% - Accent2 46 2 5 2" xfId="2580"/>
    <cellStyle name="20% - Accent2 46 2 6" xfId="2581"/>
    <cellStyle name="20% - Accent2 46 3" xfId="2582"/>
    <cellStyle name="20% - Accent2 46 3 2" xfId="2583"/>
    <cellStyle name="20% - Accent2 46 4" xfId="2584"/>
    <cellStyle name="20% - Accent2 46 4 2" xfId="2585"/>
    <cellStyle name="20% - Accent2 46 5" xfId="2586"/>
    <cellStyle name="20% - Accent2 46 5 2" xfId="2587"/>
    <cellStyle name="20% - Accent2 46 6" xfId="2588"/>
    <cellStyle name="20% - Accent2 46 6 2" xfId="2589"/>
    <cellStyle name="20% - Accent2 46 7" xfId="2590"/>
    <cellStyle name="20% - Accent2 46 8" xfId="2591"/>
    <cellStyle name="20% - Accent2 47" xfId="2592"/>
    <cellStyle name="20% - Accent2 47 2" xfId="2593"/>
    <cellStyle name="20% - Accent2 47 2 2" xfId="2594"/>
    <cellStyle name="20% - Accent2 47 2 2 2" xfId="2595"/>
    <cellStyle name="20% - Accent2 47 2 3" xfId="2596"/>
    <cellStyle name="20% - Accent2 47 2 3 2" xfId="2597"/>
    <cellStyle name="20% - Accent2 47 2 4" xfId="2598"/>
    <cellStyle name="20% - Accent2 47 2 4 2" xfId="2599"/>
    <cellStyle name="20% - Accent2 47 2 5" xfId="2600"/>
    <cellStyle name="20% - Accent2 47 2 5 2" xfId="2601"/>
    <cellStyle name="20% - Accent2 47 2 6" xfId="2602"/>
    <cellStyle name="20% - Accent2 47 3" xfId="2603"/>
    <cellStyle name="20% - Accent2 47 3 2" xfId="2604"/>
    <cellStyle name="20% - Accent2 47 4" xfId="2605"/>
    <cellStyle name="20% - Accent2 47 4 2" xfId="2606"/>
    <cellStyle name="20% - Accent2 47 5" xfId="2607"/>
    <cellStyle name="20% - Accent2 47 5 2" xfId="2608"/>
    <cellStyle name="20% - Accent2 47 6" xfId="2609"/>
    <cellStyle name="20% - Accent2 47 6 2" xfId="2610"/>
    <cellStyle name="20% - Accent2 47 7" xfId="2611"/>
    <cellStyle name="20% - Accent2 47 8" xfId="2612"/>
    <cellStyle name="20% - Accent2 48" xfId="2613"/>
    <cellStyle name="20% - Accent2 48 2" xfId="2614"/>
    <cellStyle name="20% - Accent2 48 2 2" xfId="2615"/>
    <cellStyle name="20% - Accent2 48 2 2 2" xfId="2616"/>
    <cellStyle name="20% - Accent2 48 2 3" xfId="2617"/>
    <cellStyle name="20% - Accent2 48 2 3 2" xfId="2618"/>
    <cellStyle name="20% - Accent2 48 2 4" xfId="2619"/>
    <cellStyle name="20% - Accent2 48 2 4 2" xfId="2620"/>
    <cellStyle name="20% - Accent2 48 2 5" xfId="2621"/>
    <cellStyle name="20% - Accent2 48 2 5 2" xfId="2622"/>
    <cellStyle name="20% - Accent2 48 2 6" xfId="2623"/>
    <cellStyle name="20% - Accent2 48 3" xfId="2624"/>
    <cellStyle name="20% - Accent2 48 3 2" xfId="2625"/>
    <cellStyle name="20% - Accent2 48 4" xfId="2626"/>
    <cellStyle name="20% - Accent2 48 4 2" xfId="2627"/>
    <cellStyle name="20% - Accent2 48 5" xfId="2628"/>
    <cellStyle name="20% - Accent2 48 5 2" xfId="2629"/>
    <cellStyle name="20% - Accent2 48 6" xfId="2630"/>
    <cellStyle name="20% - Accent2 48 6 2" xfId="2631"/>
    <cellStyle name="20% - Accent2 48 7" xfId="2632"/>
    <cellStyle name="20% - Accent2 48 8" xfId="2633"/>
    <cellStyle name="20% - Accent2 49" xfId="2634"/>
    <cellStyle name="20% - Accent2 49 2" xfId="2635"/>
    <cellStyle name="20% - Accent2 49 2 2" xfId="2636"/>
    <cellStyle name="20% - Accent2 49 2 2 2" xfId="2637"/>
    <cellStyle name="20% - Accent2 49 2 3" xfId="2638"/>
    <cellStyle name="20% - Accent2 49 2 3 2" xfId="2639"/>
    <cellStyle name="20% - Accent2 49 2 4" xfId="2640"/>
    <cellStyle name="20% - Accent2 49 2 4 2" xfId="2641"/>
    <cellStyle name="20% - Accent2 49 2 5" xfId="2642"/>
    <cellStyle name="20% - Accent2 49 2 5 2" xfId="2643"/>
    <cellStyle name="20% - Accent2 49 2 6" xfId="2644"/>
    <cellStyle name="20% - Accent2 49 3" xfId="2645"/>
    <cellStyle name="20% - Accent2 49 3 2" xfId="2646"/>
    <cellStyle name="20% - Accent2 49 4" xfId="2647"/>
    <cellStyle name="20% - Accent2 49 4 2" xfId="2648"/>
    <cellStyle name="20% - Accent2 49 5" xfId="2649"/>
    <cellStyle name="20% - Accent2 49 5 2" xfId="2650"/>
    <cellStyle name="20% - Accent2 49 6" xfId="2651"/>
    <cellStyle name="20% - Accent2 49 6 2" xfId="2652"/>
    <cellStyle name="20% - Accent2 49 7" xfId="2653"/>
    <cellStyle name="20% - Accent2 49 8" xfId="2654"/>
    <cellStyle name="20% - Accent2 5" xfId="2655"/>
    <cellStyle name="20% - Accent2 5 10" xfId="2656"/>
    <cellStyle name="20% - Accent2 5 11" xfId="2657"/>
    <cellStyle name="20% - Accent2 5 2" xfId="2658"/>
    <cellStyle name="20% - Accent2 5 2 2" xfId="2659"/>
    <cellStyle name="20% - Accent2 5 2 2 2" xfId="2660"/>
    <cellStyle name="20% - Accent2 5 2 3" xfId="2661"/>
    <cellStyle name="20% - Accent2 5 2 3 2" xfId="2662"/>
    <cellStyle name="20% - Accent2 5 2 4" xfId="2663"/>
    <cellStyle name="20% - Accent2 5 2 4 2" xfId="2664"/>
    <cellStyle name="20% - Accent2 5 2 5" xfId="2665"/>
    <cellStyle name="20% - Accent2 5 2 5 2" xfId="2666"/>
    <cellStyle name="20% - Accent2 5 2 6" xfId="2667"/>
    <cellStyle name="20% - Accent2 5 2 7" xfId="2668"/>
    <cellStyle name="20% - Accent2 5 2 8" xfId="2669"/>
    <cellStyle name="20% - Accent2 5 2 9" xfId="2670"/>
    <cellStyle name="20% - Accent2 5 3" xfId="2671"/>
    <cellStyle name="20% - Accent2 5 3 2" xfId="2672"/>
    <cellStyle name="20% - Accent2 5 4" xfId="2673"/>
    <cellStyle name="20% - Accent2 5 4 2" xfId="2674"/>
    <cellStyle name="20% - Accent2 5 5" xfId="2675"/>
    <cellStyle name="20% - Accent2 5 5 2" xfId="2676"/>
    <cellStyle name="20% - Accent2 5 6" xfId="2677"/>
    <cellStyle name="20% - Accent2 5 6 2" xfId="2678"/>
    <cellStyle name="20% - Accent2 5 7" xfId="2679"/>
    <cellStyle name="20% - Accent2 5 8" xfId="2680"/>
    <cellStyle name="20% - Accent2 5 9" xfId="2681"/>
    <cellStyle name="20% - Accent2 50" xfId="2682"/>
    <cellStyle name="20% - Accent2 50 2" xfId="2683"/>
    <cellStyle name="20% - Accent2 50 2 2" xfId="2684"/>
    <cellStyle name="20% - Accent2 50 2 2 2" xfId="2685"/>
    <cellStyle name="20% - Accent2 50 2 3" xfId="2686"/>
    <cellStyle name="20% - Accent2 50 2 3 2" xfId="2687"/>
    <cellStyle name="20% - Accent2 50 2 4" xfId="2688"/>
    <cellStyle name="20% - Accent2 50 2 4 2" xfId="2689"/>
    <cellStyle name="20% - Accent2 50 2 5" xfId="2690"/>
    <cellStyle name="20% - Accent2 50 2 5 2" xfId="2691"/>
    <cellStyle name="20% - Accent2 50 2 6" xfId="2692"/>
    <cellStyle name="20% - Accent2 50 3" xfId="2693"/>
    <cellStyle name="20% - Accent2 50 3 2" xfId="2694"/>
    <cellStyle name="20% - Accent2 50 4" xfId="2695"/>
    <cellStyle name="20% - Accent2 50 4 2" xfId="2696"/>
    <cellStyle name="20% - Accent2 50 5" xfId="2697"/>
    <cellStyle name="20% - Accent2 50 5 2" xfId="2698"/>
    <cellStyle name="20% - Accent2 50 6" xfId="2699"/>
    <cellStyle name="20% - Accent2 50 6 2" xfId="2700"/>
    <cellStyle name="20% - Accent2 50 7" xfId="2701"/>
    <cellStyle name="20% - Accent2 50 8" xfId="2702"/>
    <cellStyle name="20% - Accent2 51" xfId="2703"/>
    <cellStyle name="20% - Accent2 51 2" xfId="2704"/>
    <cellStyle name="20% - Accent2 51 2 2" xfId="2705"/>
    <cellStyle name="20% - Accent2 51 2 2 2" xfId="2706"/>
    <cellStyle name="20% - Accent2 51 2 3" xfId="2707"/>
    <cellStyle name="20% - Accent2 51 2 3 2" xfId="2708"/>
    <cellStyle name="20% - Accent2 51 2 4" xfId="2709"/>
    <cellStyle name="20% - Accent2 51 2 4 2" xfId="2710"/>
    <cellStyle name="20% - Accent2 51 2 5" xfId="2711"/>
    <cellStyle name="20% - Accent2 51 2 5 2" xfId="2712"/>
    <cellStyle name="20% - Accent2 51 2 6" xfId="2713"/>
    <cellStyle name="20% - Accent2 51 3" xfId="2714"/>
    <cellStyle name="20% - Accent2 51 3 2" xfId="2715"/>
    <cellStyle name="20% - Accent2 51 4" xfId="2716"/>
    <cellStyle name="20% - Accent2 51 4 2" xfId="2717"/>
    <cellStyle name="20% - Accent2 51 5" xfId="2718"/>
    <cellStyle name="20% - Accent2 51 5 2" xfId="2719"/>
    <cellStyle name="20% - Accent2 51 6" xfId="2720"/>
    <cellStyle name="20% - Accent2 51 6 2" xfId="2721"/>
    <cellStyle name="20% - Accent2 51 7" xfId="2722"/>
    <cellStyle name="20% - Accent2 51 8" xfId="2723"/>
    <cellStyle name="20% - Accent2 52" xfId="2724"/>
    <cellStyle name="20% - Accent2 52 2" xfId="2725"/>
    <cellStyle name="20% - Accent2 52 2 2" xfId="2726"/>
    <cellStyle name="20% - Accent2 52 2 2 2" xfId="2727"/>
    <cellStyle name="20% - Accent2 52 2 3" xfId="2728"/>
    <cellStyle name="20% - Accent2 52 2 3 2" xfId="2729"/>
    <cellStyle name="20% - Accent2 52 2 4" xfId="2730"/>
    <cellStyle name="20% - Accent2 52 2 4 2" xfId="2731"/>
    <cellStyle name="20% - Accent2 52 2 5" xfId="2732"/>
    <cellStyle name="20% - Accent2 52 2 5 2" xfId="2733"/>
    <cellStyle name="20% - Accent2 52 2 6" xfId="2734"/>
    <cellStyle name="20% - Accent2 52 3" xfId="2735"/>
    <cellStyle name="20% - Accent2 52 3 2" xfId="2736"/>
    <cellStyle name="20% - Accent2 52 4" xfId="2737"/>
    <cellStyle name="20% - Accent2 52 4 2" xfId="2738"/>
    <cellStyle name="20% - Accent2 52 5" xfId="2739"/>
    <cellStyle name="20% - Accent2 52 5 2" xfId="2740"/>
    <cellStyle name="20% - Accent2 52 6" xfId="2741"/>
    <cellStyle name="20% - Accent2 52 6 2" xfId="2742"/>
    <cellStyle name="20% - Accent2 52 7" xfId="2743"/>
    <cellStyle name="20% - Accent2 52 8" xfId="2744"/>
    <cellStyle name="20% - Accent2 53" xfId="2745"/>
    <cellStyle name="20% - Accent2 53 2" xfId="2746"/>
    <cellStyle name="20% - Accent2 53 2 2" xfId="2747"/>
    <cellStyle name="20% - Accent2 53 2 2 2" xfId="2748"/>
    <cellStyle name="20% - Accent2 53 2 3" xfId="2749"/>
    <cellStyle name="20% - Accent2 53 2 3 2" xfId="2750"/>
    <cellStyle name="20% - Accent2 53 2 4" xfId="2751"/>
    <cellStyle name="20% - Accent2 53 2 4 2" xfId="2752"/>
    <cellStyle name="20% - Accent2 53 2 5" xfId="2753"/>
    <cellStyle name="20% - Accent2 53 2 5 2" xfId="2754"/>
    <cellStyle name="20% - Accent2 53 2 6" xfId="2755"/>
    <cellStyle name="20% - Accent2 53 3" xfId="2756"/>
    <cellStyle name="20% - Accent2 53 3 2" xfId="2757"/>
    <cellStyle name="20% - Accent2 53 4" xfId="2758"/>
    <cellStyle name="20% - Accent2 53 4 2" xfId="2759"/>
    <cellStyle name="20% - Accent2 53 5" xfId="2760"/>
    <cellStyle name="20% - Accent2 53 5 2" xfId="2761"/>
    <cellStyle name="20% - Accent2 53 6" xfId="2762"/>
    <cellStyle name="20% - Accent2 53 6 2" xfId="2763"/>
    <cellStyle name="20% - Accent2 53 7" xfId="2764"/>
    <cellStyle name="20% - Accent2 53 8" xfId="2765"/>
    <cellStyle name="20% - Accent2 54" xfId="2766"/>
    <cellStyle name="20% - Accent2 54 2" xfId="2767"/>
    <cellStyle name="20% - Accent2 54 2 2" xfId="2768"/>
    <cellStyle name="20% - Accent2 54 2 2 2" xfId="2769"/>
    <cellStyle name="20% - Accent2 54 2 3" xfId="2770"/>
    <cellStyle name="20% - Accent2 54 2 3 2" xfId="2771"/>
    <cellStyle name="20% - Accent2 54 2 4" xfId="2772"/>
    <cellStyle name="20% - Accent2 54 2 4 2" xfId="2773"/>
    <cellStyle name="20% - Accent2 54 2 5" xfId="2774"/>
    <cellStyle name="20% - Accent2 54 2 5 2" xfId="2775"/>
    <cellStyle name="20% - Accent2 54 2 6" xfId="2776"/>
    <cellStyle name="20% - Accent2 54 3" xfId="2777"/>
    <cellStyle name="20% - Accent2 54 3 2" xfId="2778"/>
    <cellStyle name="20% - Accent2 54 4" xfId="2779"/>
    <cellStyle name="20% - Accent2 54 4 2" xfId="2780"/>
    <cellStyle name="20% - Accent2 54 5" xfId="2781"/>
    <cellStyle name="20% - Accent2 54 5 2" xfId="2782"/>
    <cellStyle name="20% - Accent2 54 6" xfId="2783"/>
    <cellStyle name="20% - Accent2 54 6 2" xfId="2784"/>
    <cellStyle name="20% - Accent2 54 7" xfId="2785"/>
    <cellStyle name="20% - Accent2 54 8" xfId="2786"/>
    <cellStyle name="20% - Accent2 55" xfId="2787"/>
    <cellStyle name="20% - Accent2 55 2" xfId="2788"/>
    <cellStyle name="20% - Accent2 55 2 2" xfId="2789"/>
    <cellStyle name="20% - Accent2 55 2 2 2" xfId="2790"/>
    <cellStyle name="20% - Accent2 55 2 3" xfId="2791"/>
    <cellStyle name="20% - Accent2 55 2 3 2" xfId="2792"/>
    <cellStyle name="20% - Accent2 55 2 4" xfId="2793"/>
    <cellStyle name="20% - Accent2 55 2 4 2" xfId="2794"/>
    <cellStyle name="20% - Accent2 55 2 5" xfId="2795"/>
    <cellStyle name="20% - Accent2 55 2 5 2" xfId="2796"/>
    <cellStyle name="20% - Accent2 55 2 6" xfId="2797"/>
    <cellStyle name="20% - Accent2 55 3" xfId="2798"/>
    <cellStyle name="20% - Accent2 55 3 2" xfId="2799"/>
    <cellStyle name="20% - Accent2 55 4" xfId="2800"/>
    <cellStyle name="20% - Accent2 55 4 2" xfId="2801"/>
    <cellStyle name="20% - Accent2 55 5" xfId="2802"/>
    <cellStyle name="20% - Accent2 55 5 2" xfId="2803"/>
    <cellStyle name="20% - Accent2 55 6" xfId="2804"/>
    <cellStyle name="20% - Accent2 55 6 2" xfId="2805"/>
    <cellStyle name="20% - Accent2 55 7" xfId="2806"/>
    <cellStyle name="20% - Accent2 55 8" xfId="2807"/>
    <cellStyle name="20% - Accent2 56" xfId="2808"/>
    <cellStyle name="20% - Accent2 56 2" xfId="2809"/>
    <cellStyle name="20% - Accent2 56 2 2" xfId="2810"/>
    <cellStyle name="20% - Accent2 56 2 2 2" xfId="2811"/>
    <cellStyle name="20% - Accent2 56 2 3" xfId="2812"/>
    <cellStyle name="20% - Accent2 56 2 3 2" xfId="2813"/>
    <cellStyle name="20% - Accent2 56 2 4" xfId="2814"/>
    <cellStyle name="20% - Accent2 56 2 4 2" xfId="2815"/>
    <cellStyle name="20% - Accent2 56 2 5" xfId="2816"/>
    <cellStyle name="20% - Accent2 56 2 5 2" xfId="2817"/>
    <cellStyle name="20% - Accent2 56 2 6" xfId="2818"/>
    <cellStyle name="20% - Accent2 56 3" xfId="2819"/>
    <cellStyle name="20% - Accent2 56 3 2" xfId="2820"/>
    <cellStyle name="20% - Accent2 56 4" xfId="2821"/>
    <cellStyle name="20% - Accent2 56 4 2" xfId="2822"/>
    <cellStyle name="20% - Accent2 56 5" xfId="2823"/>
    <cellStyle name="20% - Accent2 56 5 2" xfId="2824"/>
    <cellStyle name="20% - Accent2 56 6" xfId="2825"/>
    <cellStyle name="20% - Accent2 56 6 2" xfId="2826"/>
    <cellStyle name="20% - Accent2 56 7" xfId="2827"/>
    <cellStyle name="20% - Accent2 56 8" xfId="2828"/>
    <cellStyle name="20% - Accent2 57" xfId="2829"/>
    <cellStyle name="20% - Accent2 57 2" xfId="2830"/>
    <cellStyle name="20% - Accent2 57 2 2" xfId="2831"/>
    <cellStyle name="20% - Accent2 57 2 2 2" xfId="2832"/>
    <cellStyle name="20% - Accent2 57 2 3" xfId="2833"/>
    <cellStyle name="20% - Accent2 57 2 3 2" xfId="2834"/>
    <cellStyle name="20% - Accent2 57 2 4" xfId="2835"/>
    <cellStyle name="20% - Accent2 57 2 4 2" xfId="2836"/>
    <cellStyle name="20% - Accent2 57 2 5" xfId="2837"/>
    <cellStyle name="20% - Accent2 57 2 5 2" xfId="2838"/>
    <cellStyle name="20% - Accent2 57 2 6" xfId="2839"/>
    <cellStyle name="20% - Accent2 57 3" xfId="2840"/>
    <cellStyle name="20% - Accent2 57 3 2" xfId="2841"/>
    <cellStyle name="20% - Accent2 57 4" xfId="2842"/>
    <cellStyle name="20% - Accent2 57 4 2" xfId="2843"/>
    <cellStyle name="20% - Accent2 57 5" xfId="2844"/>
    <cellStyle name="20% - Accent2 57 5 2" xfId="2845"/>
    <cellStyle name="20% - Accent2 57 6" xfId="2846"/>
    <cellStyle name="20% - Accent2 57 6 2" xfId="2847"/>
    <cellStyle name="20% - Accent2 57 7" xfId="2848"/>
    <cellStyle name="20% - Accent2 57 8" xfId="2849"/>
    <cellStyle name="20% - Accent2 58" xfId="2850"/>
    <cellStyle name="20% - Accent2 58 2" xfId="2851"/>
    <cellStyle name="20% - Accent2 58 2 2" xfId="2852"/>
    <cellStyle name="20% - Accent2 58 2 2 2" xfId="2853"/>
    <cellStyle name="20% - Accent2 58 2 3" xfId="2854"/>
    <cellStyle name="20% - Accent2 58 2 3 2" xfId="2855"/>
    <cellStyle name="20% - Accent2 58 2 4" xfId="2856"/>
    <cellStyle name="20% - Accent2 58 2 4 2" xfId="2857"/>
    <cellStyle name="20% - Accent2 58 2 5" xfId="2858"/>
    <cellStyle name="20% - Accent2 58 2 5 2" xfId="2859"/>
    <cellStyle name="20% - Accent2 58 2 6" xfId="2860"/>
    <cellStyle name="20% - Accent2 58 3" xfId="2861"/>
    <cellStyle name="20% - Accent2 58 3 2" xfId="2862"/>
    <cellStyle name="20% - Accent2 58 4" xfId="2863"/>
    <cellStyle name="20% - Accent2 58 4 2" xfId="2864"/>
    <cellStyle name="20% - Accent2 58 5" xfId="2865"/>
    <cellStyle name="20% - Accent2 58 5 2" xfId="2866"/>
    <cellStyle name="20% - Accent2 58 6" xfId="2867"/>
    <cellStyle name="20% - Accent2 58 6 2" xfId="2868"/>
    <cellStyle name="20% - Accent2 58 7" xfId="2869"/>
    <cellStyle name="20% - Accent2 58 8" xfId="2870"/>
    <cellStyle name="20% - Accent2 59" xfId="2871"/>
    <cellStyle name="20% - Accent2 59 2" xfId="2872"/>
    <cellStyle name="20% - Accent2 59 2 2" xfId="2873"/>
    <cellStyle name="20% - Accent2 59 2 2 2" xfId="2874"/>
    <cellStyle name="20% - Accent2 59 2 3" xfId="2875"/>
    <cellStyle name="20% - Accent2 59 2 3 2" xfId="2876"/>
    <cellStyle name="20% - Accent2 59 2 4" xfId="2877"/>
    <cellStyle name="20% - Accent2 59 2 4 2" xfId="2878"/>
    <cellStyle name="20% - Accent2 59 2 5" xfId="2879"/>
    <cellStyle name="20% - Accent2 59 2 5 2" xfId="2880"/>
    <cellStyle name="20% - Accent2 59 2 6" xfId="2881"/>
    <cellStyle name="20% - Accent2 59 3" xfId="2882"/>
    <cellStyle name="20% - Accent2 59 3 2" xfId="2883"/>
    <cellStyle name="20% - Accent2 59 4" xfId="2884"/>
    <cellStyle name="20% - Accent2 59 4 2" xfId="2885"/>
    <cellStyle name="20% - Accent2 59 5" xfId="2886"/>
    <cellStyle name="20% - Accent2 59 5 2" xfId="2887"/>
    <cellStyle name="20% - Accent2 59 6" xfId="2888"/>
    <cellStyle name="20% - Accent2 59 6 2" xfId="2889"/>
    <cellStyle name="20% - Accent2 59 7" xfId="2890"/>
    <cellStyle name="20% - Accent2 59 8" xfId="2891"/>
    <cellStyle name="20% - Accent2 6" xfId="2892"/>
    <cellStyle name="20% - Accent2 6 10" xfId="2893"/>
    <cellStyle name="20% - Accent2 6 11" xfId="2894"/>
    <cellStyle name="20% - Accent2 6 2" xfId="2895"/>
    <cellStyle name="20% - Accent2 6 2 2" xfId="2896"/>
    <cellStyle name="20% - Accent2 6 2 2 2" xfId="2897"/>
    <cellStyle name="20% - Accent2 6 2 3" xfId="2898"/>
    <cellStyle name="20% - Accent2 6 2 3 2" xfId="2899"/>
    <cellStyle name="20% - Accent2 6 2 4" xfId="2900"/>
    <cellStyle name="20% - Accent2 6 2 4 2" xfId="2901"/>
    <cellStyle name="20% - Accent2 6 2 5" xfId="2902"/>
    <cellStyle name="20% - Accent2 6 2 5 2" xfId="2903"/>
    <cellStyle name="20% - Accent2 6 2 6" xfId="2904"/>
    <cellStyle name="20% - Accent2 6 2 7" xfId="2905"/>
    <cellStyle name="20% - Accent2 6 2 8" xfId="2906"/>
    <cellStyle name="20% - Accent2 6 2 9" xfId="2907"/>
    <cellStyle name="20% - Accent2 6 3" xfId="2908"/>
    <cellStyle name="20% - Accent2 6 3 2" xfId="2909"/>
    <cellStyle name="20% - Accent2 6 4" xfId="2910"/>
    <cellStyle name="20% - Accent2 6 4 2" xfId="2911"/>
    <cellStyle name="20% - Accent2 6 5" xfId="2912"/>
    <cellStyle name="20% - Accent2 6 5 2" xfId="2913"/>
    <cellStyle name="20% - Accent2 6 6" xfId="2914"/>
    <cellStyle name="20% - Accent2 6 6 2" xfId="2915"/>
    <cellStyle name="20% - Accent2 6 7" xfId="2916"/>
    <cellStyle name="20% - Accent2 6 8" xfId="2917"/>
    <cellStyle name="20% - Accent2 6 9" xfId="2918"/>
    <cellStyle name="20% - Accent2 60" xfId="2919"/>
    <cellStyle name="20% - Accent2 60 2" xfId="2920"/>
    <cellStyle name="20% - Accent2 60 2 2" xfId="2921"/>
    <cellStyle name="20% - Accent2 60 2 2 2" xfId="2922"/>
    <cellStyle name="20% - Accent2 60 2 3" xfId="2923"/>
    <cellStyle name="20% - Accent2 60 2 3 2" xfId="2924"/>
    <cellStyle name="20% - Accent2 60 2 4" xfId="2925"/>
    <cellStyle name="20% - Accent2 60 2 4 2" xfId="2926"/>
    <cellStyle name="20% - Accent2 60 2 5" xfId="2927"/>
    <cellStyle name="20% - Accent2 60 2 5 2" xfId="2928"/>
    <cellStyle name="20% - Accent2 60 2 6" xfId="2929"/>
    <cellStyle name="20% - Accent2 60 3" xfId="2930"/>
    <cellStyle name="20% - Accent2 60 3 2" xfId="2931"/>
    <cellStyle name="20% - Accent2 60 4" xfId="2932"/>
    <cellStyle name="20% - Accent2 60 4 2" xfId="2933"/>
    <cellStyle name="20% - Accent2 60 5" xfId="2934"/>
    <cellStyle name="20% - Accent2 60 5 2" xfId="2935"/>
    <cellStyle name="20% - Accent2 60 6" xfId="2936"/>
    <cellStyle name="20% - Accent2 60 6 2" xfId="2937"/>
    <cellStyle name="20% - Accent2 60 7" xfId="2938"/>
    <cellStyle name="20% - Accent2 60 8" xfId="2939"/>
    <cellStyle name="20% - Accent2 61" xfId="2940"/>
    <cellStyle name="20% - Accent2 61 2" xfId="2941"/>
    <cellStyle name="20% - Accent2 61 2 2" xfId="2942"/>
    <cellStyle name="20% - Accent2 61 2 2 2" xfId="2943"/>
    <cellStyle name="20% - Accent2 61 2 3" xfId="2944"/>
    <cellStyle name="20% - Accent2 61 2 3 2" xfId="2945"/>
    <cellStyle name="20% - Accent2 61 2 4" xfId="2946"/>
    <cellStyle name="20% - Accent2 61 2 4 2" xfId="2947"/>
    <cellStyle name="20% - Accent2 61 2 5" xfId="2948"/>
    <cellStyle name="20% - Accent2 61 2 5 2" xfId="2949"/>
    <cellStyle name="20% - Accent2 61 2 6" xfId="2950"/>
    <cellStyle name="20% - Accent2 61 3" xfId="2951"/>
    <cellStyle name="20% - Accent2 61 3 2" xfId="2952"/>
    <cellStyle name="20% - Accent2 61 4" xfId="2953"/>
    <cellStyle name="20% - Accent2 61 4 2" xfId="2954"/>
    <cellStyle name="20% - Accent2 61 5" xfId="2955"/>
    <cellStyle name="20% - Accent2 61 5 2" xfId="2956"/>
    <cellStyle name="20% - Accent2 61 6" xfId="2957"/>
    <cellStyle name="20% - Accent2 61 6 2" xfId="2958"/>
    <cellStyle name="20% - Accent2 61 7" xfId="2959"/>
    <cellStyle name="20% - Accent2 61 8" xfId="2960"/>
    <cellStyle name="20% - Accent2 62" xfId="2961"/>
    <cellStyle name="20% - Accent2 62 2" xfId="2962"/>
    <cellStyle name="20% - Accent2 62 2 2" xfId="2963"/>
    <cellStyle name="20% - Accent2 62 2 2 2" xfId="2964"/>
    <cellStyle name="20% - Accent2 62 2 3" xfId="2965"/>
    <cellStyle name="20% - Accent2 62 2 3 2" xfId="2966"/>
    <cellStyle name="20% - Accent2 62 2 4" xfId="2967"/>
    <cellStyle name="20% - Accent2 62 2 4 2" xfId="2968"/>
    <cellStyle name="20% - Accent2 62 2 5" xfId="2969"/>
    <cellStyle name="20% - Accent2 62 2 5 2" xfId="2970"/>
    <cellStyle name="20% - Accent2 62 2 6" xfId="2971"/>
    <cellStyle name="20% - Accent2 62 3" xfId="2972"/>
    <cellStyle name="20% - Accent2 62 3 2" xfId="2973"/>
    <cellStyle name="20% - Accent2 62 4" xfId="2974"/>
    <cellStyle name="20% - Accent2 62 4 2" xfId="2975"/>
    <cellStyle name="20% - Accent2 62 5" xfId="2976"/>
    <cellStyle name="20% - Accent2 62 5 2" xfId="2977"/>
    <cellStyle name="20% - Accent2 62 6" xfId="2978"/>
    <cellStyle name="20% - Accent2 62 6 2" xfId="2979"/>
    <cellStyle name="20% - Accent2 62 7" xfId="2980"/>
    <cellStyle name="20% - Accent2 62 8" xfId="2981"/>
    <cellStyle name="20% - Accent2 63" xfId="2982"/>
    <cellStyle name="20% - Accent2 63 2" xfId="2983"/>
    <cellStyle name="20% - Accent2 63 2 2" xfId="2984"/>
    <cellStyle name="20% - Accent2 63 2 2 2" xfId="2985"/>
    <cellStyle name="20% - Accent2 63 2 3" xfId="2986"/>
    <cellStyle name="20% - Accent2 63 2 3 2" xfId="2987"/>
    <cellStyle name="20% - Accent2 63 2 4" xfId="2988"/>
    <cellStyle name="20% - Accent2 63 2 4 2" xfId="2989"/>
    <cellStyle name="20% - Accent2 63 2 5" xfId="2990"/>
    <cellStyle name="20% - Accent2 63 2 5 2" xfId="2991"/>
    <cellStyle name="20% - Accent2 63 2 6" xfId="2992"/>
    <cellStyle name="20% - Accent2 63 3" xfId="2993"/>
    <cellStyle name="20% - Accent2 63 3 2" xfId="2994"/>
    <cellStyle name="20% - Accent2 63 4" xfId="2995"/>
    <cellStyle name="20% - Accent2 63 4 2" xfId="2996"/>
    <cellStyle name="20% - Accent2 63 5" xfId="2997"/>
    <cellStyle name="20% - Accent2 63 5 2" xfId="2998"/>
    <cellStyle name="20% - Accent2 63 6" xfId="2999"/>
    <cellStyle name="20% - Accent2 63 6 2" xfId="3000"/>
    <cellStyle name="20% - Accent2 63 7" xfId="3001"/>
    <cellStyle name="20% - Accent2 63 8" xfId="3002"/>
    <cellStyle name="20% - Accent2 64" xfId="3003"/>
    <cellStyle name="20% - Accent2 64 2" xfId="3004"/>
    <cellStyle name="20% - Accent2 64 2 2" xfId="3005"/>
    <cellStyle name="20% - Accent2 64 2 2 2" xfId="3006"/>
    <cellStyle name="20% - Accent2 64 2 3" xfId="3007"/>
    <cellStyle name="20% - Accent2 64 2 3 2" xfId="3008"/>
    <cellStyle name="20% - Accent2 64 2 4" xfId="3009"/>
    <cellStyle name="20% - Accent2 64 2 4 2" xfId="3010"/>
    <cellStyle name="20% - Accent2 64 2 5" xfId="3011"/>
    <cellStyle name="20% - Accent2 64 2 5 2" xfId="3012"/>
    <cellStyle name="20% - Accent2 64 2 6" xfId="3013"/>
    <cellStyle name="20% - Accent2 64 3" xfId="3014"/>
    <cellStyle name="20% - Accent2 64 3 2" xfId="3015"/>
    <cellStyle name="20% - Accent2 64 4" xfId="3016"/>
    <cellStyle name="20% - Accent2 64 4 2" xfId="3017"/>
    <cellStyle name="20% - Accent2 64 5" xfId="3018"/>
    <cellStyle name="20% - Accent2 64 5 2" xfId="3019"/>
    <cellStyle name="20% - Accent2 64 6" xfId="3020"/>
    <cellStyle name="20% - Accent2 64 6 2" xfId="3021"/>
    <cellStyle name="20% - Accent2 64 7" xfId="3022"/>
    <cellStyle name="20% - Accent2 64 8" xfId="3023"/>
    <cellStyle name="20% - Accent2 65" xfId="3024"/>
    <cellStyle name="20% - Accent2 65 2" xfId="3025"/>
    <cellStyle name="20% - Accent2 65 2 2" xfId="3026"/>
    <cellStyle name="20% - Accent2 65 2 2 2" xfId="3027"/>
    <cellStyle name="20% - Accent2 65 2 3" xfId="3028"/>
    <cellStyle name="20% - Accent2 65 2 3 2" xfId="3029"/>
    <cellStyle name="20% - Accent2 65 2 4" xfId="3030"/>
    <cellStyle name="20% - Accent2 65 2 4 2" xfId="3031"/>
    <cellStyle name="20% - Accent2 65 2 5" xfId="3032"/>
    <cellStyle name="20% - Accent2 65 2 5 2" xfId="3033"/>
    <cellStyle name="20% - Accent2 65 2 6" xfId="3034"/>
    <cellStyle name="20% - Accent2 65 3" xfId="3035"/>
    <cellStyle name="20% - Accent2 65 3 2" xfId="3036"/>
    <cellStyle name="20% - Accent2 65 4" xfId="3037"/>
    <cellStyle name="20% - Accent2 65 4 2" xfId="3038"/>
    <cellStyle name="20% - Accent2 65 5" xfId="3039"/>
    <cellStyle name="20% - Accent2 65 5 2" xfId="3040"/>
    <cellStyle name="20% - Accent2 65 6" xfId="3041"/>
    <cellStyle name="20% - Accent2 65 6 2" xfId="3042"/>
    <cellStyle name="20% - Accent2 65 7" xfId="3043"/>
    <cellStyle name="20% - Accent2 65 8" xfId="3044"/>
    <cellStyle name="20% - Accent2 66" xfId="3045"/>
    <cellStyle name="20% - Accent2 66 2" xfId="3046"/>
    <cellStyle name="20% - Accent2 66 2 2" xfId="3047"/>
    <cellStyle name="20% - Accent2 66 2 2 2" xfId="3048"/>
    <cellStyle name="20% - Accent2 66 2 3" xfId="3049"/>
    <cellStyle name="20% - Accent2 66 2 3 2" xfId="3050"/>
    <cellStyle name="20% - Accent2 66 2 4" xfId="3051"/>
    <cellStyle name="20% - Accent2 66 2 4 2" xfId="3052"/>
    <cellStyle name="20% - Accent2 66 2 5" xfId="3053"/>
    <cellStyle name="20% - Accent2 66 2 5 2" xfId="3054"/>
    <cellStyle name="20% - Accent2 66 2 6" xfId="3055"/>
    <cellStyle name="20% - Accent2 66 3" xfId="3056"/>
    <cellStyle name="20% - Accent2 66 3 2" xfId="3057"/>
    <cellStyle name="20% - Accent2 66 4" xfId="3058"/>
    <cellStyle name="20% - Accent2 66 4 2" xfId="3059"/>
    <cellStyle name="20% - Accent2 66 5" xfId="3060"/>
    <cellStyle name="20% - Accent2 66 5 2" xfId="3061"/>
    <cellStyle name="20% - Accent2 66 6" xfId="3062"/>
    <cellStyle name="20% - Accent2 66 6 2" xfId="3063"/>
    <cellStyle name="20% - Accent2 66 7" xfId="3064"/>
    <cellStyle name="20% - Accent2 66 8" xfId="3065"/>
    <cellStyle name="20% - Accent2 67" xfId="3066"/>
    <cellStyle name="20% - Accent2 67 2" xfId="3067"/>
    <cellStyle name="20% - Accent2 67 2 2" xfId="3068"/>
    <cellStyle name="20% - Accent2 67 2 2 2" xfId="3069"/>
    <cellStyle name="20% - Accent2 67 2 3" xfId="3070"/>
    <cellStyle name="20% - Accent2 67 2 3 2" xfId="3071"/>
    <cellStyle name="20% - Accent2 67 2 4" xfId="3072"/>
    <cellStyle name="20% - Accent2 67 2 4 2" xfId="3073"/>
    <cellStyle name="20% - Accent2 67 2 5" xfId="3074"/>
    <cellStyle name="20% - Accent2 67 2 5 2" xfId="3075"/>
    <cellStyle name="20% - Accent2 67 2 6" xfId="3076"/>
    <cellStyle name="20% - Accent2 67 3" xfId="3077"/>
    <cellStyle name="20% - Accent2 67 3 2" xfId="3078"/>
    <cellStyle name="20% - Accent2 67 4" xfId="3079"/>
    <cellStyle name="20% - Accent2 67 4 2" xfId="3080"/>
    <cellStyle name="20% - Accent2 67 5" xfId="3081"/>
    <cellStyle name="20% - Accent2 67 5 2" xfId="3082"/>
    <cellStyle name="20% - Accent2 67 6" xfId="3083"/>
    <cellStyle name="20% - Accent2 67 6 2" xfId="3084"/>
    <cellStyle name="20% - Accent2 67 7" xfId="3085"/>
    <cellStyle name="20% - Accent2 67 8" xfId="3086"/>
    <cellStyle name="20% - Accent2 68" xfId="3087"/>
    <cellStyle name="20% - Accent2 68 2" xfId="3088"/>
    <cellStyle name="20% - Accent2 68 2 2" xfId="3089"/>
    <cellStyle name="20% - Accent2 68 2 2 2" xfId="3090"/>
    <cellStyle name="20% - Accent2 68 2 3" xfId="3091"/>
    <cellStyle name="20% - Accent2 68 2 3 2" xfId="3092"/>
    <cellStyle name="20% - Accent2 68 2 4" xfId="3093"/>
    <cellStyle name="20% - Accent2 68 2 4 2" xfId="3094"/>
    <cellStyle name="20% - Accent2 68 2 5" xfId="3095"/>
    <cellStyle name="20% - Accent2 68 2 5 2" xfId="3096"/>
    <cellStyle name="20% - Accent2 68 2 6" xfId="3097"/>
    <cellStyle name="20% - Accent2 68 3" xfId="3098"/>
    <cellStyle name="20% - Accent2 68 3 2" xfId="3099"/>
    <cellStyle name="20% - Accent2 68 4" xfId="3100"/>
    <cellStyle name="20% - Accent2 68 4 2" xfId="3101"/>
    <cellStyle name="20% - Accent2 68 5" xfId="3102"/>
    <cellStyle name="20% - Accent2 68 5 2" xfId="3103"/>
    <cellStyle name="20% - Accent2 68 6" xfId="3104"/>
    <cellStyle name="20% - Accent2 68 6 2" xfId="3105"/>
    <cellStyle name="20% - Accent2 68 7" xfId="3106"/>
    <cellStyle name="20% - Accent2 68 8" xfId="3107"/>
    <cellStyle name="20% - Accent2 69" xfId="3108"/>
    <cellStyle name="20% - Accent2 69 2" xfId="3109"/>
    <cellStyle name="20% - Accent2 69 2 2" xfId="3110"/>
    <cellStyle name="20% - Accent2 69 2 2 2" xfId="3111"/>
    <cellStyle name="20% - Accent2 69 2 3" xfId="3112"/>
    <cellStyle name="20% - Accent2 69 2 3 2" xfId="3113"/>
    <cellStyle name="20% - Accent2 69 2 4" xfId="3114"/>
    <cellStyle name="20% - Accent2 69 2 4 2" xfId="3115"/>
    <cellStyle name="20% - Accent2 69 2 5" xfId="3116"/>
    <cellStyle name="20% - Accent2 69 2 5 2" xfId="3117"/>
    <cellStyle name="20% - Accent2 69 2 6" xfId="3118"/>
    <cellStyle name="20% - Accent2 69 3" xfId="3119"/>
    <cellStyle name="20% - Accent2 69 3 2" xfId="3120"/>
    <cellStyle name="20% - Accent2 69 4" xfId="3121"/>
    <cellStyle name="20% - Accent2 69 4 2" xfId="3122"/>
    <cellStyle name="20% - Accent2 69 5" xfId="3123"/>
    <cellStyle name="20% - Accent2 69 5 2" xfId="3124"/>
    <cellStyle name="20% - Accent2 69 6" xfId="3125"/>
    <cellStyle name="20% - Accent2 69 6 2" xfId="3126"/>
    <cellStyle name="20% - Accent2 69 7" xfId="3127"/>
    <cellStyle name="20% - Accent2 69 8" xfId="3128"/>
    <cellStyle name="20% - Accent2 7" xfId="3129"/>
    <cellStyle name="20% - Accent2 7 10" xfId="3130"/>
    <cellStyle name="20% - Accent2 7 11" xfId="3131"/>
    <cellStyle name="20% - Accent2 7 2" xfId="3132"/>
    <cellStyle name="20% - Accent2 7 2 2" xfId="3133"/>
    <cellStyle name="20% - Accent2 7 2 2 2" xfId="3134"/>
    <cellStyle name="20% - Accent2 7 2 3" xfId="3135"/>
    <cellStyle name="20% - Accent2 7 2 3 2" xfId="3136"/>
    <cellStyle name="20% - Accent2 7 2 4" xfId="3137"/>
    <cellStyle name="20% - Accent2 7 2 4 2" xfId="3138"/>
    <cellStyle name="20% - Accent2 7 2 5" xfId="3139"/>
    <cellStyle name="20% - Accent2 7 2 5 2" xfId="3140"/>
    <cellStyle name="20% - Accent2 7 2 6" xfId="3141"/>
    <cellStyle name="20% - Accent2 7 2 7" xfId="3142"/>
    <cellStyle name="20% - Accent2 7 2 8" xfId="3143"/>
    <cellStyle name="20% - Accent2 7 2 9" xfId="3144"/>
    <cellStyle name="20% - Accent2 7 3" xfId="3145"/>
    <cellStyle name="20% - Accent2 7 3 2" xfId="3146"/>
    <cellStyle name="20% - Accent2 7 4" xfId="3147"/>
    <cellStyle name="20% - Accent2 7 4 2" xfId="3148"/>
    <cellStyle name="20% - Accent2 7 5" xfId="3149"/>
    <cellStyle name="20% - Accent2 7 5 2" xfId="3150"/>
    <cellStyle name="20% - Accent2 7 6" xfId="3151"/>
    <cellStyle name="20% - Accent2 7 6 2" xfId="3152"/>
    <cellStyle name="20% - Accent2 7 7" xfId="3153"/>
    <cellStyle name="20% - Accent2 7 8" xfId="3154"/>
    <cellStyle name="20% - Accent2 7 9" xfId="3155"/>
    <cellStyle name="20% - Accent2 70" xfId="3156"/>
    <cellStyle name="20% - Accent2 70 2" xfId="3157"/>
    <cellStyle name="20% - Accent2 70 2 2" xfId="3158"/>
    <cellStyle name="20% - Accent2 70 2 2 2" xfId="3159"/>
    <cellStyle name="20% - Accent2 70 2 3" xfId="3160"/>
    <cellStyle name="20% - Accent2 70 2 3 2" xfId="3161"/>
    <cellStyle name="20% - Accent2 70 2 4" xfId="3162"/>
    <cellStyle name="20% - Accent2 70 2 4 2" xfId="3163"/>
    <cellStyle name="20% - Accent2 70 2 5" xfId="3164"/>
    <cellStyle name="20% - Accent2 70 2 5 2" xfId="3165"/>
    <cellStyle name="20% - Accent2 70 2 6" xfId="3166"/>
    <cellStyle name="20% - Accent2 70 3" xfId="3167"/>
    <cellStyle name="20% - Accent2 70 3 2" xfId="3168"/>
    <cellStyle name="20% - Accent2 70 4" xfId="3169"/>
    <cellStyle name="20% - Accent2 70 4 2" xfId="3170"/>
    <cellStyle name="20% - Accent2 70 5" xfId="3171"/>
    <cellStyle name="20% - Accent2 70 5 2" xfId="3172"/>
    <cellStyle name="20% - Accent2 70 6" xfId="3173"/>
    <cellStyle name="20% - Accent2 70 6 2" xfId="3174"/>
    <cellStyle name="20% - Accent2 70 7" xfId="3175"/>
    <cellStyle name="20% - Accent2 70 8" xfId="3176"/>
    <cellStyle name="20% - Accent2 71" xfId="3177"/>
    <cellStyle name="20% - Accent2 71 2" xfId="3178"/>
    <cellStyle name="20% - Accent2 71 2 2" xfId="3179"/>
    <cellStyle name="20% - Accent2 71 2 2 2" xfId="3180"/>
    <cellStyle name="20% - Accent2 71 2 3" xfId="3181"/>
    <cellStyle name="20% - Accent2 71 2 3 2" xfId="3182"/>
    <cellStyle name="20% - Accent2 71 2 4" xfId="3183"/>
    <cellStyle name="20% - Accent2 71 2 4 2" xfId="3184"/>
    <cellStyle name="20% - Accent2 71 2 5" xfId="3185"/>
    <cellStyle name="20% - Accent2 71 2 5 2" xfId="3186"/>
    <cellStyle name="20% - Accent2 71 2 6" xfId="3187"/>
    <cellStyle name="20% - Accent2 71 3" xfId="3188"/>
    <cellStyle name="20% - Accent2 71 3 2" xfId="3189"/>
    <cellStyle name="20% - Accent2 71 4" xfId="3190"/>
    <cellStyle name="20% - Accent2 71 4 2" xfId="3191"/>
    <cellStyle name="20% - Accent2 71 5" xfId="3192"/>
    <cellStyle name="20% - Accent2 71 5 2" xfId="3193"/>
    <cellStyle name="20% - Accent2 71 6" xfId="3194"/>
    <cellStyle name="20% - Accent2 71 6 2" xfId="3195"/>
    <cellStyle name="20% - Accent2 71 7" xfId="3196"/>
    <cellStyle name="20% - Accent2 71 8" xfId="3197"/>
    <cellStyle name="20% - Accent2 72" xfId="3198"/>
    <cellStyle name="20% - Accent2 72 2" xfId="3199"/>
    <cellStyle name="20% - Accent2 72 2 2" xfId="3200"/>
    <cellStyle name="20% - Accent2 72 2 2 2" xfId="3201"/>
    <cellStyle name="20% - Accent2 72 2 3" xfId="3202"/>
    <cellStyle name="20% - Accent2 72 2 3 2" xfId="3203"/>
    <cellStyle name="20% - Accent2 72 2 4" xfId="3204"/>
    <cellStyle name="20% - Accent2 72 2 4 2" xfId="3205"/>
    <cellStyle name="20% - Accent2 72 2 5" xfId="3206"/>
    <cellStyle name="20% - Accent2 72 2 5 2" xfId="3207"/>
    <cellStyle name="20% - Accent2 72 2 6" xfId="3208"/>
    <cellStyle name="20% - Accent2 72 3" xfId="3209"/>
    <cellStyle name="20% - Accent2 72 3 2" xfId="3210"/>
    <cellStyle name="20% - Accent2 72 4" xfId="3211"/>
    <cellStyle name="20% - Accent2 72 4 2" xfId="3212"/>
    <cellStyle name="20% - Accent2 72 5" xfId="3213"/>
    <cellStyle name="20% - Accent2 72 5 2" xfId="3214"/>
    <cellStyle name="20% - Accent2 72 6" xfId="3215"/>
    <cellStyle name="20% - Accent2 72 6 2" xfId="3216"/>
    <cellStyle name="20% - Accent2 72 7" xfId="3217"/>
    <cellStyle name="20% - Accent2 72 8" xfId="3218"/>
    <cellStyle name="20% - Accent2 8" xfId="3219"/>
    <cellStyle name="20% - Accent2 8 2" xfId="3220"/>
    <cellStyle name="20% - Accent2 8 2 2" xfId="3221"/>
    <cellStyle name="20% - Accent2 8 2 2 2" xfId="3222"/>
    <cellStyle name="20% - Accent2 8 2 3" xfId="3223"/>
    <cellStyle name="20% - Accent2 8 2 3 2" xfId="3224"/>
    <cellStyle name="20% - Accent2 8 2 4" xfId="3225"/>
    <cellStyle name="20% - Accent2 8 2 4 2" xfId="3226"/>
    <cellStyle name="20% - Accent2 8 2 5" xfId="3227"/>
    <cellStyle name="20% - Accent2 8 2 5 2" xfId="3228"/>
    <cellStyle name="20% - Accent2 8 2 6" xfId="3229"/>
    <cellStyle name="20% - Accent2 8 3" xfId="3230"/>
    <cellStyle name="20% - Accent2 8 3 2" xfId="3231"/>
    <cellStyle name="20% - Accent2 8 4" xfId="3232"/>
    <cellStyle name="20% - Accent2 8 4 2" xfId="3233"/>
    <cellStyle name="20% - Accent2 8 5" xfId="3234"/>
    <cellStyle name="20% - Accent2 8 5 2" xfId="3235"/>
    <cellStyle name="20% - Accent2 8 6" xfId="3236"/>
    <cellStyle name="20% - Accent2 8 6 2" xfId="3237"/>
    <cellStyle name="20% - Accent2 8 7" xfId="3238"/>
    <cellStyle name="20% - Accent2 8 8" xfId="3239"/>
    <cellStyle name="20% - Accent2 9" xfId="3240"/>
    <cellStyle name="20% - Accent2 9 2" xfId="3241"/>
    <cellStyle name="20% - Accent2 9 2 2" xfId="3242"/>
    <cellStyle name="20% - Accent2 9 2 2 2" xfId="3243"/>
    <cellStyle name="20% - Accent2 9 2 3" xfId="3244"/>
    <cellStyle name="20% - Accent2 9 2 3 2" xfId="3245"/>
    <cellStyle name="20% - Accent2 9 2 4" xfId="3246"/>
    <cellStyle name="20% - Accent2 9 2 4 2" xfId="3247"/>
    <cellStyle name="20% - Accent2 9 2 5" xfId="3248"/>
    <cellStyle name="20% - Accent2 9 2 5 2" xfId="3249"/>
    <cellStyle name="20% - Accent2 9 2 6" xfId="3250"/>
    <cellStyle name="20% - Accent2 9 3" xfId="3251"/>
    <cellStyle name="20% - Accent2 9 3 2" xfId="3252"/>
    <cellStyle name="20% - Accent2 9 4" xfId="3253"/>
    <cellStyle name="20% - Accent2 9 4 2" xfId="3254"/>
    <cellStyle name="20% - Accent2 9 5" xfId="3255"/>
    <cellStyle name="20% - Accent2 9 5 2" xfId="3256"/>
    <cellStyle name="20% - Accent2 9 6" xfId="3257"/>
    <cellStyle name="20% - Accent2 9 6 2" xfId="3258"/>
    <cellStyle name="20% - Accent2 9 7" xfId="3259"/>
    <cellStyle name="20% - Accent2 9 8" xfId="3260"/>
    <cellStyle name="20% - Accent3 10" xfId="3261"/>
    <cellStyle name="20% - Accent3 10 2" xfId="3262"/>
    <cellStyle name="20% - Accent3 10 2 2" xfId="3263"/>
    <cellStyle name="20% - Accent3 10 2 2 2" xfId="3264"/>
    <cellStyle name="20% - Accent3 10 2 3" xfId="3265"/>
    <cellStyle name="20% - Accent3 10 2 3 2" xfId="3266"/>
    <cellStyle name="20% - Accent3 10 2 4" xfId="3267"/>
    <cellStyle name="20% - Accent3 10 2 4 2" xfId="3268"/>
    <cellStyle name="20% - Accent3 10 2 5" xfId="3269"/>
    <cellStyle name="20% - Accent3 10 2 5 2" xfId="3270"/>
    <cellStyle name="20% - Accent3 10 2 6" xfId="3271"/>
    <cellStyle name="20% - Accent3 10 3" xfId="3272"/>
    <cellStyle name="20% - Accent3 10 3 2" xfId="3273"/>
    <cellStyle name="20% - Accent3 10 4" xfId="3274"/>
    <cellStyle name="20% - Accent3 10 4 2" xfId="3275"/>
    <cellStyle name="20% - Accent3 10 5" xfId="3276"/>
    <cellStyle name="20% - Accent3 10 5 2" xfId="3277"/>
    <cellStyle name="20% - Accent3 10 6" xfId="3278"/>
    <cellStyle name="20% - Accent3 10 6 2" xfId="3279"/>
    <cellStyle name="20% - Accent3 10 7" xfId="3280"/>
    <cellStyle name="20% - Accent3 10 8" xfId="3281"/>
    <cellStyle name="20% - Accent3 11" xfId="3282"/>
    <cellStyle name="20% - Accent3 11 2" xfId="3283"/>
    <cellStyle name="20% - Accent3 11 2 2" xfId="3284"/>
    <cellStyle name="20% - Accent3 11 2 2 2" xfId="3285"/>
    <cellStyle name="20% - Accent3 11 2 3" xfId="3286"/>
    <cellStyle name="20% - Accent3 11 2 3 2" xfId="3287"/>
    <cellStyle name="20% - Accent3 11 2 4" xfId="3288"/>
    <cellStyle name="20% - Accent3 11 2 4 2" xfId="3289"/>
    <cellStyle name="20% - Accent3 11 2 5" xfId="3290"/>
    <cellStyle name="20% - Accent3 11 2 5 2" xfId="3291"/>
    <cellStyle name="20% - Accent3 11 2 6" xfId="3292"/>
    <cellStyle name="20% - Accent3 11 3" xfId="3293"/>
    <cellStyle name="20% - Accent3 11 3 2" xfId="3294"/>
    <cellStyle name="20% - Accent3 11 4" xfId="3295"/>
    <cellStyle name="20% - Accent3 11 4 2" xfId="3296"/>
    <cellStyle name="20% - Accent3 11 5" xfId="3297"/>
    <cellStyle name="20% - Accent3 11 5 2" xfId="3298"/>
    <cellStyle name="20% - Accent3 11 6" xfId="3299"/>
    <cellStyle name="20% - Accent3 11 6 2" xfId="3300"/>
    <cellStyle name="20% - Accent3 11 7" xfId="3301"/>
    <cellStyle name="20% - Accent3 11 8" xfId="3302"/>
    <cellStyle name="20% - Accent3 12" xfId="3303"/>
    <cellStyle name="20% - Accent3 12 2" xfId="3304"/>
    <cellStyle name="20% - Accent3 12 2 2" xfId="3305"/>
    <cellStyle name="20% - Accent3 12 2 2 2" xfId="3306"/>
    <cellStyle name="20% - Accent3 12 2 3" xfId="3307"/>
    <cellStyle name="20% - Accent3 12 2 3 2" xfId="3308"/>
    <cellStyle name="20% - Accent3 12 2 4" xfId="3309"/>
    <cellStyle name="20% - Accent3 12 2 4 2" xfId="3310"/>
    <cellStyle name="20% - Accent3 12 2 5" xfId="3311"/>
    <cellStyle name="20% - Accent3 12 2 5 2" xfId="3312"/>
    <cellStyle name="20% - Accent3 12 2 6" xfId="3313"/>
    <cellStyle name="20% - Accent3 12 3" xfId="3314"/>
    <cellStyle name="20% - Accent3 12 3 2" xfId="3315"/>
    <cellStyle name="20% - Accent3 12 4" xfId="3316"/>
    <cellStyle name="20% - Accent3 12 4 2" xfId="3317"/>
    <cellStyle name="20% - Accent3 12 5" xfId="3318"/>
    <cellStyle name="20% - Accent3 12 5 2" xfId="3319"/>
    <cellStyle name="20% - Accent3 12 6" xfId="3320"/>
    <cellStyle name="20% - Accent3 12 6 2" xfId="3321"/>
    <cellStyle name="20% - Accent3 12 7" xfId="3322"/>
    <cellStyle name="20% - Accent3 12 8" xfId="3323"/>
    <cellStyle name="20% - Accent3 13" xfId="3324"/>
    <cellStyle name="20% - Accent3 13 2" xfId="3325"/>
    <cellStyle name="20% - Accent3 13 2 2" xfId="3326"/>
    <cellStyle name="20% - Accent3 13 2 2 2" xfId="3327"/>
    <cellStyle name="20% - Accent3 13 2 3" xfId="3328"/>
    <cellStyle name="20% - Accent3 13 2 3 2" xfId="3329"/>
    <cellStyle name="20% - Accent3 13 2 4" xfId="3330"/>
    <cellStyle name="20% - Accent3 13 2 4 2" xfId="3331"/>
    <cellStyle name="20% - Accent3 13 2 5" xfId="3332"/>
    <cellStyle name="20% - Accent3 13 2 5 2" xfId="3333"/>
    <cellStyle name="20% - Accent3 13 2 6" xfId="3334"/>
    <cellStyle name="20% - Accent3 13 3" xfId="3335"/>
    <cellStyle name="20% - Accent3 13 3 2" xfId="3336"/>
    <cellStyle name="20% - Accent3 13 4" xfId="3337"/>
    <cellStyle name="20% - Accent3 13 4 2" xfId="3338"/>
    <cellStyle name="20% - Accent3 13 5" xfId="3339"/>
    <cellStyle name="20% - Accent3 13 5 2" xfId="3340"/>
    <cellStyle name="20% - Accent3 13 6" xfId="3341"/>
    <cellStyle name="20% - Accent3 13 6 2" xfId="3342"/>
    <cellStyle name="20% - Accent3 13 7" xfId="3343"/>
    <cellStyle name="20% - Accent3 13 8" xfId="3344"/>
    <cellStyle name="20% - Accent3 14" xfId="3345"/>
    <cellStyle name="20% - Accent3 14 2" xfId="3346"/>
    <cellStyle name="20% - Accent3 14 2 2" xfId="3347"/>
    <cellStyle name="20% - Accent3 14 2 2 2" xfId="3348"/>
    <cellStyle name="20% - Accent3 14 2 3" xfId="3349"/>
    <cellStyle name="20% - Accent3 14 2 3 2" xfId="3350"/>
    <cellStyle name="20% - Accent3 14 2 4" xfId="3351"/>
    <cellStyle name="20% - Accent3 14 2 4 2" xfId="3352"/>
    <cellStyle name="20% - Accent3 14 2 5" xfId="3353"/>
    <cellStyle name="20% - Accent3 14 2 5 2" xfId="3354"/>
    <cellStyle name="20% - Accent3 14 2 6" xfId="3355"/>
    <cellStyle name="20% - Accent3 14 3" xfId="3356"/>
    <cellStyle name="20% - Accent3 14 3 2" xfId="3357"/>
    <cellStyle name="20% - Accent3 14 4" xfId="3358"/>
    <cellStyle name="20% - Accent3 14 4 2" xfId="3359"/>
    <cellStyle name="20% - Accent3 14 5" xfId="3360"/>
    <cellStyle name="20% - Accent3 14 5 2" xfId="3361"/>
    <cellStyle name="20% - Accent3 14 6" xfId="3362"/>
    <cellStyle name="20% - Accent3 14 6 2" xfId="3363"/>
    <cellStyle name="20% - Accent3 14 7" xfId="3364"/>
    <cellStyle name="20% - Accent3 14 8" xfId="3365"/>
    <cellStyle name="20% - Accent3 15" xfId="3366"/>
    <cellStyle name="20% - Accent3 15 2" xfId="3367"/>
    <cellStyle name="20% - Accent3 15 2 2" xfId="3368"/>
    <cellStyle name="20% - Accent3 15 2 2 2" xfId="3369"/>
    <cellStyle name="20% - Accent3 15 2 3" xfId="3370"/>
    <cellStyle name="20% - Accent3 15 2 3 2" xfId="3371"/>
    <cellStyle name="20% - Accent3 15 2 4" xfId="3372"/>
    <cellStyle name="20% - Accent3 15 2 4 2" xfId="3373"/>
    <cellStyle name="20% - Accent3 15 2 5" xfId="3374"/>
    <cellStyle name="20% - Accent3 15 2 5 2" xfId="3375"/>
    <cellStyle name="20% - Accent3 15 2 6" xfId="3376"/>
    <cellStyle name="20% - Accent3 15 3" xfId="3377"/>
    <cellStyle name="20% - Accent3 15 3 2" xfId="3378"/>
    <cellStyle name="20% - Accent3 15 4" xfId="3379"/>
    <cellStyle name="20% - Accent3 15 4 2" xfId="3380"/>
    <cellStyle name="20% - Accent3 15 5" xfId="3381"/>
    <cellStyle name="20% - Accent3 15 5 2" xfId="3382"/>
    <cellStyle name="20% - Accent3 15 6" xfId="3383"/>
    <cellStyle name="20% - Accent3 15 6 2" xfId="3384"/>
    <cellStyle name="20% - Accent3 15 7" xfId="3385"/>
    <cellStyle name="20% - Accent3 15 8" xfId="3386"/>
    <cellStyle name="20% - Accent3 16" xfId="3387"/>
    <cellStyle name="20% - Accent3 16 2" xfId="3388"/>
    <cellStyle name="20% - Accent3 16 2 2" xfId="3389"/>
    <cellStyle name="20% - Accent3 16 2 2 2" xfId="3390"/>
    <cellStyle name="20% - Accent3 16 2 3" xfId="3391"/>
    <cellStyle name="20% - Accent3 16 2 3 2" xfId="3392"/>
    <cellStyle name="20% - Accent3 16 2 4" xfId="3393"/>
    <cellStyle name="20% - Accent3 16 2 4 2" xfId="3394"/>
    <cellStyle name="20% - Accent3 16 2 5" xfId="3395"/>
    <cellStyle name="20% - Accent3 16 2 5 2" xfId="3396"/>
    <cellStyle name="20% - Accent3 16 2 6" xfId="3397"/>
    <cellStyle name="20% - Accent3 16 3" xfId="3398"/>
    <cellStyle name="20% - Accent3 16 3 2" xfId="3399"/>
    <cellStyle name="20% - Accent3 16 4" xfId="3400"/>
    <cellStyle name="20% - Accent3 16 4 2" xfId="3401"/>
    <cellStyle name="20% - Accent3 16 5" xfId="3402"/>
    <cellStyle name="20% - Accent3 16 5 2" xfId="3403"/>
    <cellStyle name="20% - Accent3 16 6" xfId="3404"/>
    <cellStyle name="20% - Accent3 16 6 2" xfId="3405"/>
    <cellStyle name="20% - Accent3 16 7" xfId="3406"/>
    <cellStyle name="20% - Accent3 16 8" xfId="3407"/>
    <cellStyle name="20% - Accent3 17" xfId="3408"/>
    <cellStyle name="20% - Accent3 17 2" xfId="3409"/>
    <cellStyle name="20% - Accent3 17 2 2" xfId="3410"/>
    <cellStyle name="20% - Accent3 17 2 2 2" xfId="3411"/>
    <cellStyle name="20% - Accent3 17 2 3" xfId="3412"/>
    <cellStyle name="20% - Accent3 17 2 3 2" xfId="3413"/>
    <cellStyle name="20% - Accent3 17 2 4" xfId="3414"/>
    <cellStyle name="20% - Accent3 17 2 4 2" xfId="3415"/>
    <cellStyle name="20% - Accent3 17 2 5" xfId="3416"/>
    <cellStyle name="20% - Accent3 17 2 5 2" xfId="3417"/>
    <cellStyle name="20% - Accent3 17 2 6" xfId="3418"/>
    <cellStyle name="20% - Accent3 17 3" xfId="3419"/>
    <cellStyle name="20% - Accent3 17 3 2" xfId="3420"/>
    <cellStyle name="20% - Accent3 17 4" xfId="3421"/>
    <cellStyle name="20% - Accent3 17 4 2" xfId="3422"/>
    <cellStyle name="20% - Accent3 17 5" xfId="3423"/>
    <cellStyle name="20% - Accent3 17 5 2" xfId="3424"/>
    <cellStyle name="20% - Accent3 17 6" xfId="3425"/>
    <cellStyle name="20% - Accent3 17 6 2" xfId="3426"/>
    <cellStyle name="20% - Accent3 17 7" xfId="3427"/>
    <cellStyle name="20% - Accent3 17 8" xfId="3428"/>
    <cellStyle name="20% - Accent3 18" xfId="3429"/>
    <cellStyle name="20% - Accent3 18 2" xfId="3430"/>
    <cellStyle name="20% - Accent3 18 2 2" xfId="3431"/>
    <cellStyle name="20% - Accent3 18 2 2 2" xfId="3432"/>
    <cellStyle name="20% - Accent3 18 2 3" xfId="3433"/>
    <cellStyle name="20% - Accent3 18 2 3 2" xfId="3434"/>
    <cellStyle name="20% - Accent3 18 2 4" xfId="3435"/>
    <cellStyle name="20% - Accent3 18 2 4 2" xfId="3436"/>
    <cellStyle name="20% - Accent3 18 2 5" xfId="3437"/>
    <cellStyle name="20% - Accent3 18 2 5 2" xfId="3438"/>
    <cellStyle name="20% - Accent3 18 2 6" xfId="3439"/>
    <cellStyle name="20% - Accent3 18 3" xfId="3440"/>
    <cellStyle name="20% - Accent3 18 3 2" xfId="3441"/>
    <cellStyle name="20% - Accent3 18 4" xfId="3442"/>
    <cellStyle name="20% - Accent3 18 4 2" xfId="3443"/>
    <cellStyle name="20% - Accent3 18 5" xfId="3444"/>
    <cellStyle name="20% - Accent3 18 5 2" xfId="3445"/>
    <cellStyle name="20% - Accent3 18 6" xfId="3446"/>
    <cellStyle name="20% - Accent3 18 6 2" xfId="3447"/>
    <cellStyle name="20% - Accent3 18 7" xfId="3448"/>
    <cellStyle name="20% - Accent3 18 8" xfId="3449"/>
    <cellStyle name="20% - Accent3 19" xfId="3450"/>
    <cellStyle name="20% - Accent3 19 2" xfId="3451"/>
    <cellStyle name="20% - Accent3 19 2 2" xfId="3452"/>
    <cellStyle name="20% - Accent3 19 2 2 2" xfId="3453"/>
    <cellStyle name="20% - Accent3 19 2 3" xfId="3454"/>
    <cellStyle name="20% - Accent3 19 2 3 2" xfId="3455"/>
    <cellStyle name="20% - Accent3 19 2 4" xfId="3456"/>
    <cellStyle name="20% - Accent3 19 2 4 2" xfId="3457"/>
    <cellStyle name="20% - Accent3 19 2 5" xfId="3458"/>
    <cellStyle name="20% - Accent3 19 2 5 2" xfId="3459"/>
    <cellStyle name="20% - Accent3 19 2 6" xfId="3460"/>
    <cellStyle name="20% - Accent3 19 3" xfId="3461"/>
    <cellStyle name="20% - Accent3 19 3 2" xfId="3462"/>
    <cellStyle name="20% - Accent3 19 4" xfId="3463"/>
    <cellStyle name="20% - Accent3 19 4 2" xfId="3464"/>
    <cellStyle name="20% - Accent3 19 5" xfId="3465"/>
    <cellStyle name="20% - Accent3 19 5 2" xfId="3466"/>
    <cellStyle name="20% - Accent3 19 6" xfId="3467"/>
    <cellStyle name="20% - Accent3 19 6 2" xfId="3468"/>
    <cellStyle name="20% - Accent3 19 7" xfId="3469"/>
    <cellStyle name="20% - Accent3 19 8" xfId="3470"/>
    <cellStyle name="20% - Accent3 2" xfId="3471"/>
    <cellStyle name="20% - Accent3 2 10" xfId="3472"/>
    <cellStyle name="20% - Accent3 2 11" xfId="3473"/>
    <cellStyle name="20% - Accent3 2 2" xfId="3474"/>
    <cellStyle name="20% - Accent3 2 2 2" xfId="3475"/>
    <cellStyle name="20% - Accent3 2 2 2 2" xfId="3476"/>
    <cellStyle name="20% - Accent3 2 2 3" xfId="3477"/>
    <cellStyle name="20% - Accent3 2 2 3 2" xfId="3478"/>
    <cellStyle name="20% - Accent3 2 2 4" xfId="3479"/>
    <cellStyle name="20% - Accent3 2 2 4 2" xfId="3480"/>
    <cellStyle name="20% - Accent3 2 2 5" xfId="3481"/>
    <cellStyle name="20% - Accent3 2 2 5 2" xfId="3482"/>
    <cellStyle name="20% - Accent3 2 2 6" xfId="3483"/>
    <cellStyle name="20% - Accent3 2 2 7" xfId="3484"/>
    <cellStyle name="20% - Accent3 2 2 8" xfId="3485"/>
    <cellStyle name="20% - Accent3 2 2 9" xfId="3486"/>
    <cellStyle name="20% - Accent3 2 3" xfId="3487"/>
    <cellStyle name="20% - Accent3 2 3 2" xfId="3488"/>
    <cellStyle name="20% - Accent3 2 4" xfId="3489"/>
    <cellStyle name="20% - Accent3 2 4 2" xfId="3490"/>
    <cellStyle name="20% - Accent3 2 5" xfId="3491"/>
    <cellStyle name="20% - Accent3 2 5 2" xfId="3492"/>
    <cellStyle name="20% - Accent3 2 6" xfId="3493"/>
    <cellStyle name="20% - Accent3 2 6 2" xfId="3494"/>
    <cellStyle name="20% - Accent3 2 7" xfId="3495"/>
    <cellStyle name="20% - Accent3 2 8" xfId="3496"/>
    <cellStyle name="20% - Accent3 2 9" xfId="3497"/>
    <cellStyle name="20% - Accent3 20" xfId="3498"/>
    <cellStyle name="20% - Accent3 20 2" xfId="3499"/>
    <cellStyle name="20% - Accent3 20 2 2" xfId="3500"/>
    <cellStyle name="20% - Accent3 20 2 2 2" xfId="3501"/>
    <cellStyle name="20% - Accent3 20 2 3" xfId="3502"/>
    <cellStyle name="20% - Accent3 20 2 3 2" xfId="3503"/>
    <cellStyle name="20% - Accent3 20 2 4" xfId="3504"/>
    <cellStyle name="20% - Accent3 20 2 4 2" xfId="3505"/>
    <cellStyle name="20% - Accent3 20 2 5" xfId="3506"/>
    <cellStyle name="20% - Accent3 20 2 5 2" xfId="3507"/>
    <cellStyle name="20% - Accent3 20 2 6" xfId="3508"/>
    <cellStyle name="20% - Accent3 20 3" xfId="3509"/>
    <cellStyle name="20% - Accent3 20 3 2" xfId="3510"/>
    <cellStyle name="20% - Accent3 20 4" xfId="3511"/>
    <cellStyle name="20% - Accent3 20 4 2" xfId="3512"/>
    <cellStyle name="20% - Accent3 20 5" xfId="3513"/>
    <cellStyle name="20% - Accent3 20 5 2" xfId="3514"/>
    <cellStyle name="20% - Accent3 20 6" xfId="3515"/>
    <cellStyle name="20% - Accent3 20 6 2" xfId="3516"/>
    <cellStyle name="20% - Accent3 20 7" xfId="3517"/>
    <cellStyle name="20% - Accent3 20 8" xfId="3518"/>
    <cellStyle name="20% - Accent3 21" xfId="3519"/>
    <cellStyle name="20% - Accent3 21 2" xfId="3520"/>
    <cellStyle name="20% - Accent3 21 2 2" xfId="3521"/>
    <cellStyle name="20% - Accent3 21 2 2 2" xfId="3522"/>
    <cellStyle name="20% - Accent3 21 2 3" xfId="3523"/>
    <cellStyle name="20% - Accent3 21 2 3 2" xfId="3524"/>
    <cellStyle name="20% - Accent3 21 2 4" xfId="3525"/>
    <cellStyle name="20% - Accent3 21 2 4 2" xfId="3526"/>
    <cellStyle name="20% - Accent3 21 2 5" xfId="3527"/>
    <cellStyle name="20% - Accent3 21 2 5 2" xfId="3528"/>
    <cellStyle name="20% - Accent3 21 2 6" xfId="3529"/>
    <cellStyle name="20% - Accent3 21 3" xfId="3530"/>
    <cellStyle name="20% - Accent3 21 3 2" xfId="3531"/>
    <cellStyle name="20% - Accent3 21 4" xfId="3532"/>
    <cellStyle name="20% - Accent3 21 4 2" xfId="3533"/>
    <cellStyle name="20% - Accent3 21 5" xfId="3534"/>
    <cellStyle name="20% - Accent3 21 5 2" xfId="3535"/>
    <cellStyle name="20% - Accent3 21 6" xfId="3536"/>
    <cellStyle name="20% - Accent3 21 6 2" xfId="3537"/>
    <cellStyle name="20% - Accent3 21 7" xfId="3538"/>
    <cellStyle name="20% - Accent3 21 8" xfId="3539"/>
    <cellStyle name="20% - Accent3 22" xfId="3540"/>
    <cellStyle name="20% - Accent3 22 2" xfId="3541"/>
    <cellStyle name="20% - Accent3 22 2 2" xfId="3542"/>
    <cellStyle name="20% - Accent3 22 2 2 2" xfId="3543"/>
    <cellStyle name="20% - Accent3 22 2 3" xfId="3544"/>
    <cellStyle name="20% - Accent3 22 2 3 2" xfId="3545"/>
    <cellStyle name="20% - Accent3 22 2 4" xfId="3546"/>
    <cellStyle name="20% - Accent3 22 2 4 2" xfId="3547"/>
    <cellStyle name="20% - Accent3 22 2 5" xfId="3548"/>
    <cellStyle name="20% - Accent3 22 2 5 2" xfId="3549"/>
    <cellStyle name="20% - Accent3 22 2 6" xfId="3550"/>
    <cellStyle name="20% - Accent3 22 3" xfId="3551"/>
    <cellStyle name="20% - Accent3 22 3 2" xfId="3552"/>
    <cellStyle name="20% - Accent3 22 4" xfId="3553"/>
    <cellStyle name="20% - Accent3 22 4 2" xfId="3554"/>
    <cellStyle name="20% - Accent3 22 5" xfId="3555"/>
    <cellStyle name="20% - Accent3 22 5 2" xfId="3556"/>
    <cellStyle name="20% - Accent3 22 6" xfId="3557"/>
    <cellStyle name="20% - Accent3 22 6 2" xfId="3558"/>
    <cellStyle name="20% - Accent3 22 7" xfId="3559"/>
    <cellStyle name="20% - Accent3 22 8" xfId="3560"/>
    <cellStyle name="20% - Accent3 23" xfId="3561"/>
    <cellStyle name="20% - Accent3 23 2" xfId="3562"/>
    <cellStyle name="20% - Accent3 23 2 2" xfId="3563"/>
    <cellStyle name="20% - Accent3 23 2 2 2" xfId="3564"/>
    <cellStyle name="20% - Accent3 23 2 3" xfId="3565"/>
    <cellStyle name="20% - Accent3 23 2 3 2" xfId="3566"/>
    <cellStyle name="20% - Accent3 23 2 4" xfId="3567"/>
    <cellStyle name="20% - Accent3 23 2 4 2" xfId="3568"/>
    <cellStyle name="20% - Accent3 23 2 5" xfId="3569"/>
    <cellStyle name="20% - Accent3 23 2 5 2" xfId="3570"/>
    <cellStyle name="20% - Accent3 23 2 6" xfId="3571"/>
    <cellStyle name="20% - Accent3 23 3" xfId="3572"/>
    <cellStyle name="20% - Accent3 23 3 2" xfId="3573"/>
    <cellStyle name="20% - Accent3 23 4" xfId="3574"/>
    <cellStyle name="20% - Accent3 23 4 2" xfId="3575"/>
    <cellStyle name="20% - Accent3 23 5" xfId="3576"/>
    <cellStyle name="20% - Accent3 23 5 2" xfId="3577"/>
    <cellStyle name="20% - Accent3 23 6" xfId="3578"/>
    <cellStyle name="20% - Accent3 23 6 2" xfId="3579"/>
    <cellStyle name="20% - Accent3 23 7" xfId="3580"/>
    <cellStyle name="20% - Accent3 23 8" xfId="3581"/>
    <cellStyle name="20% - Accent3 24" xfId="3582"/>
    <cellStyle name="20% - Accent3 24 2" xfId="3583"/>
    <cellStyle name="20% - Accent3 24 2 2" xfId="3584"/>
    <cellStyle name="20% - Accent3 24 2 2 2" xfId="3585"/>
    <cellStyle name="20% - Accent3 24 2 3" xfId="3586"/>
    <cellStyle name="20% - Accent3 24 2 3 2" xfId="3587"/>
    <cellStyle name="20% - Accent3 24 2 4" xfId="3588"/>
    <cellStyle name="20% - Accent3 24 2 4 2" xfId="3589"/>
    <cellStyle name="20% - Accent3 24 2 5" xfId="3590"/>
    <cellStyle name="20% - Accent3 24 2 5 2" xfId="3591"/>
    <cellStyle name="20% - Accent3 24 2 6" xfId="3592"/>
    <cellStyle name="20% - Accent3 24 3" xfId="3593"/>
    <cellStyle name="20% - Accent3 24 3 2" xfId="3594"/>
    <cellStyle name="20% - Accent3 24 4" xfId="3595"/>
    <cellStyle name="20% - Accent3 24 4 2" xfId="3596"/>
    <cellStyle name="20% - Accent3 24 5" xfId="3597"/>
    <cellStyle name="20% - Accent3 24 5 2" xfId="3598"/>
    <cellStyle name="20% - Accent3 24 6" xfId="3599"/>
    <cellStyle name="20% - Accent3 24 6 2" xfId="3600"/>
    <cellStyle name="20% - Accent3 24 7" xfId="3601"/>
    <cellStyle name="20% - Accent3 24 8" xfId="3602"/>
    <cellStyle name="20% - Accent3 25" xfId="3603"/>
    <cellStyle name="20% - Accent3 25 2" xfId="3604"/>
    <cellStyle name="20% - Accent3 25 2 2" xfId="3605"/>
    <cellStyle name="20% - Accent3 25 2 2 2" xfId="3606"/>
    <cellStyle name="20% - Accent3 25 2 3" xfId="3607"/>
    <cellStyle name="20% - Accent3 25 2 3 2" xfId="3608"/>
    <cellStyle name="20% - Accent3 25 2 4" xfId="3609"/>
    <cellStyle name="20% - Accent3 25 2 4 2" xfId="3610"/>
    <cellStyle name="20% - Accent3 25 2 5" xfId="3611"/>
    <cellStyle name="20% - Accent3 25 2 5 2" xfId="3612"/>
    <cellStyle name="20% - Accent3 25 2 6" xfId="3613"/>
    <cellStyle name="20% - Accent3 25 3" xfId="3614"/>
    <cellStyle name="20% - Accent3 25 3 2" xfId="3615"/>
    <cellStyle name="20% - Accent3 25 4" xfId="3616"/>
    <cellStyle name="20% - Accent3 25 4 2" xfId="3617"/>
    <cellStyle name="20% - Accent3 25 5" xfId="3618"/>
    <cellStyle name="20% - Accent3 25 5 2" xfId="3619"/>
    <cellStyle name="20% - Accent3 25 6" xfId="3620"/>
    <cellStyle name="20% - Accent3 25 6 2" xfId="3621"/>
    <cellStyle name="20% - Accent3 25 7" xfId="3622"/>
    <cellStyle name="20% - Accent3 25 8" xfId="3623"/>
    <cellStyle name="20% - Accent3 26" xfId="3624"/>
    <cellStyle name="20% - Accent3 26 2" xfId="3625"/>
    <cellStyle name="20% - Accent3 26 2 2" xfId="3626"/>
    <cellStyle name="20% - Accent3 26 2 2 2" xfId="3627"/>
    <cellStyle name="20% - Accent3 26 2 3" xfId="3628"/>
    <cellStyle name="20% - Accent3 26 2 3 2" xfId="3629"/>
    <cellStyle name="20% - Accent3 26 2 4" xfId="3630"/>
    <cellStyle name="20% - Accent3 26 2 4 2" xfId="3631"/>
    <cellStyle name="20% - Accent3 26 2 5" xfId="3632"/>
    <cellStyle name="20% - Accent3 26 2 5 2" xfId="3633"/>
    <cellStyle name="20% - Accent3 26 2 6" xfId="3634"/>
    <cellStyle name="20% - Accent3 26 3" xfId="3635"/>
    <cellStyle name="20% - Accent3 26 3 2" xfId="3636"/>
    <cellStyle name="20% - Accent3 26 4" xfId="3637"/>
    <cellStyle name="20% - Accent3 26 4 2" xfId="3638"/>
    <cellStyle name="20% - Accent3 26 5" xfId="3639"/>
    <cellStyle name="20% - Accent3 26 5 2" xfId="3640"/>
    <cellStyle name="20% - Accent3 26 6" xfId="3641"/>
    <cellStyle name="20% - Accent3 26 6 2" xfId="3642"/>
    <cellStyle name="20% - Accent3 26 7" xfId="3643"/>
    <cellStyle name="20% - Accent3 26 8" xfId="3644"/>
    <cellStyle name="20% - Accent3 27" xfId="3645"/>
    <cellStyle name="20% - Accent3 27 2" xfId="3646"/>
    <cellStyle name="20% - Accent3 27 2 2" xfId="3647"/>
    <cellStyle name="20% - Accent3 27 2 2 2" xfId="3648"/>
    <cellStyle name="20% - Accent3 27 2 3" xfId="3649"/>
    <cellStyle name="20% - Accent3 27 2 3 2" xfId="3650"/>
    <cellStyle name="20% - Accent3 27 2 4" xfId="3651"/>
    <cellStyle name="20% - Accent3 27 2 4 2" xfId="3652"/>
    <cellStyle name="20% - Accent3 27 2 5" xfId="3653"/>
    <cellStyle name="20% - Accent3 27 2 5 2" xfId="3654"/>
    <cellStyle name="20% - Accent3 27 2 6" xfId="3655"/>
    <cellStyle name="20% - Accent3 27 3" xfId="3656"/>
    <cellStyle name="20% - Accent3 27 3 2" xfId="3657"/>
    <cellStyle name="20% - Accent3 27 4" xfId="3658"/>
    <cellStyle name="20% - Accent3 27 4 2" xfId="3659"/>
    <cellStyle name="20% - Accent3 27 5" xfId="3660"/>
    <cellStyle name="20% - Accent3 27 5 2" xfId="3661"/>
    <cellStyle name="20% - Accent3 27 6" xfId="3662"/>
    <cellStyle name="20% - Accent3 27 6 2" xfId="3663"/>
    <cellStyle name="20% - Accent3 27 7" xfId="3664"/>
    <cellStyle name="20% - Accent3 27 8" xfId="3665"/>
    <cellStyle name="20% - Accent3 28" xfId="3666"/>
    <cellStyle name="20% - Accent3 28 2" xfId="3667"/>
    <cellStyle name="20% - Accent3 28 2 2" xfId="3668"/>
    <cellStyle name="20% - Accent3 28 2 2 2" xfId="3669"/>
    <cellStyle name="20% - Accent3 28 2 3" xfId="3670"/>
    <cellStyle name="20% - Accent3 28 2 3 2" xfId="3671"/>
    <cellStyle name="20% - Accent3 28 2 4" xfId="3672"/>
    <cellStyle name="20% - Accent3 28 2 4 2" xfId="3673"/>
    <cellStyle name="20% - Accent3 28 2 5" xfId="3674"/>
    <cellStyle name="20% - Accent3 28 2 5 2" xfId="3675"/>
    <cellStyle name="20% - Accent3 28 2 6" xfId="3676"/>
    <cellStyle name="20% - Accent3 28 3" xfId="3677"/>
    <cellStyle name="20% - Accent3 28 3 2" xfId="3678"/>
    <cellStyle name="20% - Accent3 28 4" xfId="3679"/>
    <cellStyle name="20% - Accent3 28 4 2" xfId="3680"/>
    <cellStyle name="20% - Accent3 28 5" xfId="3681"/>
    <cellStyle name="20% - Accent3 28 5 2" xfId="3682"/>
    <cellStyle name="20% - Accent3 28 6" xfId="3683"/>
    <cellStyle name="20% - Accent3 28 6 2" xfId="3684"/>
    <cellStyle name="20% - Accent3 28 7" xfId="3685"/>
    <cellStyle name="20% - Accent3 28 8" xfId="3686"/>
    <cellStyle name="20% - Accent3 29" xfId="3687"/>
    <cellStyle name="20% - Accent3 29 2" xfId="3688"/>
    <cellStyle name="20% - Accent3 29 2 2" xfId="3689"/>
    <cellStyle name="20% - Accent3 29 2 2 2" xfId="3690"/>
    <cellStyle name="20% - Accent3 29 2 3" xfId="3691"/>
    <cellStyle name="20% - Accent3 29 2 3 2" xfId="3692"/>
    <cellStyle name="20% - Accent3 29 2 4" xfId="3693"/>
    <cellStyle name="20% - Accent3 29 2 4 2" xfId="3694"/>
    <cellStyle name="20% - Accent3 29 2 5" xfId="3695"/>
    <cellStyle name="20% - Accent3 29 2 5 2" xfId="3696"/>
    <cellStyle name="20% - Accent3 29 2 6" xfId="3697"/>
    <cellStyle name="20% - Accent3 29 3" xfId="3698"/>
    <cellStyle name="20% - Accent3 29 3 2" xfId="3699"/>
    <cellStyle name="20% - Accent3 29 4" xfId="3700"/>
    <cellStyle name="20% - Accent3 29 4 2" xfId="3701"/>
    <cellStyle name="20% - Accent3 29 5" xfId="3702"/>
    <cellStyle name="20% - Accent3 29 5 2" xfId="3703"/>
    <cellStyle name="20% - Accent3 29 6" xfId="3704"/>
    <cellStyle name="20% - Accent3 29 6 2" xfId="3705"/>
    <cellStyle name="20% - Accent3 29 7" xfId="3706"/>
    <cellStyle name="20% - Accent3 29 8" xfId="3707"/>
    <cellStyle name="20% - Accent3 3" xfId="3708"/>
    <cellStyle name="20% - Accent3 3 10" xfId="3709"/>
    <cellStyle name="20% - Accent3 3 11" xfId="3710"/>
    <cellStyle name="20% - Accent3 3 2" xfId="3711"/>
    <cellStyle name="20% - Accent3 3 2 2" xfId="3712"/>
    <cellStyle name="20% - Accent3 3 2 2 2" xfId="3713"/>
    <cellStyle name="20% - Accent3 3 2 3" xfId="3714"/>
    <cellStyle name="20% - Accent3 3 2 3 2" xfId="3715"/>
    <cellStyle name="20% - Accent3 3 2 4" xfId="3716"/>
    <cellStyle name="20% - Accent3 3 2 4 2" xfId="3717"/>
    <cellStyle name="20% - Accent3 3 2 5" xfId="3718"/>
    <cellStyle name="20% - Accent3 3 2 5 2" xfId="3719"/>
    <cellStyle name="20% - Accent3 3 2 6" xfId="3720"/>
    <cellStyle name="20% - Accent3 3 2 7" xfId="3721"/>
    <cellStyle name="20% - Accent3 3 2 8" xfId="3722"/>
    <cellStyle name="20% - Accent3 3 2 9" xfId="3723"/>
    <cellStyle name="20% - Accent3 3 3" xfId="3724"/>
    <cellStyle name="20% - Accent3 3 3 2" xfId="3725"/>
    <cellStyle name="20% - Accent3 3 4" xfId="3726"/>
    <cellStyle name="20% - Accent3 3 4 2" xfId="3727"/>
    <cellStyle name="20% - Accent3 3 5" xfId="3728"/>
    <cellStyle name="20% - Accent3 3 5 2" xfId="3729"/>
    <cellStyle name="20% - Accent3 3 6" xfId="3730"/>
    <cellStyle name="20% - Accent3 3 6 2" xfId="3731"/>
    <cellStyle name="20% - Accent3 3 7" xfId="3732"/>
    <cellStyle name="20% - Accent3 3 8" xfId="3733"/>
    <cellStyle name="20% - Accent3 3 9" xfId="3734"/>
    <cellStyle name="20% - Accent3 30" xfId="3735"/>
    <cellStyle name="20% - Accent3 30 2" xfId="3736"/>
    <cellStyle name="20% - Accent3 30 2 2" xfId="3737"/>
    <cellStyle name="20% - Accent3 30 2 2 2" xfId="3738"/>
    <cellStyle name="20% - Accent3 30 2 3" xfId="3739"/>
    <cellStyle name="20% - Accent3 30 2 3 2" xfId="3740"/>
    <cellStyle name="20% - Accent3 30 2 4" xfId="3741"/>
    <cellStyle name="20% - Accent3 30 2 4 2" xfId="3742"/>
    <cellStyle name="20% - Accent3 30 2 5" xfId="3743"/>
    <cellStyle name="20% - Accent3 30 2 5 2" xfId="3744"/>
    <cellStyle name="20% - Accent3 30 2 6" xfId="3745"/>
    <cellStyle name="20% - Accent3 30 3" xfId="3746"/>
    <cellStyle name="20% - Accent3 30 3 2" xfId="3747"/>
    <cellStyle name="20% - Accent3 30 4" xfId="3748"/>
    <cellStyle name="20% - Accent3 30 4 2" xfId="3749"/>
    <cellStyle name="20% - Accent3 30 5" xfId="3750"/>
    <cellStyle name="20% - Accent3 30 5 2" xfId="3751"/>
    <cellStyle name="20% - Accent3 30 6" xfId="3752"/>
    <cellStyle name="20% - Accent3 30 6 2" xfId="3753"/>
    <cellStyle name="20% - Accent3 30 7" xfId="3754"/>
    <cellStyle name="20% - Accent3 30 8" xfId="3755"/>
    <cellStyle name="20% - Accent3 31" xfId="3756"/>
    <cellStyle name="20% - Accent3 31 2" xfId="3757"/>
    <cellStyle name="20% - Accent3 31 2 2" xfId="3758"/>
    <cellStyle name="20% - Accent3 31 2 2 2" xfId="3759"/>
    <cellStyle name="20% - Accent3 31 2 3" xfId="3760"/>
    <cellStyle name="20% - Accent3 31 2 3 2" xfId="3761"/>
    <cellStyle name="20% - Accent3 31 2 4" xfId="3762"/>
    <cellStyle name="20% - Accent3 31 2 4 2" xfId="3763"/>
    <cellStyle name="20% - Accent3 31 2 5" xfId="3764"/>
    <cellStyle name="20% - Accent3 31 2 5 2" xfId="3765"/>
    <cellStyle name="20% - Accent3 31 2 6" xfId="3766"/>
    <cellStyle name="20% - Accent3 31 3" xfId="3767"/>
    <cellStyle name="20% - Accent3 31 3 2" xfId="3768"/>
    <cellStyle name="20% - Accent3 31 4" xfId="3769"/>
    <cellStyle name="20% - Accent3 31 4 2" xfId="3770"/>
    <cellStyle name="20% - Accent3 31 5" xfId="3771"/>
    <cellStyle name="20% - Accent3 31 5 2" xfId="3772"/>
    <cellStyle name="20% - Accent3 31 6" xfId="3773"/>
    <cellStyle name="20% - Accent3 31 6 2" xfId="3774"/>
    <cellStyle name="20% - Accent3 31 7" xfId="3775"/>
    <cellStyle name="20% - Accent3 31 8" xfId="3776"/>
    <cellStyle name="20% - Accent3 32" xfId="3777"/>
    <cellStyle name="20% - Accent3 32 2" xfId="3778"/>
    <cellStyle name="20% - Accent3 32 2 2" xfId="3779"/>
    <cellStyle name="20% - Accent3 32 2 2 2" xfId="3780"/>
    <cellStyle name="20% - Accent3 32 2 3" xfId="3781"/>
    <cellStyle name="20% - Accent3 32 2 3 2" xfId="3782"/>
    <cellStyle name="20% - Accent3 32 2 4" xfId="3783"/>
    <cellStyle name="20% - Accent3 32 2 4 2" xfId="3784"/>
    <cellStyle name="20% - Accent3 32 2 5" xfId="3785"/>
    <cellStyle name="20% - Accent3 32 2 5 2" xfId="3786"/>
    <cellStyle name="20% - Accent3 32 2 6" xfId="3787"/>
    <cellStyle name="20% - Accent3 32 3" xfId="3788"/>
    <cellStyle name="20% - Accent3 32 3 2" xfId="3789"/>
    <cellStyle name="20% - Accent3 32 4" xfId="3790"/>
    <cellStyle name="20% - Accent3 32 4 2" xfId="3791"/>
    <cellStyle name="20% - Accent3 32 5" xfId="3792"/>
    <cellStyle name="20% - Accent3 32 5 2" xfId="3793"/>
    <cellStyle name="20% - Accent3 32 6" xfId="3794"/>
    <cellStyle name="20% - Accent3 32 6 2" xfId="3795"/>
    <cellStyle name="20% - Accent3 32 7" xfId="3796"/>
    <cellStyle name="20% - Accent3 32 8" xfId="3797"/>
    <cellStyle name="20% - Accent3 33" xfId="3798"/>
    <cellStyle name="20% - Accent3 33 2" xfId="3799"/>
    <cellStyle name="20% - Accent3 33 2 2" xfId="3800"/>
    <cellStyle name="20% - Accent3 33 2 2 2" xfId="3801"/>
    <cellStyle name="20% - Accent3 33 2 3" xfId="3802"/>
    <cellStyle name="20% - Accent3 33 2 3 2" xfId="3803"/>
    <cellStyle name="20% - Accent3 33 2 4" xfId="3804"/>
    <cellStyle name="20% - Accent3 33 2 4 2" xfId="3805"/>
    <cellStyle name="20% - Accent3 33 2 5" xfId="3806"/>
    <cellStyle name="20% - Accent3 33 2 5 2" xfId="3807"/>
    <cellStyle name="20% - Accent3 33 2 6" xfId="3808"/>
    <cellStyle name="20% - Accent3 33 3" xfId="3809"/>
    <cellStyle name="20% - Accent3 33 3 2" xfId="3810"/>
    <cellStyle name="20% - Accent3 33 4" xfId="3811"/>
    <cellStyle name="20% - Accent3 33 4 2" xfId="3812"/>
    <cellStyle name="20% - Accent3 33 5" xfId="3813"/>
    <cellStyle name="20% - Accent3 33 5 2" xfId="3814"/>
    <cellStyle name="20% - Accent3 33 6" xfId="3815"/>
    <cellStyle name="20% - Accent3 33 6 2" xfId="3816"/>
    <cellStyle name="20% - Accent3 33 7" xfId="3817"/>
    <cellStyle name="20% - Accent3 33 8" xfId="3818"/>
    <cellStyle name="20% - Accent3 34" xfId="3819"/>
    <cellStyle name="20% - Accent3 34 2" xfId="3820"/>
    <cellStyle name="20% - Accent3 34 2 2" xfId="3821"/>
    <cellStyle name="20% - Accent3 34 2 2 2" xfId="3822"/>
    <cellStyle name="20% - Accent3 34 2 3" xfId="3823"/>
    <cellStyle name="20% - Accent3 34 2 3 2" xfId="3824"/>
    <cellStyle name="20% - Accent3 34 2 4" xfId="3825"/>
    <cellStyle name="20% - Accent3 34 2 4 2" xfId="3826"/>
    <cellStyle name="20% - Accent3 34 2 5" xfId="3827"/>
    <cellStyle name="20% - Accent3 34 2 5 2" xfId="3828"/>
    <cellStyle name="20% - Accent3 34 2 6" xfId="3829"/>
    <cellStyle name="20% - Accent3 34 3" xfId="3830"/>
    <cellStyle name="20% - Accent3 34 3 2" xfId="3831"/>
    <cellStyle name="20% - Accent3 34 4" xfId="3832"/>
    <cellStyle name="20% - Accent3 34 4 2" xfId="3833"/>
    <cellStyle name="20% - Accent3 34 5" xfId="3834"/>
    <cellStyle name="20% - Accent3 34 5 2" xfId="3835"/>
    <cellStyle name="20% - Accent3 34 6" xfId="3836"/>
    <cellStyle name="20% - Accent3 34 6 2" xfId="3837"/>
    <cellStyle name="20% - Accent3 34 7" xfId="3838"/>
    <cellStyle name="20% - Accent3 34 8" xfId="3839"/>
    <cellStyle name="20% - Accent3 35" xfId="3840"/>
    <cellStyle name="20% - Accent3 35 2" xfId="3841"/>
    <cellStyle name="20% - Accent3 35 2 2" xfId="3842"/>
    <cellStyle name="20% - Accent3 35 2 2 2" xfId="3843"/>
    <cellStyle name="20% - Accent3 35 2 3" xfId="3844"/>
    <cellStyle name="20% - Accent3 35 2 3 2" xfId="3845"/>
    <cellStyle name="20% - Accent3 35 2 4" xfId="3846"/>
    <cellStyle name="20% - Accent3 35 2 4 2" xfId="3847"/>
    <cellStyle name="20% - Accent3 35 2 5" xfId="3848"/>
    <cellStyle name="20% - Accent3 35 2 5 2" xfId="3849"/>
    <cellStyle name="20% - Accent3 35 2 6" xfId="3850"/>
    <cellStyle name="20% - Accent3 35 3" xfId="3851"/>
    <cellStyle name="20% - Accent3 35 3 2" xfId="3852"/>
    <cellStyle name="20% - Accent3 35 4" xfId="3853"/>
    <cellStyle name="20% - Accent3 35 4 2" xfId="3854"/>
    <cellStyle name="20% - Accent3 35 5" xfId="3855"/>
    <cellStyle name="20% - Accent3 35 5 2" xfId="3856"/>
    <cellStyle name="20% - Accent3 35 6" xfId="3857"/>
    <cellStyle name="20% - Accent3 35 6 2" xfId="3858"/>
    <cellStyle name="20% - Accent3 35 7" xfId="3859"/>
    <cellStyle name="20% - Accent3 35 8" xfId="3860"/>
    <cellStyle name="20% - Accent3 36" xfId="3861"/>
    <cellStyle name="20% - Accent3 36 2" xfId="3862"/>
    <cellStyle name="20% - Accent3 36 2 2" xfId="3863"/>
    <cellStyle name="20% - Accent3 36 2 2 2" xfId="3864"/>
    <cellStyle name="20% - Accent3 36 2 3" xfId="3865"/>
    <cellStyle name="20% - Accent3 36 2 3 2" xfId="3866"/>
    <cellStyle name="20% - Accent3 36 2 4" xfId="3867"/>
    <cellStyle name="20% - Accent3 36 2 4 2" xfId="3868"/>
    <cellStyle name="20% - Accent3 36 2 5" xfId="3869"/>
    <cellStyle name="20% - Accent3 36 2 5 2" xfId="3870"/>
    <cellStyle name="20% - Accent3 36 2 6" xfId="3871"/>
    <cellStyle name="20% - Accent3 36 3" xfId="3872"/>
    <cellStyle name="20% - Accent3 36 3 2" xfId="3873"/>
    <cellStyle name="20% - Accent3 36 4" xfId="3874"/>
    <cellStyle name="20% - Accent3 36 4 2" xfId="3875"/>
    <cellStyle name="20% - Accent3 36 5" xfId="3876"/>
    <cellStyle name="20% - Accent3 36 5 2" xfId="3877"/>
    <cellStyle name="20% - Accent3 36 6" xfId="3878"/>
    <cellStyle name="20% - Accent3 36 6 2" xfId="3879"/>
    <cellStyle name="20% - Accent3 36 7" xfId="3880"/>
    <cellStyle name="20% - Accent3 36 8" xfId="3881"/>
    <cellStyle name="20% - Accent3 37" xfId="3882"/>
    <cellStyle name="20% - Accent3 37 2" xfId="3883"/>
    <cellStyle name="20% - Accent3 37 2 2" xfId="3884"/>
    <cellStyle name="20% - Accent3 37 2 2 2" xfId="3885"/>
    <cellStyle name="20% - Accent3 37 2 3" xfId="3886"/>
    <cellStyle name="20% - Accent3 37 2 3 2" xfId="3887"/>
    <cellStyle name="20% - Accent3 37 2 4" xfId="3888"/>
    <cellStyle name="20% - Accent3 37 2 4 2" xfId="3889"/>
    <cellStyle name="20% - Accent3 37 2 5" xfId="3890"/>
    <cellStyle name="20% - Accent3 37 2 5 2" xfId="3891"/>
    <cellStyle name="20% - Accent3 37 2 6" xfId="3892"/>
    <cellStyle name="20% - Accent3 37 3" xfId="3893"/>
    <cellStyle name="20% - Accent3 37 3 2" xfId="3894"/>
    <cellStyle name="20% - Accent3 37 4" xfId="3895"/>
    <cellStyle name="20% - Accent3 37 4 2" xfId="3896"/>
    <cellStyle name="20% - Accent3 37 5" xfId="3897"/>
    <cellStyle name="20% - Accent3 37 5 2" xfId="3898"/>
    <cellStyle name="20% - Accent3 37 6" xfId="3899"/>
    <cellStyle name="20% - Accent3 37 6 2" xfId="3900"/>
    <cellStyle name="20% - Accent3 37 7" xfId="3901"/>
    <cellStyle name="20% - Accent3 37 8" xfId="3902"/>
    <cellStyle name="20% - Accent3 38" xfId="3903"/>
    <cellStyle name="20% - Accent3 38 2" xfId="3904"/>
    <cellStyle name="20% - Accent3 38 2 2" xfId="3905"/>
    <cellStyle name="20% - Accent3 38 2 2 2" xfId="3906"/>
    <cellStyle name="20% - Accent3 38 2 3" xfId="3907"/>
    <cellStyle name="20% - Accent3 38 2 3 2" xfId="3908"/>
    <cellStyle name="20% - Accent3 38 2 4" xfId="3909"/>
    <cellStyle name="20% - Accent3 38 2 4 2" xfId="3910"/>
    <cellStyle name="20% - Accent3 38 2 5" xfId="3911"/>
    <cellStyle name="20% - Accent3 38 2 5 2" xfId="3912"/>
    <cellStyle name="20% - Accent3 38 2 6" xfId="3913"/>
    <cellStyle name="20% - Accent3 38 3" xfId="3914"/>
    <cellStyle name="20% - Accent3 38 3 2" xfId="3915"/>
    <cellStyle name="20% - Accent3 38 4" xfId="3916"/>
    <cellStyle name="20% - Accent3 38 4 2" xfId="3917"/>
    <cellStyle name="20% - Accent3 38 5" xfId="3918"/>
    <cellStyle name="20% - Accent3 38 5 2" xfId="3919"/>
    <cellStyle name="20% - Accent3 38 6" xfId="3920"/>
    <cellStyle name="20% - Accent3 38 6 2" xfId="3921"/>
    <cellStyle name="20% - Accent3 38 7" xfId="3922"/>
    <cellStyle name="20% - Accent3 38 8" xfId="3923"/>
    <cellStyle name="20% - Accent3 39" xfId="3924"/>
    <cellStyle name="20% - Accent3 39 2" xfId="3925"/>
    <cellStyle name="20% - Accent3 39 2 2" xfId="3926"/>
    <cellStyle name="20% - Accent3 39 2 2 2" xfId="3927"/>
    <cellStyle name="20% - Accent3 39 2 3" xfId="3928"/>
    <cellStyle name="20% - Accent3 39 2 3 2" xfId="3929"/>
    <cellStyle name="20% - Accent3 39 2 4" xfId="3930"/>
    <cellStyle name="20% - Accent3 39 2 4 2" xfId="3931"/>
    <cellStyle name="20% - Accent3 39 2 5" xfId="3932"/>
    <cellStyle name="20% - Accent3 39 2 5 2" xfId="3933"/>
    <cellStyle name="20% - Accent3 39 2 6" xfId="3934"/>
    <cellStyle name="20% - Accent3 39 3" xfId="3935"/>
    <cellStyle name="20% - Accent3 39 3 2" xfId="3936"/>
    <cellStyle name="20% - Accent3 39 4" xfId="3937"/>
    <cellStyle name="20% - Accent3 39 4 2" xfId="3938"/>
    <cellStyle name="20% - Accent3 39 5" xfId="3939"/>
    <cellStyle name="20% - Accent3 39 5 2" xfId="3940"/>
    <cellStyle name="20% - Accent3 39 6" xfId="3941"/>
    <cellStyle name="20% - Accent3 39 6 2" xfId="3942"/>
    <cellStyle name="20% - Accent3 39 7" xfId="3943"/>
    <cellStyle name="20% - Accent3 39 8" xfId="3944"/>
    <cellStyle name="20% - Accent3 4" xfId="3945"/>
    <cellStyle name="20% - Accent3 4 10" xfId="3946"/>
    <cellStyle name="20% - Accent3 4 11" xfId="3947"/>
    <cellStyle name="20% - Accent3 4 2" xfId="3948"/>
    <cellStyle name="20% - Accent3 4 2 2" xfId="3949"/>
    <cellStyle name="20% - Accent3 4 2 2 2" xfId="3950"/>
    <cellStyle name="20% - Accent3 4 2 3" xfId="3951"/>
    <cellStyle name="20% - Accent3 4 2 3 2" xfId="3952"/>
    <cellStyle name="20% - Accent3 4 2 4" xfId="3953"/>
    <cellStyle name="20% - Accent3 4 2 4 2" xfId="3954"/>
    <cellStyle name="20% - Accent3 4 2 5" xfId="3955"/>
    <cellStyle name="20% - Accent3 4 2 5 2" xfId="3956"/>
    <cellStyle name="20% - Accent3 4 2 6" xfId="3957"/>
    <cellStyle name="20% - Accent3 4 2 7" xfId="3958"/>
    <cellStyle name="20% - Accent3 4 2 8" xfId="3959"/>
    <cellStyle name="20% - Accent3 4 2 9" xfId="3960"/>
    <cellStyle name="20% - Accent3 4 3" xfId="3961"/>
    <cellStyle name="20% - Accent3 4 3 2" xfId="3962"/>
    <cellStyle name="20% - Accent3 4 4" xfId="3963"/>
    <cellStyle name="20% - Accent3 4 4 2" xfId="3964"/>
    <cellStyle name="20% - Accent3 4 5" xfId="3965"/>
    <cellStyle name="20% - Accent3 4 5 2" xfId="3966"/>
    <cellStyle name="20% - Accent3 4 6" xfId="3967"/>
    <cellStyle name="20% - Accent3 4 6 2" xfId="3968"/>
    <cellStyle name="20% - Accent3 4 7" xfId="3969"/>
    <cellStyle name="20% - Accent3 4 8" xfId="3970"/>
    <cellStyle name="20% - Accent3 4 9" xfId="3971"/>
    <cellStyle name="20% - Accent3 40" xfId="3972"/>
    <cellStyle name="20% - Accent3 40 2" xfId="3973"/>
    <cellStyle name="20% - Accent3 40 2 2" xfId="3974"/>
    <cellStyle name="20% - Accent3 40 2 2 2" xfId="3975"/>
    <cellStyle name="20% - Accent3 40 2 3" xfId="3976"/>
    <cellStyle name="20% - Accent3 40 2 3 2" xfId="3977"/>
    <cellStyle name="20% - Accent3 40 2 4" xfId="3978"/>
    <cellStyle name="20% - Accent3 40 2 4 2" xfId="3979"/>
    <cellStyle name="20% - Accent3 40 2 5" xfId="3980"/>
    <cellStyle name="20% - Accent3 40 2 5 2" xfId="3981"/>
    <cellStyle name="20% - Accent3 40 2 6" xfId="3982"/>
    <cellStyle name="20% - Accent3 40 3" xfId="3983"/>
    <cellStyle name="20% - Accent3 40 3 2" xfId="3984"/>
    <cellStyle name="20% - Accent3 40 4" xfId="3985"/>
    <cellStyle name="20% - Accent3 40 4 2" xfId="3986"/>
    <cellStyle name="20% - Accent3 40 5" xfId="3987"/>
    <cellStyle name="20% - Accent3 40 5 2" xfId="3988"/>
    <cellStyle name="20% - Accent3 40 6" xfId="3989"/>
    <cellStyle name="20% - Accent3 40 6 2" xfId="3990"/>
    <cellStyle name="20% - Accent3 40 7" xfId="3991"/>
    <cellStyle name="20% - Accent3 40 8" xfId="3992"/>
    <cellStyle name="20% - Accent3 41" xfId="3993"/>
    <cellStyle name="20% - Accent3 41 2" xfId="3994"/>
    <cellStyle name="20% - Accent3 41 2 2" xfId="3995"/>
    <cellStyle name="20% - Accent3 41 2 2 2" xfId="3996"/>
    <cellStyle name="20% - Accent3 41 2 3" xfId="3997"/>
    <cellStyle name="20% - Accent3 41 2 3 2" xfId="3998"/>
    <cellStyle name="20% - Accent3 41 2 4" xfId="3999"/>
    <cellStyle name="20% - Accent3 41 2 4 2" xfId="4000"/>
    <cellStyle name="20% - Accent3 41 2 5" xfId="4001"/>
    <cellStyle name="20% - Accent3 41 2 5 2" xfId="4002"/>
    <cellStyle name="20% - Accent3 41 2 6" xfId="4003"/>
    <cellStyle name="20% - Accent3 41 3" xfId="4004"/>
    <cellStyle name="20% - Accent3 41 3 2" xfId="4005"/>
    <cellStyle name="20% - Accent3 41 4" xfId="4006"/>
    <cellStyle name="20% - Accent3 41 4 2" xfId="4007"/>
    <cellStyle name="20% - Accent3 41 5" xfId="4008"/>
    <cellStyle name="20% - Accent3 41 5 2" xfId="4009"/>
    <cellStyle name="20% - Accent3 41 6" xfId="4010"/>
    <cellStyle name="20% - Accent3 41 6 2" xfId="4011"/>
    <cellStyle name="20% - Accent3 41 7" xfId="4012"/>
    <cellStyle name="20% - Accent3 41 8" xfId="4013"/>
    <cellStyle name="20% - Accent3 42" xfId="4014"/>
    <cellStyle name="20% - Accent3 42 2" xfId="4015"/>
    <cellStyle name="20% - Accent3 42 2 2" xfId="4016"/>
    <cellStyle name="20% - Accent3 42 2 2 2" xfId="4017"/>
    <cellStyle name="20% - Accent3 42 2 3" xfId="4018"/>
    <cellStyle name="20% - Accent3 42 2 3 2" xfId="4019"/>
    <cellStyle name="20% - Accent3 42 2 4" xfId="4020"/>
    <cellStyle name="20% - Accent3 42 2 4 2" xfId="4021"/>
    <cellStyle name="20% - Accent3 42 2 5" xfId="4022"/>
    <cellStyle name="20% - Accent3 42 2 5 2" xfId="4023"/>
    <cellStyle name="20% - Accent3 42 2 6" xfId="4024"/>
    <cellStyle name="20% - Accent3 42 3" xfId="4025"/>
    <cellStyle name="20% - Accent3 42 3 2" xfId="4026"/>
    <cellStyle name="20% - Accent3 42 4" xfId="4027"/>
    <cellStyle name="20% - Accent3 42 4 2" xfId="4028"/>
    <cellStyle name="20% - Accent3 42 5" xfId="4029"/>
    <cellStyle name="20% - Accent3 42 5 2" xfId="4030"/>
    <cellStyle name="20% - Accent3 42 6" xfId="4031"/>
    <cellStyle name="20% - Accent3 42 6 2" xfId="4032"/>
    <cellStyle name="20% - Accent3 42 7" xfId="4033"/>
    <cellStyle name="20% - Accent3 42 8" xfId="4034"/>
    <cellStyle name="20% - Accent3 43" xfId="4035"/>
    <cellStyle name="20% - Accent3 43 2" xfId="4036"/>
    <cellStyle name="20% - Accent3 43 2 2" xfId="4037"/>
    <cellStyle name="20% - Accent3 43 2 2 2" xfId="4038"/>
    <cellStyle name="20% - Accent3 43 2 3" xfId="4039"/>
    <cellStyle name="20% - Accent3 43 2 3 2" xfId="4040"/>
    <cellStyle name="20% - Accent3 43 2 4" xfId="4041"/>
    <cellStyle name="20% - Accent3 43 2 4 2" xfId="4042"/>
    <cellStyle name="20% - Accent3 43 2 5" xfId="4043"/>
    <cellStyle name="20% - Accent3 43 2 5 2" xfId="4044"/>
    <cellStyle name="20% - Accent3 43 2 6" xfId="4045"/>
    <cellStyle name="20% - Accent3 43 3" xfId="4046"/>
    <cellStyle name="20% - Accent3 43 3 2" xfId="4047"/>
    <cellStyle name="20% - Accent3 43 4" xfId="4048"/>
    <cellStyle name="20% - Accent3 43 4 2" xfId="4049"/>
    <cellStyle name="20% - Accent3 43 5" xfId="4050"/>
    <cellStyle name="20% - Accent3 43 5 2" xfId="4051"/>
    <cellStyle name="20% - Accent3 43 6" xfId="4052"/>
    <cellStyle name="20% - Accent3 43 6 2" xfId="4053"/>
    <cellStyle name="20% - Accent3 43 7" xfId="4054"/>
    <cellStyle name="20% - Accent3 43 8" xfId="4055"/>
    <cellStyle name="20% - Accent3 44" xfId="4056"/>
    <cellStyle name="20% - Accent3 44 2" xfId="4057"/>
    <cellStyle name="20% - Accent3 44 2 2" xfId="4058"/>
    <cellStyle name="20% - Accent3 44 2 2 2" xfId="4059"/>
    <cellStyle name="20% - Accent3 44 2 3" xfId="4060"/>
    <cellStyle name="20% - Accent3 44 2 3 2" xfId="4061"/>
    <cellStyle name="20% - Accent3 44 2 4" xfId="4062"/>
    <cellStyle name="20% - Accent3 44 2 4 2" xfId="4063"/>
    <cellStyle name="20% - Accent3 44 2 5" xfId="4064"/>
    <cellStyle name="20% - Accent3 44 2 5 2" xfId="4065"/>
    <cellStyle name="20% - Accent3 44 2 6" xfId="4066"/>
    <cellStyle name="20% - Accent3 44 3" xfId="4067"/>
    <cellStyle name="20% - Accent3 44 3 2" xfId="4068"/>
    <cellStyle name="20% - Accent3 44 4" xfId="4069"/>
    <cellStyle name="20% - Accent3 44 4 2" xfId="4070"/>
    <cellStyle name="20% - Accent3 44 5" xfId="4071"/>
    <cellStyle name="20% - Accent3 44 5 2" xfId="4072"/>
    <cellStyle name="20% - Accent3 44 6" xfId="4073"/>
    <cellStyle name="20% - Accent3 44 6 2" xfId="4074"/>
    <cellStyle name="20% - Accent3 44 7" xfId="4075"/>
    <cellStyle name="20% - Accent3 44 8" xfId="4076"/>
    <cellStyle name="20% - Accent3 45" xfId="4077"/>
    <cellStyle name="20% - Accent3 45 2" xfId="4078"/>
    <cellStyle name="20% - Accent3 45 2 2" xfId="4079"/>
    <cellStyle name="20% - Accent3 45 2 2 2" xfId="4080"/>
    <cellStyle name="20% - Accent3 45 2 3" xfId="4081"/>
    <cellStyle name="20% - Accent3 45 2 3 2" xfId="4082"/>
    <cellStyle name="20% - Accent3 45 2 4" xfId="4083"/>
    <cellStyle name="20% - Accent3 45 2 4 2" xfId="4084"/>
    <cellStyle name="20% - Accent3 45 2 5" xfId="4085"/>
    <cellStyle name="20% - Accent3 45 2 5 2" xfId="4086"/>
    <cellStyle name="20% - Accent3 45 2 6" xfId="4087"/>
    <cellStyle name="20% - Accent3 45 3" xfId="4088"/>
    <cellStyle name="20% - Accent3 45 3 2" xfId="4089"/>
    <cellStyle name="20% - Accent3 45 4" xfId="4090"/>
    <cellStyle name="20% - Accent3 45 4 2" xfId="4091"/>
    <cellStyle name="20% - Accent3 45 5" xfId="4092"/>
    <cellStyle name="20% - Accent3 45 5 2" xfId="4093"/>
    <cellStyle name="20% - Accent3 45 6" xfId="4094"/>
    <cellStyle name="20% - Accent3 45 6 2" xfId="4095"/>
    <cellStyle name="20% - Accent3 45 7" xfId="4096"/>
    <cellStyle name="20% - Accent3 45 8" xfId="4097"/>
    <cellStyle name="20% - Accent3 46" xfId="4098"/>
    <cellStyle name="20% - Accent3 46 2" xfId="4099"/>
    <cellStyle name="20% - Accent3 46 2 2" xfId="4100"/>
    <cellStyle name="20% - Accent3 46 2 2 2" xfId="4101"/>
    <cellStyle name="20% - Accent3 46 2 3" xfId="4102"/>
    <cellStyle name="20% - Accent3 46 2 3 2" xfId="4103"/>
    <cellStyle name="20% - Accent3 46 2 4" xfId="4104"/>
    <cellStyle name="20% - Accent3 46 2 4 2" xfId="4105"/>
    <cellStyle name="20% - Accent3 46 2 5" xfId="4106"/>
    <cellStyle name="20% - Accent3 46 2 5 2" xfId="4107"/>
    <cellStyle name="20% - Accent3 46 2 6" xfId="4108"/>
    <cellStyle name="20% - Accent3 46 3" xfId="4109"/>
    <cellStyle name="20% - Accent3 46 3 2" xfId="4110"/>
    <cellStyle name="20% - Accent3 46 4" xfId="4111"/>
    <cellStyle name="20% - Accent3 46 4 2" xfId="4112"/>
    <cellStyle name="20% - Accent3 46 5" xfId="4113"/>
    <cellStyle name="20% - Accent3 46 5 2" xfId="4114"/>
    <cellStyle name="20% - Accent3 46 6" xfId="4115"/>
    <cellStyle name="20% - Accent3 46 6 2" xfId="4116"/>
    <cellStyle name="20% - Accent3 46 7" xfId="4117"/>
    <cellStyle name="20% - Accent3 46 8" xfId="4118"/>
    <cellStyle name="20% - Accent3 47" xfId="4119"/>
    <cellStyle name="20% - Accent3 47 2" xfId="4120"/>
    <cellStyle name="20% - Accent3 47 2 2" xfId="4121"/>
    <cellStyle name="20% - Accent3 47 2 2 2" xfId="4122"/>
    <cellStyle name="20% - Accent3 47 2 3" xfId="4123"/>
    <cellStyle name="20% - Accent3 47 2 3 2" xfId="4124"/>
    <cellStyle name="20% - Accent3 47 2 4" xfId="4125"/>
    <cellStyle name="20% - Accent3 47 2 4 2" xfId="4126"/>
    <cellStyle name="20% - Accent3 47 2 5" xfId="4127"/>
    <cellStyle name="20% - Accent3 47 2 5 2" xfId="4128"/>
    <cellStyle name="20% - Accent3 47 2 6" xfId="4129"/>
    <cellStyle name="20% - Accent3 47 3" xfId="4130"/>
    <cellStyle name="20% - Accent3 47 3 2" xfId="4131"/>
    <cellStyle name="20% - Accent3 47 4" xfId="4132"/>
    <cellStyle name="20% - Accent3 47 4 2" xfId="4133"/>
    <cellStyle name="20% - Accent3 47 5" xfId="4134"/>
    <cellStyle name="20% - Accent3 47 5 2" xfId="4135"/>
    <cellStyle name="20% - Accent3 47 6" xfId="4136"/>
    <cellStyle name="20% - Accent3 47 6 2" xfId="4137"/>
    <cellStyle name="20% - Accent3 47 7" xfId="4138"/>
    <cellStyle name="20% - Accent3 47 8" xfId="4139"/>
    <cellStyle name="20% - Accent3 48" xfId="4140"/>
    <cellStyle name="20% - Accent3 48 2" xfId="4141"/>
    <cellStyle name="20% - Accent3 48 2 2" xfId="4142"/>
    <cellStyle name="20% - Accent3 48 2 2 2" xfId="4143"/>
    <cellStyle name="20% - Accent3 48 2 3" xfId="4144"/>
    <cellStyle name="20% - Accent3 48 2 3 2" xfId="4145"/>
    <cellStyle name="20% - Accent3 48 2 4" xfId="4146"/>
    <cellStyle name="20% - Accent3 48 2 4 2" xfId="4147"/>
    <cellStyle name="20% - Accent3 48 2 5" xfId="4148"/>
    <cellStyle name="20% - Accent3 48 2 5 2" xfId="4149"/>
    <cellStyle name="20% - Accent3 48 2 6" xfId="4150"/>
    <cellStyle name="20% - Accent3 48 3" xfId="4151"/>
    <cellStyle name="20% - Accent3 48 3 2" xfId="4152"/>
    <cellStyle name="20% - Accent3 48 4" xfId="4153"/>
    <cellStyle name="20% - Accent3 48 4 2" xfId="4154"/>
    <cellStyle name="20% - Accent3 48 5" xfId="4155"/>
    <cellStyle name="20% - Accent3 48 5 2" xfId="4156"/>
    <cellStyle name="20% - Accent3 48 6" xfId="4157"/>
    <cellStyle name="20% - Accent3 48 6 2" xfId="4158"/>
    <cellStyle name="20% - Accent3 48 7" xfId="4159"/>
    <cellStyle name="20% - Accent3 48 8" xfId="4160"/>
    <cellStyle name="20% - Accent3 49" xfId="4161"/>
    <cellStyle name="20% - Accent3 49 2" xfId="4162"/>
    <cellStyle name="20% - Accent3 49 2 2" xfId="4163"/>
    <cellStyle name="20% - Accent3 49 2 2 2" xfId="4164"/>
    <cellStyle name="20% - Accent3 49 2 3" xfId="4165"/>
    <cellStyle name="20% - Accent3 49 2 3 2" xfId="4166"/>
    <cellStyle name="20% - Accent3 49 2 4" xfId="4167"/>
    <cellStyle name="20% - Accent3 49 2 4 2" xfId="4168"/>
    <cellStyle name="20% - Accent3 49 2 5" xfId="4169"/>
    <cellStyle name="20% - Accent3 49 2 5 2" xfId="4170"/>
    <cellStyle name="20% - Accent3 49 2 6" xfId="4171"/>
    <cellStyle name="20% - Accent3 49 3" xfId="4172"/>
    <cellStyle name="20% - Accent3 49 3 2" xfId="4173"/>
    <cellStyle name="20% - Accent3 49 4" xfId="4174"/>
    <cellStyle name="20% - Accent3 49 4 2" xfId="4175"/>
    <cellStyle name="20% - Accent3 49 5" xfId="4176"/>
    <cellStyle name="20% - Accent3 49 5 2" xfId="4177"/>
    <cellStyle name="20% - Accent3 49 6" xfId="4178"/>
    <cellStyle name="20% - Accent3 49 6 2" xfId="4179"/>
    <cellStyle name="20% - Accent3 49 7" xfId="4180"/>
    <cellStyle name="20% - Accent3 49 8" xfId="4181"/>
    <cellStyle name="20% - Accent3 5" xfId="4182"/>
    <cellStyle name="20% - Accent3 5 10" xfId="4183"/>
    <cellStyle name="20% - Accent3 5 11" xfId="4184"/>
    <cellStyle name="20% - Accent3 5 2" xfId="4185"/>
    <cellStyle name="20% - Accent3 5 2 2" xfId="4186"/>
    <cellStyle name="20% - Accent3 5 2 2 2" xfId="4187"/>
    <cellStyle name="20% - Accent3 5 2 3" xfId="4188"/>
    <cellStyle name="20% - Accent3 5 2 3 2" xfId="4189"/>
    <cellStyle name="20% - Accent3 5 2 4" xfId="4190"/>
    <cellStyle name="20% - Accent3 5 2 4 2" xfId="4191"/>
    <cellStyle name="20% - Accent3 5 2 5" xfId="4192"/>
    <cellStyle name="20% - Accent3 5 2 5 2" xfId="4193"/>
    <cellStyle name="20% - Accent3 5 2 6" xfId="4194"/>
    <cellStyle name="20% - Accent3 5 2 7" xfId="4195"/>
    <cellStyle name="20% - Accent3 5 2 8" xfId="4196"/>
    <cellStyle name="20% - Accent3 5 2 9" xfId="4197"/>
    <cellStyle name="20% - Accent3 5 3" xfId="4198"/>
    <cellStyle name="20% - Accent3 5 3 2" xfId="4199"/>
    <cellStyle name="20% - Accent3 5 4" xfId="4200"/>
    <cellStyle name="20% - Accent3 5 4 2" xfId="4201"/>
    <cellStyle name="20% - Accent3 5 5" xfId="4202"/>
    <cellStyle name="20% - Accent3 5 5 2" xfId="4203"/>
    <cellStyle name="20% - Accent3 5 6" xfId="4204"/>
    <cellStyle name="20% - Accent3 5 6 2" xfId="4205"/>
    <cellStyle name="20% - Accent3 5 7" xfId="4206"/>
    <cellStyle name="20% - Accent3 5 8" xfId="4207"/>
    <cellStyle name="20% - Accent3 5 9" xfId="4208"/>
    <cellStyle name="20% - Accent3 50" xfId="4209"/>
    <cellStyle name="20% - Accent3 50 2" xfId="4210"/>
    <cellStyle name="20% - Accent3 50 2 2" xfId="4211"/>
    <cellStyle name="20% - Accent3 50 2 2 2" xfId="4212"/>
    <cellStyle name="20% - Accent3 50 2 3" xfId="4213"/>
    <cellStyle name="20% - Accent3 50 2 3 2" xfId="4214"/>
    <cellStyle name="20% - Accent3 50 2 4" xfId="4215"/>
    <cellStyle name="20% - Accent3 50 2 4 2" xfId="4216"/>
    <cellStyle name="20% - Accent3 50 2 5" xfId="4217"/>
    <cellStyle name="20% - Accent3 50 2 5 2" xfId="4218"/>
    <cellStyle name="20% - Accent3 50 2 6" xfId="4219"/>
    <cellStyle name="20% - Accent3 50 3" xfId="4220"/>
    <cellStyle name="20% - Accent3 50 3 2" xfId="4221"/>
    <cellStyle name="20% - Accent3 50 4" xfId="4222"/>
    <cellStyle name="20% - Accent3 50 4 2" xfId="4223"/>
    <cellStyle name="20% - Accent3 50 5" xfId="4224"/>
    <cellStyle name="20% - Accent3 50 5 2" xfId="4225"/>
    <cellStyle name="20% - Accent3 50 6" xfId="4226"/>
    <cellStyle name="20% - Accent3 50 6 2" xfId="4227"/>
    <cellStyle name="20% - Accent3 50 7" xfId="4228"/>
    <cellStyle name="20% - Accent3 50 8" xfId="4229"/>
    <cellStyle name="20% - Accent3 51" xfId="4230"/>
    <cellStyle name="20% - Accent3 51 2" xfId="4231"/>
    <cellStyle name="20% - Accent3 51 2 2" xfId="4232"/>
    <cellStyle name="20% - Accent3 51 2 2 2" xfId="4233"/>
    <cellStyle name="20% - Accent3 51 2 3" xfId="4234"/>
    <cellStyle name="20% - Accent3 51 2 3 2" xfId="4235"/>
    <cellStyle name="20% - Accent3 51 2 4" xfId="4236"/>
    <cellStyle name="20% - Accent3 51 2 4 2" xfId="4237"/>
    <cellStyle name="20% - Accent3 51 2 5" xfId="4238"/>
    <cellStyle name="20% - Accent3 51 2 5 2" xfId="4239"/>
    <cellStyle name="20% - Accent3 51 2 6" xfId="4240"/>
    <cellStyle name="20% - Accent3 51 3" xfId="4241"/>
    <cellStyle name="20% - Accent3 51 3 2" xfId="4242"/>
    <cellStyle name="20% - Accent3 51 4" xfId="4243"/>
    <cellStyle name="20% - Accent3 51 4 2" xfId="4244"/>
    <cellStyle name="20% - Accent3 51 5" xfId="4245"/>
    <cellStyle name="20% - Accent3 51 5 2" xfId="4246"/>
    <cellStyle name="20% - Accent3 51 6" xfId="4247"/>
    <cellStyle name="20% - Accent3 51 6 2" xfId="4248"/>
    <cellStyle name="20% - Accent3 51 7" xfId="4249"/>
    <cellStyle name="20% - Accent3 51 8" xfId="4250"/>
    <cellStyle name="20% - Accent3 52" xfId="4251"/>
    <cellStyle name="20% - Accent3 52 2" xfId="4252"/>
    <cellStyle name="20% - Accent3 52 2 2" xfId="4253"/>
    <cellStyle name="20% - Accent3 52 2 2 2" xfId="4254"/>
    <cellStyle name="20% - Accent3 52 2 3" xfId="4255"/>
    <cellStyle name="20% - Accent3 52 2 3 2" xfId="4256"/>
    <cellStyle name="20% - Accent3 52 2 4" xfId="4257"/>
    <cellStyle name="20% - Accent3 52 2 4 2" xfId="4258"/>
    <cellStyle name="20% - Accent3 52 2 5" xfId="4259"/>
    <cellStyle name="20% - Accent3 52 2 5 2" xfId="4260"/>
    <cellStyle name="20% - Accent3 52 2 6" xfId="4261"/>
    <cellStyle name="20% - Accent3 52 3" xfId="4262"/>
    <cellStyle name="20% - Accent3 52 3 2" xfId="4263"/>
    <cellStyle name="20% - Accent3 52 4" xfId="4264"/>
    <cellStyle name="20% - Accent3 52 4 2" xfId="4265"/>
    <cellStyle name="20% - Accent3 52 5" xfId="4266"/>
    <cellStyle name="20% - Accent3 52 5 2" xfId="4267"/>
    <cellStyle name="20% - Accent3 52 6" xfId="4268"/>
    <cellStyle name="20% - Accent3 52 6 2" xfId="4269"/>
    <cellStyle name="20% - Accent3 52 7" xfId="4270"/>
    <cellStyle name="20% - Accent3 52 8" xfId="4271"/>
    <cellStyle name="20% - Accent3 53" xfId="4272"/>
    <cellStyle name="20% - Accent3 53 2" xfId="4273"/>
    <cellStyle name="20% - Accent3 53 2 2" xfId="4274"/>
    <cellStyle name="20% - Accent3 53 2 2 2" xfId="4275"/>
    <cellStyle name="20% - Accent3 53 2 3" xfId="4276"/>
    <cellStyle name="20% - Accent3 53 2 3 2" xfId="4277"/>
    <cellStyle name="20% - Accent3 53 2 4" xfId="4278"/>
    <cellStyle name="20% - Accent3 53 2 4 2" xfId="4279"/>
    <cellStyle name="20% - Accent3 53 2 5" xfId="4280"/>
    <cellStyle name="20% - Accent3 53 2 5 2" xfId="4281"/>
    <cellStyle name="20% - Accent3 53 2 6" xfId="4282"/>
    <cellStyle name="20% - Accent3 53 3" xfId="4283"/>
    <cellStyle name="20% - Accent3 53 3 2" xfId="4284"/>
    <cellStyle name="20% - Accent3 53 4" xfId="4285"/>
    <cellStyle name="20% - Accent3 53 4 2" xfId="4286"/>
    <cellStyle name="20% - Accent3 53 5" xfId="4287"/>
    <cellStyle name="20% - Accent3 53 5 2" xfId="4288"/>
    <cellStyle name="20% - Accent3 53 6" xfId="4289"/>
    <cellStyle name="20% - Accent3 53 6 2" xfId="4290"/>
    <cellStyle name="20% - Accent3 53 7" xfId="4291"/>
    <cellStyle name="20% - Accent3 53 8" xfId="4292"/>
    <cellStyle name="20% - Accent3 54" xfId="4293"/>
    <cellStyle name="20% - Accent3 54 2" xfId="4294"/>
    <cellStyle name="20% - Accent3 54 2 2" xfId="4295"/>
    <cellStyle name="20% - Accent3 54 2 2 2" xfId="4296"/>
    <cellStyle name="20% - Accent3 54 2 3" xfId="4297"/>
    <cellStyle name="20% - Accent3 54 2 3 2" xfId="4298"/>
    <cellStyle name="20% - Accent3 54 2 4" xfId="4299"/>
    <cellStyle name="20% - Accent3 54 2 4 2" xfId="4300"/>
    <cellStyle name="20% - Accent3 54 2 5" xfId="4301"/>
    <cellStyle name="20% - Accent3 54 2 5 2" xfId="4302"/>
    <cellStyle name="20% - Accent3 54 2 6" xfId="4303"/>
    <cellStyle name="20% - Accent3 54 3" xfId="4304"/>
    <cellStyle name="20% - Accent3 54 3 2" xfId="4305"/>
    <cellStyle name="20% - Accent3 54 4" xfId="4306"/>
    <cellStyle name="20% - Accent3 54 4 2" xfId="4307"/>
    <cellStyle name="20% - Accent3 54 5" xfId="4308"/>
    <cellStyle name="20% - Accent3 54 5 2" xfId="4309"/>
    <cellStyle name="20% - Accent3 54 6" xfId="4310"/>
    <cellStyle name="20% - Accent3 54 6 2" xfId="4311"/>
    <cellStyle name="20% - Accent3 54 7" xfId="4312"/>
    <cellStyle name="20% - Accent3 54 8" xfId="4313"/>
    <cellStyle name="20% - Accent3 55" xfId="4314"/>
    <cellStyle name="20% - Accent3 55 2" xfId="4315"/>
    <cellStyle name="20% - Accent3 55 2 2" xfId="4316"/>
    <cellStyle name="20% - Accent3 55 2 2 2" xfId="4317"/>
    <cellStyle name="20% - Accent3 55 2 3" xfId="4318"/>
    <cellStyle name="20% - Accent3 55 2 3 2" xfId="4319"/>
    <cellStyle name="20% - Accent3 55 2 4" xfId="4320"/>
    <cellStyle name="20% - Accent3 55 2 4 2" xfId="4321"/>
    <cellStyle name="20% - Accent3 55 2 5" xfId="4322"/>
    <cellStyle name="20% - Accent3 55 2 5 2" xfId="4323"/>
    <cellStyle name="20% - Accent3 55 2 6" xfId="4324"/>
    <cellStyle name="20% - Accent3 55 3" xfId="4325"/>
    <cellStyle name="20% - Accent3 55 3 2" xfId="4326"/>
    <cellStyle name="20% - Accent3 55 4" xfId="4327"/>
    <cellStyle name="20% - Accent3 55 4 2" xfId="4328"/>
    <cellStyle name="20% - Accent3 55 5" xfId="4329"/>
    <cellStyle name="20% - Accent3 55 5 2" xfId="4330"/>
    <cellStyle name="20% - Accent3 55 6" xfId="4331"/>
    <cellStyle name="20% - Accent3 55 6 2" xfId="4332"/>
    <cellStyle name="20% - Accent3 55 7" xfId="4333"/>
    <cellStyle name="20% - Accent3 55 8" xfId="4334"/>
    <cellStyle name="20% - Accent3 56" xfId="4335"/>
    <cellStyle name="20% - Accent3 56 2" xfId="4336"/>
    <cellStyle name="20% - Accent3 56 2 2" xfId="4337"/>
    <cellStyle name="20% - Accent3 56 2 2 2" xfId="4338"/>
    <cellStyle name="20% - Accent3 56 2 3" xfId="4339"/>
    <cellStyle name="20% - Accent3 56 2 3 2" xfId="4340"/>
    <cellStyle name="20% - Accent3 56 2 4" xfId="4341"/>
    <cellStyle name="20% - Accent3 56 2 4 2" xfId="4342"/>
    <cellStyle name="20% - Accent3 56 2 5" xfId="4343"/>
    <cellStyle name="20% - Accent3 56 2 5 2" xfId="4344"/>
    <cellStyle name="20% - Accent3 56 2 6" xfId="4345"/>
    <cellStyle name="20% - Accent3 56 3" xfId="4346"/>
    <cellStyle name="20% - Accent3 56 3 2" xfId="4347"/>
    <cellStyle name="20% - Accent3 56 4" xfId="4348"/>
    <cellStyle name="20% - Accent3 56 4 2" xfId="4349"/>
    <cellStyle name="20% - Accent3 56 5" xfId="4350"/>
    <cellStyle name="20% - Accent3 56 5 2" xfId="4351"/>
    <cellStyle name="20% - Accent3 56 6" xfId="4352"/>
    <cellStyle name="20% - Accent3 56 6 2" xfId="4353"/>
    <cellStyle name="20% - Accent3 56 7" xfId="4354"/>
    <cellStyle name="20% - Accent3 56 8" xfId="4355"/>
    <cellStyle name="20% - Accent3 57" xfId="4356"/>
    <cellStyle name="20% - Accent3 57 2" xfId="4357"/>
    <cellStyle name="20% - Accent3 57 2 2" xfId="4358"/>
    <cellStyle name="20% - Accent3 57 2 2 2" xfId="4359"/>
    <cellStyle name="20% - Accent3 57 2 3" xfId="4360"/>
    <cellStyle name="20% - Accent3 57 2 3 2" xfId="4361"/>
    <cellStyle name="20% - Accent3 57 2 4" xfId="4362"/>
    <cellStyle name="20% - Accent3 57 2 4 2" xfId="4363"/>
    <cellStyle name="20% - Accent3 57 2 5" xfId="4364"/>
    <cellStyle name="20% - Accent3 57 2 5 2" xfId="4365"/>
    <cellStyle name="20% - Accent3 57 2 6" xfId="4366"/>
    <cellStyle name="20% - Accent3 57 3" xfId="4367"/>
    <cellStyle name="20% - Accent3 57 3 2" xfId="4368"/>
    <cellStyle name="20% - Accent3 57 4" xfId="4369"/>
    <cellStyle name="20% - Accent3 57 4 2" xfId="4370"/>
    <cellStyle name="20% - Accent3 57 5" xfId="4371"/>
    <cellStyle name="20% - Accent3 57 5 2" xfId="4372"/>
    <cellStyle name="20% - Accent3 57 6" xfId="4373"/>
    <cellStyle name="20% - Accent3 57 6 2" xfId="4374"/>
    <cellStyle name="20% - Accent3 57 7" xfId="4375"/>
    <cellStyle name="20% - Accent3 57 8" xfId="4376"/>
    <cellStyle name="20% - Accent3 58" xfId="4377"/>
    <cellStyle name="20% - Accent3 58 2" xfId="4378"/>
    <cellStyle name="20% - Accent3 58 2 2" xfId="4379"/>
    <cellStyle name="20% - Accent3 58 2 2 2" xfId="4380"/>
    <cellStyle name="20% - Accent3 58 2 3" xfId="4381"/>
    <cellStyle name="20% - Accent3 58 2 3 2" xfId="4382"/>
    <cellStyle name="20% - Accent3 58 2 4" xfId="4383"/>
    <cellStyle name="20% - Accent3 58 2 4 2" xfId="4384"/>
    <cellStyle name="20% - Accent3 58 2 5" xfId="4385"/>
    <cellStyle name="20% - Accent3 58 2 5 2" xfId="4386"/>
    <cellStyle name="20% - Accent3 58 2 6" xfId="4387"/>
    <cellStyle name="20% - Accent3 58 3" xfId="4388"/>
    <cellStyle name="20% - Accent3 58 3 2" xfId="4389"/>
    <cellStyle name="20% - Accent3 58 4" xfId="4390"/>
    <cellStyle name="20% - Accent3 58 4 2" xfId="4391"/>
    <cellStyle name="20% - Accent3 58 5" xfId="4392"/>
    <cellStyle name="20% - Accent3 58 5 2" xfId="4393"/>
    <cellStyle name="20% - Accent3 58 6" xfId="4394"/>
    <cellStyle name="20% - Accent3 58 6 2" xfId="4395"/>
    <cellStyle name="20% - Accent3 58 7" xfId="4396"/>
    <cellStyle name="20% - Accent3 58 8" xfId="4397"/>
    <cellStyle name="20% - Accent3 59" xfId="4398"/>
    <cellStyle name="20% - Accent3 59 2" xfId="4399"/>
    <cellStyle name="20% - Accent3 59 2 2" xfId="4400"/>
    <cellStyle name="20% - Accent3 59 2 2 2" xfId="4401"/>
    <cellStyle name="20% - Accent3 59 2 3" xfId="4402"/>
    <cellStyle name="20% - Accent3 59 2 3 2" xfId="4403"/>
    <cellStyle name="20% - Accent3 59 2 4" xfId="4404"/>
    <cellStyle name="20% - Accent3 59 2 4 2" xfId="4405"/>
    <cellStyle name="20% - Accent3 59 2 5" xfId="4406"/>
    <cellStyle name="20% - Accent3 59 2 5 2" xfId="4407"/>
    <cellStyle name="20% - Accent3 59 2 6" xfId="4408"/>
    <cellStyle name="20% - Accent3 59 3" xfId="4409"/>
    <cellStyle name="20% - Accent3 59 3 2" xfId="4410"/>
    <cellStyle name="20% - Accent3 59 4" xfId="4411"/>
    <cellStyle name="20% - Accent3 59 4 2" xfId="4412"/>
    <cellStyle name="20% - Accent3 59 5" xfId="4413"/>
    <cellStyle name="20% - Accent3 59 5 2" xfId="4414"/>
    <cellStyle name="20% - Accent3 59 6" xfId="4415"/>
    <cellStyle name="20% - Accent3 59 6 2" xfId="4416"/>
    <cellStyle name="20% - Accent3 59 7" xfId="4417"/>
    <cellStyle name="20% - Accent3 59 8" xfId="4418"/>
    <cellStyle name="20% - Accent3 6" xfId="4419"/>
    <cellStyle name="20% - Accent3 6 10" xfId="4420"/>
    <cellStyle name="20% - Accent3 6 11" xfId="4421"/>
    <cellStyle name="20% - Accent3 6 2" xfId="4422"/>
    <cellStyle name="20% - Accent3 6 2 2" xfId="4423"/>
    <cellStyle name="20% - Accent3 6 2 2 2" xfId="4424"/>
    <cellStyle name="20% - Accent3 6 2 3" xfId="4425"/>
    <cellStyle name="20% - Accent3 6 2 3 2" xfId="4426"/>
    <cellStyle name="20% - Accent3 6 2 4" xfId="4427"/>
    <cellStyle name="20% - Accent3 6 2 4 2" xfId="4428"/>
    <cellStyle name="20% - Accent3 6 2 5" xfId="4429"/>
    <cellStyle name="20% - Accent3 6 2 5 2" xfId="4430"/>
    <cellStyle name="20% - Accent3 6 2 6" xfId="4431"/>
    <cellStyle name="20% - Accent3 6 2 7" xfId="4432"/>
    <cellStyle name="20% - Accent3 6 2 8" xfId="4433"/>
    <cellStyle name="20% - Accent3 6 2 9" xfId="4434"/>
    <cellStyle name="20% - Accent3 6 3" xfId="4435"/>
    <cellStyle name="20% - Accent3 6 3 2" xfId="4436"/>
    <cellStyle name="20% - Accent3 6 4" xfId="4437"/>
    <cellStyle name="20% - Accent3 6 4 2" xfId="4438"/>
    <cellStyle name="20% - Accent3 6 5" xfId="4439"/>
    <cellStyle name="20% - Accent3 6 5 2" xfId="4440"/>
    <cellStyle name="20% - Accent3 6 6" xfId="4441"/>
    <cellStyle name="20% - Accent3 6 6 2" xfId="4442"/>
    <cellStyle name="20% - Accent3 6 7" xfId="4443"/>
    <cellStyle name="20% - Accent3 6 8" xfId="4444"/>
    <cellStyle name="20% - Accent3 6 9" xfId="4445"/>
    <cellStyle name="20% - Accent3 60" xfId="4446"/>
    <cellStyle name="20% - Accent3 60 2" xfId="4447"/>
    <cellStyle name="20% - Accent3 60 2 2" xfId="4448"/>
    <cellStyle name="20% - Accent3 60 2 2 2" xfId="4449"/>
    <cellStyle name="20% - Accent3 60 2 3" xfId="4450"/>
    <cellStyle name="20% - Accent3 60 2 3 2" xfId="4451"/>
    <cellStyle name="20% - Accent3 60 2 4" xfId="4452"/>
    <cellStyle name="20% - Accent3 60 2 4 2" xfId="4453"/>
    <cellStyle name="20% - Accent3 60 2 5" xfId="4454"/>
    <cellStyle name="20% - Accent3 60 2 5 2" xfId="4455"/>
    <cellStyle name="20% - Accent3 60 2 6" xfId="4456"/>
    <cellStyle name="20% - Accent3 60 3" xfId="4457"/>
    <cellStyle name="20% - Accent3 60 3 2" xfId="4458"/>
    <cellStyle name="20% - Accent3 60 4" xfId="4459"/>
    <cellStyle name="20% - Accent3 60 4 2" xfId="4460"/>
    <cellStyle name="20% - Accent3 60 5" xfId="4461"/>
    <cellStyle name="20% - Accent3 60 5 2" xfId="4462"/>
    <cellStyle name="20% - Accent3 60 6" xfId="4463"/>
    <cellStyle name="20% - Accent3 60 6 2" xfId="4464"/>
    <cellStyle name="20% - Accent3 60 7" xfId="4465"/>
    <cellStyle name="20% - Accent3 60 8" xfId="4466"/>
    <cellStyle name="20% - Accent3 61" xfId="4467"/>
    <cellStyle name="20% - Accent3 61 2" xfId="4468"/>
    <cellStyle name="20% - Accent3 61 2 2" xfId="4469"/>
    <cellStyle name="20% - Accent3 61 2 2 2" xfId="4470"/>
    <cellStyle name="20% - Accent3 61 2 3" xfId="4471"/>
    <cellStyle name="20% - Accent3 61 2 3 2" xfId="4472"/>
    <cellStyle name="20% - Accent3 61 2 4" xfId="4473"/>
    <cellStyle name="20% - Accent3 61 2 4 2" xfId="4474"/>
    <cellStyle name="20% - Accent3 61 2 5" xfId="4475"/>
    <cellStyle name="20% - Accent3 61 2 5 2" xfId="4476"/>
    <cellStyle name="20% - Accent3 61 2 6" xfId="4477"/>
    <cellStyle name="20% - Accent3 61 3" xfId="4478"/>
    <cellStyle name="20% - Accent3 61 3 2" xfId="4479"/>
    <cellStyle name="20% - Accent3 61 4" xfId="4480"/>
    <cellStyle name="20% - Accent3 61 4 2" xfId="4481"/>
    <cellStyle name="20% - Accent3 61 5" xfId="4482"/>
    <cellStyle name="20% - Accent3 61 5 2" xfId="4483"/>
    <cellStyle name="20% - Accent3 61 6" xfId="4484"/>
    <cellStyle name="20% - Accent3 61 6 2" xfId="4485"/>
    <cellStyle name="20% - Accent3 61 7" xfId="4486"/>
    <cellStyle name="20% - Accent3 61 8" xfId="4487"/>
    <cellStyle name="20% - Accent3 62" xfId="4488"/>
    <cellStyle name="20% - Accent3 62 2" xfId="4489"/>
    <cellStyle name="20% - Accent3 62 2 2" xfId="4490"/>
    <cellStyle name="20% - Accent3 62 2 2 2" xfId="4491"/>
    <cellStyle name="20% - Accent3 62 2 3" xfId="4492"/>
    <cellStyle name="20% - Accent3 62 2 3 2" xfId="4493"/>
    <cellStyle name="20% - Accent3 62 2 4" xfId="4494"/>
    <cellStyle name="20% - Accent3 62 2 4 2" xfId="4495"/>
    <cellStyle name="20% - Accent3 62 2 5" xfId="4496"/>
    <cellStyle name="20% - Accent3 62 2 5 2" xfId="4497"/>
    <cellStyle name="20% - Accent3 62 2 6" xfId="4498"/>
    <cellStyle name="20% - Accent3 62 3" xfId="4499"/>
    <cellStyle name="20% - Accent3 62 3 2" xfId="4500"/>
    <cellStyle name="20% - Accent3 62 4" xfId="4501"/>
    <cellStyle name="20% - Accent3 62 4 2" xfId="4502"/>
    <cellStyle name="20% - Accent3 62 5" xfId="4503"/>
    <cellStyle name="20% - Accent3 62 5 2" xfId="4504"/>
    <cellStyle name="20% - Accent3 62 6" xfId="4505"/>
    <cellStyle name="20% - Accent3 62 6 2" xfId="4506"/>
    <cellStyle name="20% - Accent3 62 7" xfId="4507"/>
    <cellStyle name="20% - Accent3 62 8" xfId="4508"/>
    <cellStyle name="20% - Accent3 63" xfId="4509"/>
    <cellStyle name="20% - Accent3 63 2" xfId="4510"/>
    <cellStyle name="20% - Accent3 63 2 2" xfId="4511"/>
    <cellStyle name="20% - Accent3 63 2 2 2" xfId="4512"/>
    <cellStyle name="20% - Accent3 63 2 3" xfId="4513"/>
    <cellStyle name="20% - Accent3 63 2 3 2" xfId="4514"/>
    <cellStyle name="20% - Accent3 63 2 4" xfId="4515"/>
    <cellStyle name="20% - Accent3 63 2 4 2" xfId="4516"/>
    <cellStyle name="20% - Accent3 63 2 5" xfId="4517"/>
    <cellStyle name="20% - Accent3 63 2 5 2" xfId="4518"/>
    <cellStyle name="20% - Accent3 63 2 6" xfId="4519"/>
    <cellStyle name="20% - Accent3 63 3" xfId="4520"/>
    <cellStyle name="20% - Accent3 63 3 2" xfId="4521"/>
    <cellStyle name="20% - Accent3 63 4" xfId="4522"/>
    <cellStyle name="20% - Accent3 63 4 2" xfId="4523"/>
    <cellStyle name="20% - Accent3 63 5" xfId="4524"/>
    <cellStyle name="20% - Accent3 63 5 2" xfId="4525"/>
    <cellStyle name="20% - Accent3 63 6" xfId="4526"/>
    <cellStyle name="20% - Accent3 63 6 2" xfId="4527"/>
    <cellStyle name="20% - Accent3 63 7" xfId="4528"/>
    <cellStyle name="20% - Accent3 63 8" xfId="4529"/>
    <cellStyle name="20% - Accent3 64" xfId="4530"/>
    <cellStyle name="20% - Accent3 64 2" xfId="4531"/>
    <cellStyle name="20% - Accent3 64 2 2" xfId="4532"/>
    <cellStyle name="20% - Accent3 64 2 2 2" xfId="4533"/>
    <cellStyle name="20% - Accent3 64 2 3" xfId="4534"/>
    <cellStyle name="20% - Accent3 64 2 3 2" xfId="4535"/>
    <cellStyle name="20% - Accent3 64 2 4" xfId="4536"/>
    <cellStyle name="20% - Accent3 64 2 4 2" xfId="4537"/>
    <cellStyle name="20% - Accent3 64 2 5" xfId="4538"/>
    <cellStyle name="20% - Accent3 64 2 5 2" xfId="4539"/>
    <cellStyle name="20% - Accent3 64 2 6" xfId="4540"/>
    <cellStyle name="20% - Accent3 64 3" xfId="4541"/>
    <cellStyle name="20% - Accent3 64 3 2" xfId="4542"/>
    <cellStyle name="20% - Accent3 64 4" xfId="4543"/>
    <cellStyle name="20% - Accent3 64 4 2" xfId="4544"/>
    <cellStyle name="20% - Accent3 64 5" xfId="4545"/>
    <cellStyle name="20% - Accent3 64 5 2" xfId="4546"/>
    <cellStyle name="20% - Accent3 64 6" xfId="4547"/>
    <cellStyle name="20% - Accent3 64 6 2" xfId="4548"/>
    <cellStyle name="20% - Accent3 64 7" xfId="4549"/>
    <cellStyle name="20% - Accent3 64 8" xfId="4550"/>
    <cellStyle name="20% - Accent3 65" xfId="4551"/>
    <cellStyle name="20% - Accent3 65 2" xfId="4552"/>
    <cellStyle name="20% - Accent3 65 2 2" xfId="4553"/>
    <cellStyle name="20% - Accent3 65 2 2 2" xfId="4554"/>
    <cellStyle name="20% - Accent3 65 2 3" xfId="4555"/>
    <cellStyle name="20% - Accent3 65 2 3 2" xfId="4556"/>
    <cellStyle name="20% - Accent3 65 2 4" xfId="4557"/>
    <cellStyle name="20% - Accent3 65 2 4 2" xfId="4558"/>
    <cellStyle name="20% - Accent3 65 2 5" xfId="4559"/>
    <cellStyle name="20% - Accent3 65 2 5 2" xfId="4560"/>
    <cellStyle name="20% - Accent3 65 2 6" xfId="4561"/>
    <cellStyle name="20% - Accent3 65 3" xfId="4562"/>
    <cellStyle name="20% - Accent3 65 3 2" xfId="4563"/>
    <cellStyle name="20% - Accent3 65 4" xfId="4564"/>
    <cellStyle name="20% - Accent3 65 4 2" xfId="4565"/>
    <cellStyle name="20% - Accent3 65 5" xfId="4566"/>
    <cellStyle name="20% - Accent3 65 5 2" xfId="4567"/>
    <cellStyle name="20% - Accent3 65 6" xfId="4568"/>
    <cellStyle name="20% - Accent3 65 6 2" xfId="4569"/>
    <cellStyle name="20% - Accent3 65 7" xfId="4570"/>
    <cellStyle name="20% - Accent3 65 8" xfId="4571"/>
    <cellStyle name="20% - Accent3 66" xfId="4572"/>
    <cellStyle name="20% - Accent3 66 2" xfId="4573"/>
    <cellStyle name="20% - Accent3 66 2 2" xfId="4574"/>
    <cellStyle name="20% - Accent3 66 2 2 2" xfId="4575"/>
    <cellStyle name="20% - Accent3 66 2 3" xfId="4576"/>
    <cellStyle name="20% - Accent3 66 2 3 2" xfId="4577"/>
    <cellStyle name="20% - Accent3 66 2 4" xfId="4578"/>
    <cellStyle name="20% - Accent3 66 2 4 2" xfId="4579"/>
    <cellStyle name="20% - Accent3 66 2 5" xfId="4580"/>
    <cellStyle name="20% - Accent3 66 2 5 2" xfId="4581"/>
    <cellStyle name="20% - Accent3 66 2 6" xfId="4582"/>
    <cellStyle name="20% - Accent3 66 3" xfId="4583"/>
    <cellStyle name="20% - Accent3 66 3 2" xfId="4584"/>
    <cellStyle name="20% - Accent3 66 4" xfId="4585"/>
    <cellStyle name="20% - Accent3 66 4 2" xfId="4586"/>
    <cellStyle name="20% - Accent3 66 5" xfId="4587"/>
    <cellStyle name="20% - Accent3 66 5 2" xfId="4588"/>
    <cellStyle name="20% - Accent3 66 6" xfId="4589"/>
    <cellStyle name="20% - Accent3 66 6 2" xfId="4590"/>
    <cellStyle name="20% - Accent3 66 7" xfId="4591"/>
    <cellStyle name="20% - Accent3 66 8" xfId="4592"/>
    <cellStyle name="20% - Accent3 67" xfId="4593"/>
    <cellStyle name="20% - Accent3 67 2" xfId="4594"/>
    <cellStyle name="20% - Accent3 67 2 2" xfId="4595"/>
    <cellStyle name="20% - Accent3 67 2 2 2" xfId="4596"/>
    <cellStyle name="20% - Accent3 67 2 3" xfId="4597"/>
    <cellStyle name="20% - Accent3 67 2 3 2" xfId="4598"/>
    <cellStyle name="20% - Accent3 67 2 4" xfId="4599"/>
    <cellStyle name="20% - Accent3 67 2 4 2" xfId="4600"/>
    <cellStyle name="20% - Accent3 67 2 5" xfId="4601"/>
    <cellStyle name="20% - Accent3 67 2 5 2" xfId="4602"/>
    <cellStyle name="20% - Accent3 67 2 6" xfId="4603"/>
    <cellStyle name="20% - Accent3 67 3" xfId="4604"/>
    <cellStyle name="20% - Accent3 67 3 2" xfId="4605"/>
    <cellStyle name="20% - Accent3 67 4" xfId="4606"/>
    <cellStyle name="20% - Accent3 67 4 2" xfId="4607"/>
    <cellStyle name="20% - Accent3 67 5" xfId="4608"/>
    <cellStyle name="20% - Accent3 67 5 2" xfId="4609"/>
    <cellStyle name="20% - Accent3 67 6" xfId="4610"/>
    <cellStyle name="20% - Accent3 67 6 2" xfId="4611"/>
    <cellStyle name="20% - Accent3 67 7" xfId="4612"/>
    <cellStyle name="20% - Accent3 67 8" xfId="4613"/>
    <cellStyle name="20% - Accent3 68" xfId="4614"/>
    <cellStyle name="20% - Accent3 68 2" xfId="4615"/>
    <cellStyle name="20% - Accent3 68 2 2" xfId="4616"/>
    <cellStyle name="20% - Accent3 68 2 2 2" xfId="4617"/>
    <cellStyle name="20% - Accent3 68 2 3" xfId="4618"/>
    <cellStyle name="20% - Accent3 68 2 3 2" xfId="4619"/>
    <cellStyle name="20% - Accent3 68 2 4" xfId="4620"/>
    <cellStyle name="20% - Accent3 68 2 4 2" xfId="4621"/>
    <cellStyle name="20% - Accent3 68 2 5" xfId="4622"/>
    <cellStyle name="20% - Accent3 68 2 5 2" xfId="4623"/>
    <cellStyle name="20% - Accent3 68 2 6" xfId="4624"/>
    <cellStyle name="20% - Accent3 68 3" xfId="4625"/>
    <cellStyle name="20% - Accent3 68 3 2" xfId="4626"/>
    <cellStyle name="20% - Accent3 68 4" xfId="4627"/>
    <cellStyle name="20% - Accent3 68 4 2" xfId="4628"/>
    <cellStyle name="20% - Accent3 68 5" xfId="4629"/>
    <cellStyle name="20% - Accent3 68 5 2" xfId="4630"/>
    <cellStyle name="20% - Accent3 68 6" xfId="4631"/>
    <cellStyle name="20% - Accent3 68 6 2" xfId="4632"/>
    <cellStyle name="20% - Accent3 68 7" xfId="4633"/>
    <cellStyle name="20% - Accent3 68 8" xfId="4634"/>
    <cellStyle name="20% - Accent3 69" xfId="4635"/>
    <cellStyle name="20% - Accent3 69 2" xfId="4636"/>
    <cellStyle name="20% - Accent3 69 2 2" xfId="4637"/>
    <cellStyle name="20% - Accent3 69 2 2 2" xfId="4638"/>
    <cellStyle name="20% - Accent3 69 2 3" xfId="4639"/>
    <cellStyle name="20% - Accent3 69 2 3 2" xfId="4640"/>
    <cellStyle name="20% - Accent3 69 2 4" xfId="4641"/>
    <cellStyle name="20% - Accent3 69 2 4 2" xfId="4642"/>
    <cellStyle name="20% - Accent3 69 2 5" xfId="4643"/>
    <cellStyle name="20% - Accent3 69 2 5 2" xfId="4644"/>
    <cellStyle name="20% - Accent3 69 2 6" xfId="4645"/>
    <cellStyle name="20% - Accent3 69 3" xfId="4646"/>
    <cellStyle name="20% - Accent3 69 3 2" xfId="4647"/>
    <cellStyle name="20% - Accent3 69 4" xfId="4648"/>
    <cellStyle name="20% - Accent3 69 4 2" xfId="4649"/>
    <cellStyle name="20% - Accent3 69 5" xfId="4650"/>
    <cellStyle name="20% - Accent3 69 5 2" xfId="4651"/>
    <cellStyle name="20% - Accent3 69 6" xfId="4652"/>
    <cellStyle name="20% - Accent3 69 6 2" xfId="4653"/>
    <cellStyle name="20% - Accent3 69 7" xfId="4654"/>
    <cellStyle name="20% - Accent3 69 8" xfId="4655"/>
    <cellStyle name="20% - Accent3 7" xfId="4656"/>
    <cellStyle name="20% - Accent3 7 10" xfId="4657"/>
    <cellStyle name="20% - Accent3 7 11" xfId="4658"/>
    <cellStyle name="20% - Accent3 7 2" xfId="4659"/>
    <cellStyle name="20% - Accent3 7 2 2" xfId="4660"/>
    <cellStyle name="20% - Accent3 7 2 2 2" xfId="4661"/>
    <cellStyle name="20% - Accent3 7 2 3" xfId="4662"/>
    <cellStyle name="20% - Accent3 7 2 3 2" xfId="4663"/>
    <cellStyle name="20% - Accent3 7 2 4" xfId="4664"/>
    <cellStyle name="20% - Accent3 7 2 4 2" xfId="4665"/>
    <cellStyle name="20% - Accent3 7 2 5" xfId="4666"/>
    <cellStyle name="20% - Accent3 7 2 5 2" xfId="4667"/>
    <cellStyle name="20% - Accent3 7 2 6" xfId="4668"/>
    <cellStyle name="20% - Accent3 7 2 7" xfId="4669"/>
    <cellStyle name="20% - Accent3 7 2 8" xfId="4670"/>
    <cellStyle name="20% - Accent3 7 2 9" xfId="4671"/>
    <cellStyle name="20% - Accent3 7 3" xfId="4672"/>
    <cellStyle name="20% - Accent3 7 3 2" xfId="4673"/>
    <cellStyle name="20% - Accent3 7 4" xfId="4674"/>
    <cellStyle name="20% - Accent3 7 4 2" xfId="4675"/>
    <cellStyle name="20% - Accent3 7 5" xfId="4676"/>
    <cellStyle name="20% - Accent3 7 5 2" xfId="4677"/>
    <cellStyle name="20% - Accent3 7 6" xfId="4678"/>
    <cellStyle name="20% - Accent3 7 6 2" xfId="4679"/>
    <cellStyle name="20% - Accent3 7 7" xfId="4680"/>
    <cellStyle name="20% - Accent3 7 8" xfId="4681"/>
    <cellStyle name="20% - Accent3 7 9" xfId="4682"/>
    <cellStyle name="20% - Accent3 70" xfId="4683"/>
    <cellStyle name="20% - Accent3 70 2" xfId="4684"/>
    <cellStyle name="20% - Accent3 70 2 2" xfId="4685"/>
    <cellStyle name="20% - Accent3 70 2 2 2" xfId="4686"/>
    <cellStyle name="20% - Accent3 70 2 3" xfId="4687"/>
    <cellStyle name="20% - Accent3 70 2 3 2" xfId="4688"/>
    <cellStyle name="20% - Accent3 70 2 4" xfId="4689"/>
    <cellStyle name="20% - Accent3 70 2 4 2" xfId="4690"/>
    <cellStyle name="20% - Accent3 70 2 5" xfId="4691"/>
    <cellStyle name="20% - Accent3 70 2 5 2" xfId="4692"/>
    <cellStyle name="20% - Accent3 70 2 6" xfId="4693"/>
    <cellStyle name="20% - Accent3 70 3" xfId="4694"/>
    <cellStyle name="20% - Accent3 70 3 2" xfId="4695"/>
    <cellStyle name="20% - Accent3 70 4" xfId="4696"/>
    <cellStyle name="20% - Accent3 70 4 2" xfId="4697"/>
    <cellStyle name="20% - Accent3 70 5" xfId="4698"/>
    <cellStyle name="20% - Accent3 70 5 2" xfId="4699"/>
    <cellStyle name="20% - Accent3 70 6" xfId="4700"/>
    <cellStyle name="20% - Accent3 70 6 2" xfId="4701"/>
    <cellStyle name="20% - Accent3 70 7" xfId="4702"/>
    <cellStyle name="20% - Accent3 70 8" xfId="4703"/>
    <cellStyle name="20% - Accent3 71" xfId="4704"/>
    <cellStyle name="20% - Accent3 71 2" xfId="4705"/>
    <cellStyle name="20% - Accent3 71 2 2" xfId="4706"/>
    <cellStyle name="20% - Accent3 71 2 2 2" xfId="4707"/>
    <cellStyle name="20% - Accent3 71 2 3" xfId="4708"/>
    <cellStyle name="20% - Accent3 71 2 3 2" xfId="4709"/>
    <cellStyle name="20% - Accent3 71 2 4" xfId="4710"/>
    <cellStyle name="20% - Accent3 71 2 4 2" xfId="4711"/>
    <cellStyle name="20% - Accent3 71 2 5" xfId="4712"/>
    <cellStyle name="20% - Accent3 71 2 5 2" xfId="4713"/>
    <cellStyle name="20% - Accent3 71 2 6" xfId="4714"/>
    <cellStyle name="20% - Accent3 71 3" xfId="4715"/>
    <cellStyle name="20% - Accent3 71 3 2" xfId="4716"/>
    <cellStyle name="20% - Accent3 71 4" xfId="4717"/>
    <cellStyle name="20% - Accent3 71 4 2" xfId="4718"/>
    <cellStyle name="20% - Accent3 71 5" xfId="4719"/>
    <cellStyle name="20% - Accent3 71 5 2" xfId="4720"/>
    <cellStyle name="20% - Accent3 71 6" xfId="4721"/>
    <cellStyle name="20% - Accent3 71 6 2" xfId="4722"/>
    <cellStyle name="20% - Accent3 71 7" xfId="4723"/>
    <cellStyle name="20% - Accent3 71 8" xfId="4724"/>
    <cellStyle name="20% - Accent3 72" xfId="4725"/>
    <cellStyle name="20% - Accent3 72 2" xfId="4726"/>
    <cellStyle name="20% - Accent3 72 2 2" xfId="4727"/>
    <cellStyle name="20% - Accent3 72 2 2 2" xfId="4728"/>
    <cellStyle name="20% - Accent3 72 2 3" xfId="4729"/>
    <cellStyle name="20% - Accent3 72 2 3 2" xfId="4730"/>
    <cellStyle name="20% - Accent3 72 2 4" xfId="4731"/>
    <cellStyle name="20% - Accent3 72 2 4 2" xfId="4732"/>
    <cellStyle name="20% - Accent3 72 2 5" xfId="4733"/>
    <cellStyle name="20% - Accent3 72 2 5 2" xfId="4734"/>
    <cellStyle name="20% - Accent3 72 2 6" xfId="4735"/>
    <cellStyle name="20% - Accent3 72 3" xfId="4736"/>
    <cellStyle name="20% - Accent3 72 3 2" xfId="4737"/>
    <cellStyle name="20% - Accent3 72 4" xfId="4738"/>
    <cellStyle name="20% - Accent3 72 4 2" xfId="4739"/>
    <cellStyle name="20% - Accent3 72 5" xfId="4740"/>
    <cellStyle name="20% - Accent3 72 5 2" xfId="4741"/>
    <cellStyle name="20% - Accent3 72 6" xfId="4742"/>
    <cellStyle name="20% - Accent3 72 6 2" xfId="4743"/>
    <cellStyle name="20% - Accent3 72 7" xfId="4744"/>
    <cellStyle name="20% - Accent3 72 8" xfId="4745"/>
    <cellStyle name="20% - Accent3 8" xfId="4746"/>
    <cellStyle name="20% - Accent3 8 2" xfId="4747"/>
    <cellStyle name="20% - Accent3 8 2 2" xfId="4748"/>
    <cellStyle name="20% - Accent3 8 2 2 2" xfId="4749"/>
    <cellStyle name="20% - Accent3 8 2 3" xfId="4750"/>
    <cellStyle name="20% - Accent3 8 2 3 2" xfId="4751"/>
    <cellStyle name="20% - Accent3 8 2 4" xfId="4752"/>
    <cellStyle name="20% - Accent3 8 2 4 2" xfId="4753"/>
    <cellStyle name="20% - Accent3 8 2 5" xfId="4754"/>
    <cellStyle name="20% - Accent3 8 2 5 2" xfId="4755"/>
    <cellStyle name="20% - Accent3 8 2 6" xfId="4756"/>
    <cellStyle name="20% - Accent3 8 3" xfId="4757"/>
    <cellStyle name="20% - Accent3 8 3 2" xfId="4758"/>
    <cellStyle name="20% - Accent3 8 4" xfId="4759"/>
    <cellStyle name="20% - Accent3 8 4 2" xfId="4760"/>
    <cellStyle name="20% - Accent3 8 5" xfId="4761"/>
    <cellStyle name="20% - Accent3 8 5 2" xfId="4762"/>
    <cellStyle name="20% - Accent3 8 6" xfId="4763"/>
    <cellStyle name="20% - Accent3 8 6 2" xfId="4764"/>
    <cellStyle name="20% - Accent3 8 7" xfId="4765"/>
    <cellStyle name="20% - Accent3 8 8" xfId="4766"/>
    <cellStyle name="20% - Accent3 9" xfId="4767"/>
    <cellStyle name="20% - Accent3 9 2" xfId="4768"/>
    <cellStyle name="20% - Accent3 9 2 2" xfId="4769"/>
    <cellStyle name="20% - Accent3 9 2 2 2" xfId="4770"/>
    <cellStyle name="20% - Accent3 9 2 3" xfId="4771"/>
    <cellStyle name="20% - Accent3 9 2 3 2" xfId="4772"/>
    <cellStyle name="20% - Accent3 9 2 4" xfId="4773"/>
    <cellStyle name="20% - Accent3 9 2 4 2" xfId="4774"/>
    <cellStyle name="20% - Accent3 9 2 5" xfId="4775"/>
    <cellStyle name="20% - Accent3 9 2 5 2" xfId="4776"/>
    <cellStyle name="20% - Accent3 9 2 6" xfId="4777"/>
    <cellStyle name="20% - Accent3 9 3" xfId="4778"/>
    <cellStyle name="20% - Accent3 9 3 2" xfId="4779"/>
    <cellStyle name="20% - Accent3 9 4" xfId="4780"/>
    <cellStyle name="20% - Accent3 9 4 2" xfId="4781"/>
    <cellStyle name="20% - Accent3 9 5" xfId="4782"/>
    <cellStyle name="20% - Accent3 9 5 2" xfId="4783"/>
    <cellStyle name="20% - Accent3 9 6" xfId="4784"/>
    <cellStyle name="20% - Accent3 9 6 2" xfId="4785"/>
    <cellStyle name="20% - Accent3 9 7" xfId="4786"/>
    <cellStyle name="20% - Accent3 9 8" xfId="4787"/>
    <cellStyle name="20% - Accent4 10" xfId="4788"/>
    <cellStyle name="20% - Accent4 10 2" xfId="4789"/>
    <cellStyle name="20% - Accent4 10 2 2" xfId="4790"/>
    <cellStyle name="20% - Accent4 10 2 2 2" xfId="4791"/>
    <cellStyle name="20% - Accent4 10 2 3" xfId="4792"/>
    <cellStyle name="20% - Accent4 10 2 3 2" xfId="4793"/>
    <cellStyle name="20% - Accent4 10 2 4" xfId="4794"/>
    <cellStyle name="20% - Accent4 10 2 4 2" xfId="4795"/>
    <cellStyle name="20% - Accent4 10 2 5" xfId="4796"/>
    <cellStyle name="20% - Accent4 10 2 5 2" xfId="4797"/>
    <cellStyle name="20% - Accent4 10 2 6" xfId="4798"/>
    <cellStyle name="20% - Accent4 10 3" xfId="4799"/>
    <cellStyle name="20% - Accent4 10 3 2" xfId="4800"/>
    <cellStyle name="20% - Accent4 10 4" xfId="4801"/>
    <cellStyle name="20% - Accent4 10 4 2" xfId="4802"/>
    <cellStyle name="20% - Accent4 10 5" xfId="4803"/>
    <cellStyle name="20% - Accent4 10 5 2" xfId="4804"/>
    <cellStyle name="20% - Accent4 10 6" xfId="4805"/>
    <cellStyle name="20% - Accent4 10 6 2" xfId="4806"/>
    <cellStyle name="20% - Accent4 10 7" xfId="4807"/>
    <cellStyle name="20% - Accent4 10 8" xfId="4808"/>
    <cellStyle name="20% - Accent4 11" xfId="4809"/>
    <cellStyle name="20% - Accent4 11 2" xfId="4810"/>
    <cellStyle name="20% - Accent4 11 2 2" xfId="4811"/>
    <cellStyle name="20% - Accent4 11 2 2 2" xfId="4812"/>
    <cellStyle name="20% - Accent4 11 2 3" xfId="4813"/>
    <cellStyle name="20% - Accent4 11 2 3 2" xfId="4814"/>
    <cellStyle name="20% - Accent4 11 2 4" xfId="4815"/>
    <cellStyle name="20% - Accent4 11 2 4 2" xfId="4816"/>
    <cellStyle name="20% - Accent4 11 2 5" xfId="4817"/>
    <cellStyle name="20% - Accent4 11 2 5 2" xfId="4818"/>
    <cellStyle name="20% - Accent4 11 2 6" xfId="4819"/>
    <cellStyle name="20% - Accent4 11 3" xfId="4820"/>
    <cellStyle name="20% - Accent4 11 3 2" xfId="4821"/>
    <cellStyle name="20% - Accent4 11 4" xfId="4822"/>
    <cellStyle name="20% - Accent4 11 4 2" xfId="4823"/>
    <cellStyle name="20% - Accent4 11 5" xfId="4824"/>
    <cellStyle name="20% - Accent4 11 5 2" xfId="4825"/>
    <cellStyle name="20% - Accent4 11 6" xfId="4826"/>
    <cellStyle name="20% - Accent4 11 6 2" xfId="4827"/>
    <cellStyle name="20% - Accent4 11 7" xfId="4828"/>
    <cellStyle name="20% - Accent4 11 8" xfId="4829"/>
    <cellStyle name="20% - Accent4 12" xfId="4830"/>
    <cellStyle name="20% - Accent4 12 2" xfId="4831"/>
    <cellStyle name="20% - Accent4 12 2 2" xfId="4832"/>
    <cellStyle name="20% - Accent4 12 2 2 2" xfId="4833"/>
    <cellStyle name="20% - Accent4 12 2 3" xfId="4834"/>
    <cellStyle name="20% - Accent4 12 2 3 2" xfId="4835"/>
    <cellStyle name="20% - Accent4 12 2 4" xfId="4836"/>
    <cellStyle name="20% - Accent4 12 2 4 2" xfId="4837"/>
    <cellStyle name="20% - Accent4 12 2 5" xfId="4838"/>
    <cellStyle name="20% - Accent4 12 2 5 2" xfId="4839"/>
    <cellStyle name="20% - Accent4 12 2 6" xfId="4840"/>
    <cellStyle name="20% - Accent4 12 3" xfId="4841"/>
    <cellStyle name="20% - Accent4 12 3 2" xfId="4842"/>
    <cellStyle name="20% - Accent4 12 4" xfId="4843"/>
    <cellStyle name="20% - Accent4 12 4 2" xfId="4844"/>
    <cellStyle name="20% - Accent4 12 5" xfId="4845"/>
    <cellStyle name="20% - Accent4 12 5 2" xfId="4846"/>
    <cellStyle name="20% - Accent4 12 6" xfId="4847"/>
    <cellStyle name="20% - Accent4 12 6 2" xfId="4848"/>
    <cellStyle name="20% - Accent4 12 7" xfId="4849"/>
    <cellStyle name="20% - Accent4 12 8" xfId="4850"/>
    <cellStyle name="20% - Accent4 13" xfId="4851"/>
    <cellStyle name="20% - Accent4 13 2" xfId="4852"/>
    <cellStyle name="20% - Accent4 13 2 2" xfId="4853"/>
    <cellStyle name="20% - Accent4 13 2 2 2" xfId="4854"/>
    <cellStyle name="20% - Accent4 13 2 3" xfId="4855"/>
    <cellStyle name="20% - Accent4 13 2 3 2" xfId="4856"/>
    <cellStyle name="20% - Accent4 13 2 4" xfId="4857"/>
    <cellStyle name="20% - Accent4 13 2 4 2" xfId="4858"/>
    <cellStyle name="20% - Accent4 13 2 5" xfId="4859"/>
    <cellStyle name="20% - Accent4 13 2 5 2" xfId="4860"/>
    <cellStyle name="20% - Accent4 13 2 6" xfId="4861"/>
    <cellStyle name="20% - Accent4 13 3" xfId="4862"/>
    <cellStyle name="20% - Accent4 13 3 2" xfId="4863"/>
    <cellStyle name="20% - Accent4 13 4" xfId="4864"/>
    <cellStyle name="20% - Accent4 13 4 2" xfId="4865"/>
    <cellStyle name="20% - Accent4 13 5" xfId="4866"/>
    <cellStyle name="20% - Accent4 13 5 2" xfId="4867"/>
    <cellStyle name="20% - Accent4 13 6" xfId="4868"/>
    <cellStyle name="20% - Accent4 13 6 2" xfId="4869"/>
    <cellStyle name="20% - Accent4 13 7" xfId="4870"/>
    <cellStyle name="20% - Accent4 13 8" xfId="4871"/>
    <cellStyle name="20% - Accent4 14" xfId="4872"/>
    <cellStyle name="20% - Accent4 14 2" xfId="4873"/>
    <cellStyle name="20% - Accent4 14 2 2" xfId="4874"/>
    <cellStyle name="20% - Accent4 14 2 2 2" xfId="4875"/>
    <cellStyle name="20% - Accent4 14 2 3" xfId="4876"/>
    <cellStyle name="20% - Accent4 14 2 3 2" xfId="4877"/>
    <cellStyle name="20% - Accent4 14 2 4" xfId="4878"/>
    <cellStyle name="20% - Accent4 14 2 4 2" xfId="4879"/>
    <cellStyle name="20% - Accent4 14 2 5" xfId="4880"/>
    <cellStyle name="20% - Accent4 14 2 5 2" xfId="4881"/>
    <cellStyle name="20% - Accent4 14 2 6" xfId="4882"/>
    <cellStyle name="20% - Accent4 14 3" xfId="4883"/>
    <cellStyle name="20% - Accent4 14 3 2" xfId="4884"/>
    <cellStyle name="20% - Accent4 14 4" xfId="4885"/>
    <cellStyle name="20% - Accent4 14 4 2" xfId="4886"/>
    <cellStyle name="20% - Accent4 14 5" xfId="4887"/>
    <cellStyle name="20% - Accent4 14 5 2" xfId="4888"/>
    <cellStyle name="20% - Accent4 14 6" xfId="4889"/>
    <cellStyle name="20% - Accent4 14 6 2" xfId="4890"/>
    <cellStyle name="20% - Accent4 14 7" xfId="4891"/>
    <cellStyle name="20% - Accent4 14 8" xfId="4892"/>
    <cellStyle name="20% - Accent4 15" xfId="4893"/>
    <cellStyle name="20% - Accent4 15 2" xfId="4894"/>
    <cellStyle name="20% - Accent4 15 2 2" xfId="4895"/>
    <cellStyle name="20% - Accent4 15 2 2 2" xfId="4896"/>
    <cellStyle name="20% - Accent4 15 2 3" xfId="4897"/>
    <cellStyle name="20% - Accent4 15 2 3 2" xfId="4898"/>
    <cellStyle name="20% - Accent4 15 2 4" xfId="4899"/>
    <cellStyle name="20% - Accent4 15 2 4 2" xfId="4900"/>
    <cellStyle name="20% - Accent4 15 2 5" xfId="4901"/>
    <cellStyle name="20% - Accent4 15 2 5 2" xfId="4902"/>
    <cellStyle name="20% - Accent4 15 2 6" xfId="4903"/>
    <cellStyle name="20% - Accent4 15 3" xfId="4904"/>
    <cellStyle name="20% - Accent4 15 3 2" xfId="4905"/>
    <cellStyle name="20% - Accent4 15 4" xfId="4906"/>
    <cellStyle name="20% - Accent4 15 4 2" xfId="4907"/>
    <cellStyle name="20% - Accent4 15 5" xfId="4908"/>
    <cellStyle name="20% - Accent4 15 5 2" xfId="4909"/>
    <cellStyle name="20% - Accent4 15 6" xfId="4910"/>
    <cellStyle name="20% - Accent4 15 6 2" xfId="4911"/>
    <cellStyle name="20% - Accent4 15 7" xfId="4912"/>
    <cellStyle name="20% - Accent4 15 8" xfId="4913"/>
    <cellStyle name="20% - Accent4 16" xfId="4914"/>
    <cellStyle name="20% - Accent4 16 2" xfId="4915"/>
    <cellStyle name="20% - Accent4 16 2 2" xfId="4916"/>
    <cellStyle name="20% - Accent4 16 2 2 2" xfId="4917"/>
    <cellStyle name="20% - Accent4 16 2 3" xfId="4918"/>
    <cellStyle name="20% - Accent4 16 2 3 2" xfId="4919"/>
    <cellStyle name="20% - Accent4 16 2 4" xfId="4920"/>
    <cellStyle name="20% - Accent4 16 2 4 2" xfId="4921"/>
    <cellStyle name="20% - Accent4 16 2 5" xfId="4922"/>
    <cellStyle name="20% - Accent4 16 2 5 2" xfId="4923"/>
    <cellStyle name="20% - Accent4 16 2 6" xfId="4924"/>
    <cellStyle name="20% - Accent4 16 3" xfId="4925"/>
    <cellStyle name="20% - Accent4 16 3 2" xfId="4926"/>
    <cellStyle name="20% - Accent4 16 4" xfId="4927"/>
    <cellStyle name="20% - Accent4 16 4 2" xfId="4928"/>
    <cellStyle name="20% - Accent4 16 5" xfId="4929"/>
    <cellStyle name="20% - Accent4 16 5 2" xfId="4930"/>
    <cellStyle name="20% - Accent4 16 6" xfId="4931"/>
    <cellStyle name="20% - Accent4 16 6 2" xfId="4932"/>
    <cellStyle name="20% - Accent4 16 7" xfId="4933"/>
    <cellStyle name="20% - Accent4 16 8" xfId="4934"/>
    <cellStyle name="20% - Accent4 17" xfId="4935"/>
    <cellStyle name="20% - Accent4 17 2" xfId="4936"/>
    <cellStyle name="20% - Accent4 17 2 2" xfId="4937"/>
    <cellStyle name="20% - Accent4 17 2 2 2" xfId="4938"/>
    <cellStyle name="20% - Accent4 17 2 3" xfId="4939"/>
    <cellStyle name="20% - Accent4 17 2 3 2" xfId="4940"/>
    <cellStyle name="20% - Accent4 17 2 4" xfId="4941"/>
    <cellStyle name="20% - Accent4 17 2 4 2" xfId="4942"/>
    <cellStyle name="20% - Accent4 17 2 5" xfId="4943"/>
    <cellStyle name="20% - Accent4 17 2 5 2" xfId="4944"/>
    <cellStyle name="20% - Accent4 17 2 6" xfId="4945"/>
    <cellStyle name="20% - Accent4 17 3" xfId="4946"/>
    <cellStyle name="20% - Accent4 17 3 2" xfId="4947"/>
    <cellStyle name="20% - Accent4 17 4" xfId="4948"/>
    <cellStyle name="20% - Accent4 17 4 2" xfId="4949"/>
    <cellStyle name="20% - Accent4 17 5" xfId="4950"/>
    <cellStyle name="20% - Accent4 17 5 2" xfId="4951"/>
    <cellStyle name="20% - Accent4 17 6" xfId="4952"/>
    <cellStyle name="20% - Accent4 17 6 2" xfId="4953"/>
    <cellStyle name="20% - Accent4 17 7" xfId="4954"/>
    <cellStyle name="20% - Accent4 17 8" xfId="4955"/>
    <cellStyle name="20% - Accent4 18" xfId="4956"/>
    <cellStyle name="20% - Accent4 18 2" xfId="4957"/>
    <cellStyle name="20% - Accent4 18 2 2" xfId="4958"/>
    <cellStyle name="20% - Accent4 18 2 2 2" xfId="4959"/>
    <cellStyle name="20% - Accent4 18 2 3" xfId="4960"/>
    <cellStyle name="20% - Accent4 18 2 3 2" xfId="4961"/>
    <cellStyle name="20% - Accent4 18 2 4" xfId="4962"/>
    <cellStyle name="20% - Accent4 18 2 4 2" xfId="4963"/>
    <cellStyle name="20% - Accent4 18 2 5" xfId="4964"/>
    <cellStyle name="20% - Accent4 18 2 5 2" xfId="4965"/>
    <cellStyle name="20% - Accent4 18 2 6" xfId="4966"/>
    <cellStyle name="20% - Accent4 18 3" xfId="4967"/>
    <cellStyle name="20% - Accent4 18 3 2" xfId="4968"/>
    <cellStyle name="20% - Accent4 18 4" xfId="4969"/>
    <cellStyle name="20% - Accent4 18 4 2" xfId="4970"/>
    <cellStyle name="20% - Accent4 18 5" xfId="4971"/>
    <cellStyle name="20% - Accent4 18 5 2" xfId="4972"/>
    <cellStyle name="20% - Accent4 18 6" xfId="4973"/>
    <cellStyle name="20% - Accent4 18 6 2" xfId="4974"/>
    <cellStyle name="20% - Accent4 18 7" xfId="4975"/>
    <cellStyle name="20% - Accent4 18 8" xfId="4976"/>
    <cellStyle name="20% - Accent4 19" xfId="4977"/>
    <cellStyle name="20% - Accent4 19 2" xfId="4978"/>
    <cellStyle name="20% - Accent4 19 2 2" xfId="4979"/>
    <cellStyle name="20% - Accent4 19 2 2 2" xfId="4980"/>
    <cellStyle name="20% - Accent4 19 2 3" xfId="4981"/>
    <cellStyle name="20% - Accent4 19 2 3 2" xfId="4982"/>
    <cellStyle name="20% - Accent4 19 2 4" xfId="4983"/>
    <cellStyle name="20% - Accent4 19 2 4 2" xfId="4984"/>
    <cellStyle name="20% - Accent4 19 2 5" xfId="4985"/>
    <cellStyle name="20% - Accent4 19 2 5 2" xfId="4986"/>
    <cellStyle name="20% - Accent4 19 2 6" xfId="4987"/>
    <cellStyle name="20% - Accent4 19 3" xfId="4988"/>
    <cellStyle name="20% - Accent4 19 3 2" xfId="4989"/>
    <cellStyle name="20% - Accent4 19 4" xfId="4990"/>
    <cellStyle name="20% - Accent4 19 4 2" xfId="4991"/>
    <cellStyle name="20% - Accent4 19 5" xfId="4992"/>
    <cellStyle name="20% - Accent4 19 5 2" xfId="4993"/>
    <cellStyle name="20% - Accent4 19 6" xfId="4994"/>
    <cellStyle name="20% - Accent4 19 6 2" xfId="4995"/>
    <cellStyle name="20% - Accent4 19 7" xfId="4996"/>
    <cellStyle name="20% - Accent4 19 8" xfId="4997"/>
    <cellStyle name="20% - Accent4 2" xfId="4998"/>
    <cellStyle name="20% - Accent4 2 10" xfId="4999"/>
    <cellStyle name="20% - Accent4 2 11" xfId="5000"/>
    <cellStyle name="20% - Accent4 2 2" xfId="5001"/>
    <cellStyle name="20% - Accent4 2 2 2" xfId="5002"/>
    <cellStyle name="20% - Accent4 2 2 2 2" xfId="5003"/>
    <cellStyle name="20% - Accent4 2 2 3" xfId="5004"/>
    <cellStyle name="20% - Accent4 2 2 3 2" xfId="5005"/>
    <cellStyle name="20% - Accent4 2 2 4" xfId="5006"/>
    <cellStyle name="20% - Accent4 2 2 4 2" xfId="5007"/>
    <cellStyle name="20% - Accent4 2 2 5" xfId="5008"/>
    <cellStyle name="20% - Accent4 2 2 5 2" xfId="5009"/>
    <cellStyle name="20% - Accent4 2 2 6" xfId="5010"/>
    <cellStyle name="20% - Accent4 2 2 7" xfId="5011"/>
    <cellStyle name="20% - Accent4 2 2 8" xfId="5012"/>
    <cellStyle name="20% - Accent4 2 2 9" xfId="5013"/>
    <cellStyle name="20% - Accent4 2 3" xfId="5014"/>
    <cellStyle name="20% - Accent4 2 3 2" xfId="5015"/>
    <cellStyle name="20% - Accent4 2 4" xfId="5016"/>
    <cellStyle name="20% - Accent4 2 4 2" xfId="5017"/>
    <cellStyle name="20% - Accent4 2 5" xfId="5018"/>
    <cellStyle name="20% - Accent4 2 5 2" xfId="5019"/>
    <cellStyle name="20% - Accent4 2 6" xfId="5020"/>
    <cellStyle name="20% - Accent4 2 6 2" xfId="5021"/>
    <cellStyle name="20% - Accent4 2 7" xfId="5022"/>
    <cellStyle name="20% - Accent4 2 8" xfId="5023"/>
    <cellStyle name="20% - Accent4 2 9" xfId="5024"/>
    <cellStyle name="20% - Accent4 20" xfId="5025"/>
    <cellStyle name="20% - Accent4 20 2" xfId="5026"/>
    <cellStyle name="20% - Accent4 20 2 2" xfId="5027"/>
    <cellStyle name="20% - Accent4 20 2 2 2" xfId="5028"/>
    <cellStyle name="20% - Accent4 20 2 3" xfId="5029"/>
    <cellStyle name="20% - Accent4 20 2 3 2" xfId="5030"/>
    <cellStyle name="20% - Accent4 20 2 4" xfId="5031"/>
    <cellStyle name="20% - Accent4 20 2 4 2" xfId="5032"/>
    <cellStyle name="20% - Accent4 20 2 5" xfId="5033"/>
    <cellStyle name="20% - Accent4 20 2 5 2" xfId="5034"/>
    <cellStyle name="20% - Accent4 20 2 6" xfId="5035"/>
    <cellStyle name="20% - Accent4 20 3" xfId="5036"/>
    <cellStyle name="20% - Accent4 20 3 2" xfId="5037"/>
    <cellStyle name="20% - Accent4 20 4" xfId="5038"/>
    <cellStyle name="20% - Accent4 20 4 2" xfId="5039"/>
    <cellStyle name="20% - Accent4 20 5" xfId="5040"/>
    <cellStyle name="20% - Accent4 20 5 2" xfId="5041"/>
    <cellStyle name="20% - Accent4 20 6" xfId="5042"/>
    <cellStyle name="20% - Accent4 20 6 2" xfId="5043"/>
    <cellStyle name="20% - Accent4 20 7" xfId="5044"/>
    <cellStyle name="20% - Accent4 20 8" xfId="5045"/>
    <cellStyle name="20% - Accent4 21" xfId="5046"/>
    <cellStyle name="20% - Accent4 21 2" xfId="5047"/>
    <cellStyle name="20% - Accent4 21 2 2" xfId="5048"/>
    <cellStyle name="20% - Accent4 21 2 2 2" xfId="5049"/>
    <cellStyle name="20% - Accent4 21 2 3" xfId="5050"/>
    <cellStyle name="20% - Accent4 21 2 3 2" xfId="5051"/>
    <cellStyle name="20% - Accent4 21 2 4" xfId="5052"/>
    <cellStyle name="20% - Accent4 21 2 4 2" xfId="5053"/>
    <cellStyle name="20% - Accent4 21 2 5" xfId="5054"/>
    <cellStyle name="20% - Accent4 21 2 5 2" xfId="5055"/>
    <cellStyle name="20% - Accent4 21 2 6" xfId="5056"/>
    <cellStyle name="20% - Accent4 21 3" xfId="5057"/>
    <cellStyle name="20% - Accent4 21 3 2" xfId="5058"/>
    <cellStyle name="20% - Accent4 21 4" xfId="5059"/>
    <cellStyle name="20% - Accent4 21 4 2" xfId="5060"/>
    <cellStyle name="20% - Accent4 21 5" xfId="5061"/>
    <cellStyle name="20% - Accent4 21 5 2" xfId="5062"/>
    <cellStyle name="20% - Accent4 21 6" xfId="5063"/>
    <cellStyle name="20% - Accent4 21 6 2" xfId="5064"/>
    <cellStyle name="20% - Accent4 21 7" xfId="5065"/>
    <cellStyle name="20% - Accent4 21 8" xfId="5066"/>
    <cellStyle name="20% - Accent4 22" xfId="5067"/>
    <cellStyle name="20% - Accent4 22 2" xfId="5068"/>
    <cellStyle name="20% - Accent4 22 2 2" xfId="5069"/>
    <cellStyle name="20% - Accent4 22 2 2 2" xfId="5070"/>
    <cellStyle name="20% - Accent4 22 2 3" xfId="5071"/>
    <cellStyle name="20% - Accent4 22 2 3 2" xfId="5072"/>
    <cellStyle name="20% - Accent4 22 2 4" xfId="5073"/>
    <cellStyle name="20% - Accent4 22 2 4 2" xfId="5074"/>
    <cellStyle name="20% - Accent4 22 2 5" xfId="5075"/>
    <cellStyle name="20% - Accent4 22 2 5 2" xfId="5076"/>
    <cellStyle name="20% - Accent4 22 2 6" xfId="5077"/>
    <cellStyle name="20% - Accent4 22 3" xfId="5078"/>
    <cellStyle name="20% - Accent4 22 3 2" xfId="5079"/>
    <cellStyle name="20% - Accent4 22 4" xfId="5080"/>
    <cellStyle name="20% - Accent4 22 4 2" xfId="5081"/>
    <cellStyle name="20% - Accent4 22 5" xfId="5082"/>
    <cellStyle name="20% - Accent4 22 5 2" xfId="5083"/>
    <cellStyle name="20% - Accent4 22 6" xfId="5084"/>
    <cellStyle name="20% - Accent4 22 6 2" xfId="5085"/>
    <cellStyle name="20% - Accent4 22 7" xfId="5086"/>
    <cellStyle name="20% - Accent4 22 8" xfId="5087"/>
    <cellStyle name="20% - Accent4 23" xfId="5088"/>
    <cellStyle name="20% - Accent4 23 2" xfId="5089"/>
    <cellStyle name="20% - Accent4 23 2 2" xfId="5090"/>
    <cellStyle name="20% - Accent4 23 2 2 2" xfId="5091"/>
    <cellStyle name="20% - Accent4 23 2 3" xfId="5092"/>
    <cellStyle name="20% - Accent4 23 2 3 2" xfId="5093"/>
    <cellStyle name="20% - Accent4 23 2 4" xfId="5094"/>
    <cellStyle name="20% - Accent4 23 2 4 2" xfId="5095"/>
    <cellStyle name="20% - Accent4 23 2 5" xfId="5096"/>
    <cellStyle name="20% - Accent4 23 2 5 2" xfId="5097"/>
    <cellStyle name="20% - Accent4 23 2 6" xfId="5098"/>
    <cellStyle name="20% - Accent4 23 3" xfId="5099"/>
    <cellStyle name="20% - Accent4 23 3 2" xfId="5100"/>
    <cellStyle name="20% - Accent4 23 4" xfId="5101"/>
    <cellStyle name="20% - Accent4 23 4 2" xfId="5102"/>
    <cellStyle name="20% - Accent4 23 5" xfId="5103"/>
    <cellStyle name="20% - Accent4 23 5 2" xfId="5104"/>
    <cellStyle name="20% - Accent4 23 6" xfId="5105"/>
    <cellStyle name="20% - Accent4 23 6 2" xfId="5106"/>
    <cellStyle name="20% - Accent4 23 7" xfId="5107"/>
    <cellStyle name="20% - Accent4 23 8" xfId="5108"/>
    <cellStyle name="20% - Accent4 24" xfId="5109"/>
    <cellStyle name="20% - Accent4 24 2" xfId="5110"/>
    <cellStyle name="20% - Accent4 24 2 2" xfId="5111"/>
    <cellStyle name="20% - Accent4 24 2 2 2" xfId="5112"/>
    <cellStyle name="20% - Accent4 24 2 3" xfId="5113"/>
    <cellStyle name="20% - Accent4 24 2 3 2" xfId="5114"/>
    <cellStyle name="20% - Accent4 24 2 4" xfId="5115"/>
    <cellStyle name="20% - Accent4 24 2 4 2" xfId="5116"/>
    <cellStyle name="20% - Accent4 24 2 5" xfId="5117"/>
    <cellStyle name="20% - Accent4 24 2 5 2" xfId="5118"/>
    <cellStyle name="20% - Accent4 24 2 6" xfId="5119"/>
    <cellStyle name="20% - Accent4 24 3" xfId="5120"/>
    <cellStyle name="20% - Accent4 24 3 2" xfId="5121"/>
    <cellStyle name="20% - Accent4 24 4" xfId="5122"/>
    <cellStyle name="20% - Accent4 24 4 2" xfId="5123"/>
    <cellStyle name="20% - Accent4 24 5" xfId="5124"/>
    <cellStyle name="20% - Accent4 24 5 2" xfId="5125"/>
    <cellStyle name="20% - Accent4 24 6" xfId="5126"/>
    <cellStyle name="20% - Accent4 24 6 2" xfId="5127"/>
    <cellStyle name="20% - Accent4 24 7" xfId="5128"/>
    <cellStyle name="20% - Accent4 24 8" xfId="5129"/>
    <cellStyle name="20% - Accent4 25" xfId="5130"/>
    <cellStyle name="20% - Accent4 25 2" xfId="5131"/>
    <cellStyle name="20% - Accent4 25 2 2" xfId="5132"/>
    <cellStyle name="20% - Accent4 25 2 2 2" xfId="5133"/>
    <cellStyle name="20% - Accent4 25 2 3" xfId="5134"/>
    <cellStyle name="20% - Accent4 25 2 3 2" xfId="5135"/>
    <cellStyle name="20% - Accent4 25 2 4" xfId="5136"/>
    <cellStyle name="20% - Accent4 25 2 4 2" xfId="5137"/>
    <cellStyle name="20% - Accent4 25 2 5" xfId="5138"/>
    <cellStyle name="20% - Accent4 25 2 5 2" xfId="5139"/>
    <cellStyle name="20% - Accent4 25 2 6" xfId="5140"/>
    <cellStyle name="20% - Accent4 25 3" xfId="5141"/>
    <cellStyle name="20% - Accent4 25 3 2" xfId="5142"/>
    <cellStyle name="20% - Accent4 25 4" xfId="5143"/>
    <cellStyle name="20% - Accent4 25 4 2" xfId="5144"/>
    <cellStyle name="20% - Accent4 25 5" xfId="5145"/>
    <cellStyle name="20% - Accent4 25 5 2" xfId="5146"/>
    <cellStyle name="20% - Accent4 25 6" xfId="5147"/>
    <cellStyle name="20% - Accent4 25 6 2" xfId="5148"/>
    <cellStyle name="20% - Accent4 25 7" xfId="5149"/>
    <cellStyle name="20% - Accent4 25 8" xfId="5150"/>
    <cellStyle name="20% - Accent4 26" xfId="5151"/>
    <cellStyle name="20% - Accent4 26 2" xfId="5152"/>
    <cellStyle name="20% - Accent4 26 2 2" xfId="5153"/>
    <cellStyle name="20% - Accent4 26 2 2 2" xfId="5154"/>
    <cellStyle name="20% - Accent4 26 2 3" xfId="5155"/>
    <cellStyle name="20% - Accent4 26 2 3 2" xfId="5156"/>
    <cellStyle name="20% - Accent4 26 2 4" xfId="5157"/>
    <cellStyle name="20% - Accent4 26 2 4 2" xfId="5158"/>
    <cellStyle name="20% - Accent4 26 2 5" xfId="5159"/>
    <cellStyle name="20% - Accent4 26 2 5 2" xfId="5160"/>
    <cellStyle name="20% - Accent4 26 2 6" xfId="5161"/>
    <cellStyle name="20% - Accent4 26 3" xfId="5162"/>
    <cellStyle name="20% - Accent4 26 3 2" xfId="5163"/>
    <cellStyle name="20% - Accent4 26 4" xfId="5164"/>
    <cellStyle name="20% - Accent4 26 4 2" xfId="5165"/>
    <cellStyle name="20% - Accent4 26 5" xfId="5166"/>
    <cellStyle name="20% - Accent4 26 5 2" xfId="5167"/>
    <cellStyle name="20% - Accent4 26 6" xfId="5168"/>
    <cellStyle name="20% - Accent4 26 6 2" xfId="5169"/>
    <cellStyle name="20% - Accent4 26 7" xfId="5170"/>
    <cellStyle name="20% - Accent4 26 8" xfId="5171"/>
    <cellStyle name="20% - Accent4 27" xfId="5172"/>
    <cellStyle name="20% - Accent4 27 2" xfId="5173"/>
    <cellStyle name="20% - Accent4 27 2 2" xfId="5174"/>
    <cellStyle name="20% - Accent4 27 2 2 2" xfId="5175"/>
    <cellStyle name="20% - Accent4 27 2 3" xfId="5176"/>
    <cellStyle name="20% - Accent4 27 2 3 2" xfId="5177"/>
    <cellStyle name="20% - Accent4 27 2 4" xfId="5178"/>
    <cellStyle name="20% - Accent4 27 2 4 2" xfId="5179"/>
    <cellStyle name="20% - Accent4 27 2 5" xfId="5180"/>
    <cellStyle name="20% - Accent4 27 2 5 2" xfId="5181"/>
    <cellStyle name="20% - Accent4 27 2 6" xfId="5182"/>
    <cellStyle name="20% - Accent4 27 3" xfId="5183"/>
    <cellStyle name="20% - Accent4 27 3 2" xfId="5184"/>
    <cellStyle name="20% - Accent4 27 4" xfId="5185"/>
    <cellStyle name="20% - Accent4 27 4 2" xfId="5186"/>
    <cellStyle name="20% - Accent4 27 5" xfId="5187"/>
    <cellStyle name="20% - Accent4 27 5 2" xfId="5188"/>
    <cellStyle name="20% - Accent4 27 6" xfId="5189"/>
    <cellStyle name="20% - Accent4 27 6 2" xfId="5190"/>
    <cellStyle name="20% - Accent4 27 7" xfId="5191"/>
    <cellStyle name="20% - Accent4 27 8" xfId="5192"/>
    <cellStyle name="20% - Accent4 28" xfId="5193"/>
    <cellStyle name="20% - Accent4 28 2" xfId="5194"/>
    <cellStyle name="20% - Accent4 28 2 2" xfId="5195"/>
    <cellStyle name="20% - Accent4 28 2 2 2" xfId="5196"/>
    <cellStyle name="20% - Accent4 28 2 3" xfId="5197"/>
    <cellStyle name="20% - Accent4 28 2 3 2" xfId="5198"/>
    <cellStyle name="20% - Accent4 28 2 4" xfId="5199"/>
    <cellStyle name="20% - Accent4 28 2 4 2" xfId="5200"/>
    <cellStyle name="20% - Accent4 28 2 5" xfId="5201"/>
    <cellStyle name="20% - Accent4 28 2 5 2" xfId="5202"/>
    <cellStyle name="20% - Accent4 28 2 6" xfId="5203"/>
    <cellStyle name="20% - Accent4 28 3" xfId="5204"/>
    <cellStyle name="20% - Accent4 28 3 2" xfId="5205"/>
    <cellStyle name="20% - Accent4 28 4" xfId="5206"/>
    <cellStyle name="20% - Accent4 28 4 2" xfId="5207"/>
    <cellStyle name="20% - Accent4 28 5" xfId="5208"/>
    <cellStyle name="20% - Accent4 28 5 2" xfId="5209"/>
    <cellStyle name="20% - Accent4 28 6" xfId="5210"/>
    <cellStyle name="20% - Accent4 28 6 2" xfId="5211"/>
    <cellStyle name="20% - Accent4 28 7" xfId="5212"/>
    <cellStyle name="20% - Accent4 28 8" xfId="5213"/>
    <cellStyle name="20% - Accent4 29" xfId="5214"/>
    <cellStyle name="20% - Accent4 29 2" xfId="5215"/>
    <cellStyle name="20% - Accent4 29 2 2" xfId="5216"/>
    <cellStyle name="20% - Accent4 29 2 2 2" xfId="5217"/>
    <cellStyle name="20% - Accent4 29 2 3" xfId="5218"/>
    <cellStyle name="20% - Accent4 29 2 3 2" xfId="5219"/>
    <cellStyle name="20% - Accent4 29 2 4" xfId="5220"/>
    <cellStyle name="20% - Accent4 29 2 4 2" xfId="5221"/>
    <cellStyle name="20% - Accent4 29 2 5" xfId="5222"/>
    <cellStyle name="20% - Accent4 29 2 5 2" xfId="5223"/>
    <cellStyle name="20% - Accent4 29 2 6" xfId="5224"/>
    <cellStyle name="20% - Accent4 29 3" xfId="5225"/>
    <cellStyle name="20% - Accent4 29 3 2" xfId="5226"/>
    <cellStyle name="20% - Accent4 29 4" xfId="5227"/>
    <cellStyle name="20% - Accent4 29 4 2" xfId="5228"/>
    <cellStyle name="20% - Accent4 29 5" xfId="5229"/>
    <cellStyle name="20% - Accent4 29 5 2" xfId="5230"/>
    <cellStyle name="20% - Accent4 29 6" xfId="5231"/>
    <cellStyle name="20% - Accent4 29 6 2" xfId="5232"/>
    <cellStyle name="20% - Accent4 29 7" xfId="5233"/>
    <cellStyle name="20% - Accent4 29 8" xfId="5234"/>
    <cellStyle name="20% - Accent4 3" xfId="5235"/>
    <cellStyle name="20% - Accent4 3 10" xfId="5236"/>
    <cellStyle name="20% - Accent4 3 11" xfId="5237"/>
    <cellStyle name="20% - Accent4 3 2" xfId="5238"/>
    <cellStyle name="20% - Accent4 3 2 2" xfId="5239"/>
    <cellStyle name="20% - Accent4 3 2 2 2" xfId="5240"/>
    <cellStyle name="20% - Accent4 3 2 3" xfId="5241"/>
    <cellStyle name="20% - Accent4 3 2 3 2" xfId="5242"/>
    <cellStyle name="20% - Accent4 3 2 4" xfId="5243"/>
    <cellStyle name="20% - Accent4 3 2 4 2" xfId="5244"/>
    <cellStyle name="20% - Accent4 3 2 5" xfId="5245"/>
    <cellStyle name="20% - Accent4 3 2 5 2" xfId="5246"/>
    <cellStyle name="20% - Accent4 3 2 6" xfId="5247"/>
    <cellStyle name="20% - Accent4 3 2 7" xfId="5248"/>
    <cellStyle name="20% - Accent4 3 2 8" xfId="5249"/>
    <cellStyle name="20% - Accent4 3 2 9" xfId="5250"/>
    <cellStyle name="20% - Accent4 3 3" xfId="5251"/>
    <cellStyle name="20% - Accent4 3 3 2" xfId="5252"/>
    <cellStyle name="20% - Accent4 3 4" xfId="5253"/>
    <cellStyle name="20% - Accent4 3 4 2" xfId="5254"/>
    <cellStyle name="20% - Accent4 3 5" xfId="5255"/>
    <cellStyle name="20% - Accent4 3 5 2" xfId="5256"/>
    <cellStyle name="20% - Accent4 3 6" xfId="5257"/>
    <cellStyle name="20% - Accent4 3 6 2" xfId="5258"/>
    <cellStyle name="20% - Accent4 3 7" xfId="5259"/>
    <cellStyle name="20% - Accent4 3 8" xfId="5260"/>
    <cellStyle name="20% - Accent4 3 9" xfId="5261"/>
    <cellStyle name="20% - Accent4 30" xfId="5262"/>
    <cellStyle name="20% - Accent4 30 2" xfId="5263"/>
    <cellStyle name="20% - Accent4 30 2 2" xfId="5264"/>
    <cellStyle name="20% - Accent4 30 2 2 2" xfId="5265"/>
    <cellStyle name="20% - Accent4 30 2 3" xfId="5266"/>
    <cellStyle name="20% - Accent4 30 2 3 2" xfId="5267"/>
    <cellStyle name="20% - Accent4 30 2 4" xfId="5268"/>
    <cellStyle name="20% - Accent4 30 2 4 2" xfId="5269"/>
    <cellStyle name="20% - Accent4 30 2 5" xfId="5270"/>
    <cellStyle name="20% - Accent4 30 2 5 2" xfId="5271"/>
    <cellStyle name="20% - Accent4 30 2 6" xfId="5272"/>
    <cellStyle name="20% - Accent4 30 3" xfId="5273"/>
    <cellStyle name="20% - Accent4 30 3 2" xfId="5274"/>
    <cellStyle name="20% - Accent4 30 4" xfId="5275"/>
    <cellStyle name="20% - Accent4 30 4 2" xfId="5276"/>
    <cellStyle name="20% - Accent4 30 5" xfId="5277"/>
    <cellStyle name="20% - Accent4 30 5 2" xfId="5278"/>
    <cellStyle name="20% - Accent4 30 6" xfId="5279"/>
    <cellStyle name="20% - Accent4 30 6 2" xfId="5280"/>
    <cellStyle name="20% - Accent4 30 7" xfId="5281"/>
    <cellStyle name="20% - Accent4 30 8" xfId="5282"/>
    <cellStyle name="20% - Accent4 31" xfId="5283"/>
    <cellStyle name="20% - Accent4 31 2" xfId="5284"/>
    <cellStyle name="20% - Accent4 31 2 2" xfId="5285"/>
    <cellStyle name="20% - Accent4 31 2 2 2" xfId="5286"/>
    <cellStyle name="20% - Accent4 31 2 3" xfId="5287"/>
    <cellStyle name="20% - Accent4 31 2 3 2" xfId="5288"/>
    <cellStyle name="20% - Accent4 31 2 4" xfId="5289"/>
    <cellStyle name="20% - Accent4 31 2 4 2" xfId="5290"/>
    <cellStyle name="20% - Accent4 31 2 5" xfId="5291"/>
    <cellStyle name="20% - Accent4 31 2 5 2" xfId="5292"/>
    <cellStyle name="20% - Accent4 31 2 6" xfId="5293"/>
    <cellStyle name="20% - Accent4 31 3" xfId="5294"/>
    <cellStyle name="20% - Accent4 31 3 2" xfId="5295"/>
    <cellStyle name="20% - Accent4 31 4" xfId="5296"/>
    <cellStyle name="20% - Accent4 31 4 2" xfId="5297"/>
    <cellStyle name="20% - Accent4 31 5" xfId="5298"/>
    <cellStyle name="20% - Accent4 31 5 2" xfId="5299"/>
    <cellStyle name="20% - Accent4 31 6" xfId="5300"/>
    <cellStyle name="20% - Accent4 31 6 2" xfId="5301"/>
    <cellStyle name="20% - Accent4 31 7" xfId="5302"/>
    <cellStyle name="20% - Accent4 31 8" xfId="5303"/>
    <cellStyle name="20% - Accent4 32" xfId="5304"/>
    <cellStyle name="20% - Accent4 32 2" xfId="5305"/>
    <cellStyle name="20% - Accent4 32 2 2" xfId="5306"/>
    <cellStyle name="20% - Accent4 32 2 2 2" xfId="5307"/>
    <cellStyle name="20% - Accent4 32 2 3" xfId="5308"/>
    <cellStyle name="20% - Accent4 32 2 3 2" xfId="5309"/>
    <cellStyle name="20% - Accent4 32 2 4" xfId="5310"/>
    <cellStyle name="20% - Accent4 32 2 4 2" xfId="5311"/>
    <cellStyle name="20% - Accent4 32 2 5" xfId="5312"/>
    <cellStyle name="20% - Accent4 32 2 5 2" xfId="5313"/>
    <cellStyle name="20% - Accent4 32 2 6" xfId="5314"/>
    <cellStyle name="20% - Accent4 32 3" xfId="5315"/>
    <cellStyle name="20% - Accent4 32 3 2" xfId="5316"/>
    <cellStyle name="20% - Accent4 32 4" xfId="5317"/>
    <cellStyle name="20% - Accent4 32 4 2" xfId="5318"/>
    <cellStyle name="20% - Accent4 32 5" xfId="5319"/>
    <cellStyle name="20% - Accent4 32 5 2" xfId="5320"/>
    <cellStyle name="20% - Accent4 32 6" xfId="5321"/>
    <cellStyle name="20% - Accent4 32 6 2" xfId="5322"/>
    <cellStyle name="20% - Accent4 32 7" xfId="5323"/>
    <cellStyle name="20% - Accent4 32 8" xfId="5324"/>
    <cellStyle name="20% - Accent4 33" xfId="5325"/>
    <cellStyle name="20% - Accent4 33 2" xfId="5326"/>
    <cellStyle name="20% - Accent4 33 2 2" xfId="5327"/>
    <cellStyle name="20% - Accent4 33 2 2 2" xfId="5328"/>
    <cellStyle name="20% - Accent4 33 2 3" xfId="5329"/>
    <cellStyle name="20% - Accent4 33 2 3 2" xfId="5330"/>
    <cellStyle name="20% - Accent4 33 2 4" xfId="5331"/>
    <cellStyle name="20% - Accent4 33 2 4 2" xfId="5332"/>
    <cellStyle name="20% - Accent4 33 2 5" xfId="5333"/>
    <cellStyle name="20% - Accent4 33 2 5 2" xfId="5334"/>
    <cellStyle name="20% - Accent4 33 2 6" xfId="5335"/>
    <cellStyle name="20% - Accent4 33 3" xfId="5336"/>
    <cellStyle name="20% - Accent4 33 3 2" xfId="5337"/>
    <cellStyle name="20% - Accent4 33 4" xfId="5338"/>
    <cellStyle name="20% - Accent4 33 4 2" xfId="5339"/>
    <cellStyle name="20% - Accent4 33 5" xfId="5340"/>
    <cellStyle name="20% - Accent4 33 5 2" xfId="5341"/>
    <cellStyle name="20% - Accent4 33 6" xfId="5342"/>
    <cellStyle name="20% - Accent4 33 6 2" xfId="5343"/>
    <cellStyle name="20% - Accent4 33 7" xfId="5344"/>
    <cellStyle name="20% - Accent4 33 8" xfId="5345"/>
    <cellStyle name="20% - Accent4 34" xfId="5346"/>
    <cellStyle name="20% - Accent4 34 2" xfId="5347"/>
    <cellStyle name="20% - Accent4 34 2 2" xfId="5348"/>
    <cellStyle name="20% - Accent4 34 2 2 2" xfId="5349"/>
    <cellStyle name="20% - Accent4 34 2 3" xfId="5350"/>
    <cellStyle name="20% - Accent4 34 2 3 2" xfId="5351"/>
    <cellStyle name="20% - Accent4 34 2 4" xfId="5352"/>
    <cellStyle name="20% - Accent4 34 2 4 2" xfId="5353"/>
    <cellStyle name="20% - Accent4 34 2 5" xfId="5354"/>
    <cellStyle name="20% - Accent4 34 2 5 2" xfId="5355"/>
    <cellStyle name="20% - Accent4 34 2 6" xfId="5356"/>
    <cellStyle name="20% - Accent4 34 3" xfId="5357"/>
    <cellStyle name="20% - Accent4 34 3 2" xfId="5358"/>
    <cellStyle name="20% - Accent4 34 4" xfId="5359"/>
    <cellStyle name="20% - Accent4 34 4 2" xfId="5360"/>
    <cellStyle name="20% - Accent4 34 5" xfId="5361"/>
    <cellStyle name="20% - Accent4 34 5 2" xfId="5362"/>
    <cellStyle name="20% - Accent4 34 6" xfId="5363"/>
    <cellStyle name="20% - Accent4 34 6 2" xfId="5364"/>
    <cellStyle name="20% - Accent4 34 7" xfId="5365"/>
    <cellStyle name="20% - Accent4 34 8" xfId="5366"/>
    <cellStyle name="20% - Accent4 35" xfId="5367"/>
    <cellStyle name="20% - Accent4 35 2" xfId="5368"/>
    <cellStyle name="20% - Accent4 35 2 2" xfId="5369"/>
    <cellStyle name="20% - Accent4 35 2 2 2" xfId="5370"/>
    <cellStyle name="20% - Accent4 35 2 3" xfId="5371"/>
    <cellStyle name="20% - Accent4 35 2 3 2" xfId="5372"/>
    <cellStyle name="20% - Accent4 35 2 4" xfId="5373"/>
    <cellStyle name="20% - Accent4 35 2 4 2" xfId="5374"/>
    <cellStyle name="20% - Accent4 35 2 5" xfId="5375"/>
    <cellStyle name="20% - Accent4 35 2 5 2" xfId="5376"/>
    <cellStyle name="20% - Accent4 35 2 6" xfId="5377"/>
    <cellStyle name="20% - Accent4 35 3" xfId="5378"/>
    <cellStyle name="20% - Accent4 35 3 2" xfId="5379"/>
    <cellStyle name="20% - Accent4 35 4" xfId="5380"/>
    <cellStyle name="20% - Accent4 35 4 2" xfId="5381"/>
    <cellStyle name="20% - Accent4 35 5" xfId="5382"/>
    <cellStyle name="20% - Accent4 35 5 2" xfId="5383"/>
    <cellStyle name="20% - Accent4 35 6" xfId="5384"/>
    <cellStyle name="20% - Accent4 35 6 2" xfId="5385"/>
    <cellStyle name="20% - Accent4 35 7" xfId="5386"/>
    <cellStyle name="20% - Accent4 35 8" xfId="5387"/>
    <cellStyle name="20% - Accent4 36" xfId="5388"/>
    <cellStyle name="20% - Accent4 36 2" xfId="5389"/>
    <cellStyle name="20% - Accent4 36 2 2" xfId="5390"/>
    <cellStyle name="20% - Accent4 36 2 2 2" xfId="5391"/>
    <cellStyle name="20% - Accent4 36 2 3" xfId="5392"/>
    <cellStyle name="20% - Accent4 36 2 3 2" xfId="5393"/>
    <cellStyle name="20% - Accent4 36 2 4" xfId="5394"/>
    <cellStyle name="20% - Accent4 36 2 4 2" xfId="5395"/>
    <cellStyle name="20% - Accent4 36 2 5" xfId="5396"/>
    <cellStyle name="20% - Accent4 36 2 5 2" xfId="5397"/>
    <cellStyle name="20% - Accent4 36 2 6" xfId="5398"/>
    <cellStyle name="20% - Accent4 36 3" xfId="5399"/>
    <cellStyle name="20% - Accent4 36 3 2" xfId="5400"/>
    <cellStyle name="20% - Accent4 36 4" xfId="5401"/>
    <cellStyle name="20% - Accent4 36 4 2" xfId="5402"/>
    <cellStyle name="20% - Accent4 36 5" xfId="5403"/>
    <cellStyle name="20% - Accent4 36 5 2" xfId="5404"/>
    <cellStyle name="20% - Accent4 36 6" xfId="5405"/>
    <cellStyle name="20% - Accent4 36 6 2" xfId="5406"/>
    <cellStyle name="20% - Accent4 36 7" xfId="5407"/>
    <cellStyle name="20% - Accent4 36 8" xfId="5408"/>
    <cellStyle name="20% - Accent4 37" xfId="5409"/>
    <cellStyle name="20% - Accent4 37 2" xfId="5410"/>
    <cellStyle name="20% - Accent4 37 2 2" xfId="5411"/>
    <cellStyle name="20% - Accent4 37 2 2 2" xfId="5412"/>
    <cellStyle name="20% - Accent4 37 2 3" xfId="5413"/>
    <cellStyle name="20% - Accent4 37 2 3 2" xfId="5414"/>
    <cellStyle name="20% - Accent4 37 2 4" xfId="5415"/>
    <cellStyle name="20% - Accent4 37 2 4 2" xfId="5416"/>
    <cellStyle name="20% - Accent4 37 2 5" xfId="5417"/>
    <cellStyle name="20% - Accent4 37 2 5 2" xfId="5418"/>
    <cellStyle name="20% - Accent4 37 2 6" xfId="5419"/>
    <cellStyle name="20% - Accent4 37 3" xfId="5420"/>
    <cellStyle name="20% - Accent4 37 3 2" xfId="5421"/>
    <cellStyle name="20% - Accent4 37 4" xfId="5422"/>
    <cellStyle name="20% - Accent4 37 4 2" xfId="5423"/>
    <cellStyle name="20% - Accent4 37 5" xfId="5424"/>
    <cellStyle name="20% - Accent4 37 5 2" xfId="5425"/>
    <cellStyle name="20% - Accent4 37 6" xfId="5426"/>
    <cellStyle name="20% - Accent4 37 6 2" xfId="5427"/>
    <cellStyle name="20% - Accent4 37 7" xfId="5428"/>
    <cellStyle name="20% - Accent4 37 8" xfId="5429"/>
    <cellStyle name="20% - Accent4 38" xfId="5430"/>
    <cellStyle name="20% - Accent4 38 2" xfId="5431"/>
    <cellStyle name="20% - Accent4 38 2 2" xfId="5432"/>
    <cellStyle name="20% - Accent4 38 2 2 2" xfId="5433"/>
    <cellStyle name="20% - Accent4 38 2 3" xfId="5434"/>
    <cellStyle name="20% - Accent4 38 2 3 2" xfId="5435"/>
    <cellStyle name="20% - Accent4 38 2 4" xfId="5436"/>
    <cellStyle name="20% - Accent4 38 2 4 2" xfId="5437"/>
    <cellStyle name="20% - Accent4 38 2 5" xfId="5438"/>
    <cellStyle name="20% - Accent4 38 2 5 2" xfId="5439"/>
    <cellStyle name="20% - Accent4 38 2 6" xfId="5440"/>
    <cellStyle name="20% - Accent4 38 3" xfId="5441"/>
    <cellStyle name="20% - Accent4 38 3 2" xfId="5442"/>
    <cellStyle name="20% - Accent4 38 4" xfId="5443"/>
    <cellStyle name="20% - Accent4 38 4 2" xfId="5444"/>
    <cellStyle name="20% - Accent4 38 5" xfId="5445"/>
    <cellStyle name="20% - Accent4 38 5 2" xfId="5446"/>
    <cellStyle name="20% - Accent4 38 6" xfId="5447"/>
    <cellStyle name="20% - Accent4 38 6 2" xfId="5448"/>
    <cellStyle name="20% - Accent4 38 7" xfId="5449"/>
    <cellStyle name="20% - Accent4 38 8" xfId="5450"/>
    <cellStyle name="20% - Accent4 39" xfId="5451"/>
    <cellStyle name="20% - Accent4 39 2" xfId="5452"/>
    <cellStyle name="20% - Accent4 39 2 2" xfId="5453"/>
    <cellStyle name="20% - Accent4 39 2 2 2" xfId="5454"/>
    <cellStyle name="20% - Accent4 39 2 3" xfId="5455"/>
    <cellStyle name="20% - Accent4 39 2 3 2" xfId="5456"/>
    <cellStyle name="20% - Accent4 39 2 4" xfId="5457"/>
    <cellStyle name="20% - Accent4 39 2 4 2" xfId="5458"/>
    <cellStyle name="20% - Accent4 39 2 5" xfId="5459"/>
    <cellStyle name="20% - Accent4 39 2 5 2" xfId="5460"/>
    <cellStyle name="20% - Accent4 39 2 6" xfId="5461"/>
    <cellStyle name="20% - Accent4 39 3" xfId="5462"/>
    <cellStyle name="20% - Accent4 39 3 2" xfId="5463"/>
    <cellStyle name="20% - Accent4 39 4" xfId="5464"/>
    <cellStyle name="20% - Accent4 39 4 2" xfId="5465"/>
    <cellStyle name="20% - Accent4 39 5" xfId="5466"/>
    <cellStyle name="20% - Accent4 39 5 2" xfId="5467"/>
    <cellStyle name="20% - Accent4 39 6" xfId="5468"/>
    <cellStyle name="20% - Accent4 39 6 2" xfId="5469"/>
    <cellStyle name="20% - Accent4 39 7" xfId="5470"/>
    <cellStyle name="20% - Accent4 39 8" xfId="5471"/>
    <cellStyle name="20% - Accent4 4" xfId="5472"/>
    <cellStyle name="20% - Accent4 4 10" xfId="5473"/>
    <cellStyle name="20% - Accent4 4 11" xfId="5474"/>
    <cellStyle name="20% - Accent4 4 2" xfId="5475"/>
    <cellStyle name="20% - Accent4 4 2 2" xfId="5476"/>
    <cellStyle name="20% - Accent4 4 2 2 2" xfId="5477"/>
    <cellStyle name="20% - Accent4 4 2 3" xfId="5478"/>
    <cellStyle name="20% - Accent4 4 2 3 2" xfId="5479"/>
    <cellStyle name="20% - Accent4 4 2 4" xfId="5480"/>
    <cellStyle name="20% - Accent4 4 2 4 2" xfId="5481"/>
    <cellStyle name="20% - Accent4 4 2 5" xfId="5482"/>
    <cellStyle name="20% - Accent4 4 2 5 2" xfId="5483"/>
    <cellStyle name="20% - Accent4 4 2 6" xfId="5484"/>
    <cellStyle name="20% - Accent4 4 2 7" xfId="5485"/>
    <cellStyle name="20% - Accent4 4 2 8" xfId="5486"/>
    <cellStyle name="20% - Accent4 4 2 9" xfId="5487"/>
    <cellStyle name="20% - Accent4 4 3" xfId="5488"/>
    <cellStyle name="20% - Accent4 4 3 2" xfId="5489"/>
    <cellStyle name="20% - Accent4 4 4" xfId="5490"/>
    <cellStyle name="20% - Accent4 4 4 2" xfId="5491"/>
    <cellStyle name="20% - Accent4 4 5" xfId="5492"/>
    <cellStyle name="20% - Accent4 4 5 2" xfId="5493"/>
    <cellStyle name="20% - Accent4 4 6" xfId="5494"/>
    <cellStyle name="20% - Accent4 4 6 2" xfId="5495"/>
    <cellStyle name="20% - Accent4 4 7" xfId="5496"/>
    <cellStyle name="20% - Accent4 4 8" xfId="5497"/>
    <cellStyle name="20% - Accent4 4 9" xfId="5498"/>
    <cellStyle name="20% - Accent4 40" xfId="5499"/>
    <cellStyle name="20% - Accent4 40 2" xfId="5500"/>
    <cellStyle name="20% - Accent4 40 2 2" xfId="5501"/>
    <cellStyle name="20% - Accent4 40 2 2 2" xfId="5502"/>
    <cellStyle name="20% - Accent4 40 2 3" xfId="5503"/>
    <cellStyle name="20% - Accent4 40 2 3 2" xfId="5504"/>
    <cellStyle name="20% - Accent4 40 2 4" xfId="5505"/>
    <cellStyle name="20% - Accent4 40 2 4 2" xfId="5506"/>
    <cellStyle name="20% - Accent4 40 2 5" xfId="5507"/>
    <cellStyle name="20% - Accent4 40 2 5 2" xfId="5508"/>
    <cellStyle name="20% - Accent4 40 2 6" xfId="5509"/>
    <cellStyle name="20% - Accent4 40 3" xfId="5510"/>
    <cellStyle name="20% - Accent4 40 3 2" xfId="5511"/>
    <cellStyle name="20% - Accent4 40 4" xfId="5512"/>
    <cellStyle name="20% - Accent4 40 4 2" xfId="5513"/>
    <cellStyle name="20% - Accent4 40 5" xfId="5514"/>
    <cellStyle name="20% - Accent4 40 5 2" xfId="5515"/>
    <cellStyle name="20% - Accent4 40 6" xfId="5516"/>
    <cellStyle name="20% - Accent4 40 6 2" xfId="5517"/>
    <cellStyle name="20% - Accent4 40 7" xfId="5518"/>
    <cellStyle name="20% - Accent4 40 8" xfId="5519"/>
    <cellStyle name="20% - Accent4 41" xfId="5520"/>
    <cellStyle name="20% - Accent4 41 2" xfId="5521"/>
    <cellStyle name="20% - Accent4 41 2 2" xfId="5522"/>
    <cellStyle name="20% - Accent4 41 2 2 2" xfId="5523"/>
    <cellStyle name="20% - Accent4 41 2 3" xfId="5524"/>
    <cellStyle name="20% - Accent4 41 2 3 2" xfId="5525"/>
    <cellStyle name="20% - Accent4 41 2 4" xfId="5526"/>
    <cellStyle name="20% - Accent4 41 2 4 2" xfId="5527"/>
    <cellStyle name="20% - Accent4 41 2 5" xfId="5528"/>
    <cellStyle name="20% - Accent4 41 2 5 2" xfId="5529"/>
    <cellStyle name="20% - Accent4 41 2 6" xfId="5530"/>
    <cellStyle name="20% - Accent4 41 3" xfId="5531"/>
    <cellStyle name="20% - Accent4 41 3 2" xfId="5532"/>
    <cellStyle name="20% - Accent4 41 4" xfId="5533"/>
    <cellStyle name="20% - Accent4 41 4 2" xfId="5534"/>
    <cellStyle name="20% - Accent4 41 5" xfId="5535"/>
    <cellStyle name="20% - Accent4 41 5 2" xfId="5536"/>
    <cellStyle name="20% - Accent4 41 6" xfId="5537"/>
    <cellStyle name="20% - Accent4 41 6 2" xfId="5538"/>
    <cellStyle name="20% - Accent4 41 7" xfId="5539"/>
    <cellStyle name="20% - Accent4 41 8" xfId="5540"/>
    <cellStyle name="20% - Accent4 42" xfId="5541"/>
    <cellStyle name="20% - Accent4 42 2" xfId="5542"/>
    <cellStyle name="20% - Accent4 42 2 2" xfId="5543"/>
    <cellStyle name="20% - Accent4 42 2 2 2" xfId="5544"/>
    <cellStyle name="20% - Accent4 42 2 3" xfId="5545"/>
    <cellStyle name="20% - Accent4 42 2 3 2" xfId="5546"/>
    <cellStyle name="20% - Accent4 42 2 4" xfId="5547"/>
    <cellStyle name="20% - Accent4 42 2 4 2" xfId="5548"/>
    <cellStyle name="20% - Accent4 42 2 5" xfId="5549"/>
    <cellStyle name="20% - Accent4 42 2 5 2" xfId="5550"/>
    <cellStyle name="20% - Accent4 42 2 6" xfId="5551"/>
    <cellStyle name="20% - Accent4 42 3" xfId="5552"/>
    <cellStyle name="20% - Accent4 42 3 2" xfId="5553"/>
    <cellStyle name="20% - Accent4 42 4" xfId="5554"/>
    <cellStyle name="20% - Accent4 42 4 2" xfId="5555"/>
    <cellStyle name="20% - Accent4 42 5" xfId="5556"/>
    <cellStyle name="20% - Accent4 42 5 2" xfId="5557"/>
    <cellStyle name="20% - Accent4 42 6" xfId="5558"/>
    <cellStyle name="20% - Accent4 42 6 2" xfId="5559"/>
    <cellStyle name="20% - Accent4 42 7" xfId="5560"/>
    <cellStyle name="20% - Accent4 42 8" xfId="5561"/>
    <cellStyle name="20% - Accent4 43" xfId="5562"/>
    <cellStyle name="20% - Accent4 43 2" xfId="5563"/>
    <cellStyle name="20% - Accent4 43 2 2" xfId="5564"/>
    <cellStyle name="20% - Accent4 43 2 2 2" xfId="5565"/>
    <cellStyle name="20% - Accent4 43 2 3" xfId="5566"/>
    <cellStyle name="20% - Accent4 43 2 3 2" xfId="5567"/>
    <cellStyle name="20% - Accent4 43 2 4" xfId="5568"/>
    <cellStyle name="20% - Accent4 43 2 4 2" xfId="5569"/>
    <cellStyle name="20% - Accent4 43 2 5" xfId="5570"/>
    <cellStyle name="20% - Accent4 43 2 5 2" xfId="5571"/>
    <cellStyle name="20% - Accent4 43 2 6" xfId="5572"/>
    <cellStyle name="20% - Accent4 43 3" xfId="5573"/>
    <cellStyle name="20% - Accent4 43 3 2" xfId="5574"/>
    <cellStyle name="20% - Accent4 43 4" xfId="5575"/>
    <cellStyle name="20% - Accent4 43 4 2" xfId="5576"/>
    <cellStyle name="20% - Accent4 43 5" xfId="5577"/>
    <cellStyle name="20% - Accent4 43 5 2" xfId="5578"/>
    <cellStyle name="20% - Accent4 43 6" xfId="5579"/>
    <cellStyle name="20% - Accent4 43 6 2" xfId="5580"/>
    <cellStyle name="20% - Accent4 43 7" xfId="5581"/>
    <cellStyle name="20% - Accent4 43 8" xfId="5582"/>
    <cellStyle name="20% - Accent4 44" xfId="5583"/>
    <cellStyle name="20% - Accent4 44 2" xfId="5584"/>
    <cellStyle name="20% - Accent4 44 2 2" xfId="5585"/>
    <cellStyle name="20% - Accent4 44 2 2 2" xfId="5586"/>
    <cellStyle name="20% - Accent4 44 2 3" xfId="5587"/>
    <cellStyle name="20% - Accent4 44 2 3 2" xfId="5588"/>
    <cellStyle name="20% - Accent4 44 2 4" xfId="5589"/>
    <cellStyle name="20% - Accent4 44 2 4 2" xfId="5590"/>
    <cellStyle name="20% - Accent4 44 2 5" xfId="5591"/>
    <cellStyle name="20% - Accent4 44 2 5 2" xfId="5592"/>
    <cellStyle name="20% - Accent4 44 2 6" xfId="5593"/>
    <cellStyle name="20% - Accent4 44 3" xfId="5594"/>
    <cellStyle name="20% - Accent4 44 3 2" xfId="5595"/>
    <cellStyle name="20% - Accent4 44 4" xfId="5596"/>
    <cellStyle name="20% - Accent4 44 4 2" xfId="5597"/>
    <cellStyle name="20% - Accent4 44 5" xfId="5598"/>
    <cellStyle name="20% - Accent4 44 5 2" xfId="5599"/>
    <cellStyle name="20% - Accent4 44 6" xfId="5600"/>
    <cellStyle name="20% - Accent4 44 6 2" xfId="5601"/>
    <cellStyle name="20% - Accent4 44 7" xfId="5602"/>
    <cellStyle name="20% - Accent4 44 8" xfId="5603"/>
    <cellStyle name="20% - Accent4 45" xfId="5604"/>
    <cellStyle name="20% - Accent4 45 2" xfId="5605"/>
    <cellStyle name="20% - Accent4 45 2 2" xfId="5606"/>
    <cellStyle name="20% - Accent4 45 2 2 2" xfId="5607"/>
    <cellStyle name="20% - Accent4 45 2 3" xfId="5608"/>
    <cellStyle name="20% - Accent4 45 2 3 2" xfId="5609"/>
    <cellStyle name="20% - Accent4 45 2 4" xfId="5610"/>
    <cellStyle name="20% - Accent4 45 2 4 2" xfId="5611"/>
    <cellStyle name="20% - Accent4 45 2 5" xfId="5612"/>
    <cellStyle name="20% - Accent4 45 2 5 2" xfId="5613"/>
    <cellStyle name="20% - Accent4 45 2 6" xfId="5614"/>
    <cellStyle name="20% - Accent4 45 3" xfId="5615"/>
    <cellStyle name="20% - Accent4 45 3 2" xfId="5616"/>
    <cellStyle name="20% - Accent4 45 4" xfId="5617"/>
    <cellStyle name="20% - Accent4 45 4 2" xfId="5618"/>
    <cellStyle name="20% - Accent4 45 5" xfId="5619"/>
    <cellStyle name="20% - Accent4 45 5 2" xfId="5620"/>
    <cellStyle name="20% - Accent4 45 6" xfId="5621"/>
    <cellStyle name="20% - Accent4 45 6 2" xfId="5622"/>
    <cellStyle name="20% - Accent4 45 7" xfId="5623"/>
    <cellStyle name="20% - Accent4 45 8" xfId="5624"/>
    <cellStyle name="20% - Accent4 46" xfId="5625"/>
    <cellStyle name="20% - Accent4 46 2" xfId="5626"/>
    <cellStyle name="20% - Accent4 46 2 2" xfId="5627"/>
    <cellStyle name="20% - Accent4 46 2 2 2" xfId="5628"/>
    <cellStyle name="20% - Accent4 46 2 3" xfId="5629"/>
    <cellStyle name="20% - Accent4 46 2 3 2" xfId="5630"/>
    <cellStyle name="20% - Accent4 46 2 4" xfId="5631"/>
    <cellStyle name="20% - Accent4 46 2 4 2" xfId="5632"/>
    <cellStyle name="20% - Accent4 46 2 5" xfId="5633"/>
    <cellStyle name="20% - Accent4 46 2 5 2" xfId="5634"/>
    <cellStyle name="20% - Accent4 46 2 6" xfId="5635"/>
    <cellStyle name="20% - Accent4 46 3" xfId="5636"/>
    <cellStyle name="20% - Accent4 46 3 2" xfId="5637"/>
    <cellStyle name="20% - Accent4 46 4" xfId="5638"/>
    <cellStyle name="20% - Accent4 46 4 2" xfId="5639"/>
    <cellStyle name="20% - Accent4 46 5" xfId="5640"/>
    <cellStyle name="20% - Accent4 46 5 2" xfId="5641"/>
    <cellStyle name="20% - Accent4 46 6" xfId="5642"/>
    <cellStyle name="20% - Accent4 46 6 2" xfId="5643"/>
    <cellStyle name="20% - Accent4 46 7" xfId="5644"/>
    <cellStyle name="20% - Accent4 46 8" xfId="5645"/>
    <cellStyle name="20% - Accent4 47" xfId="5646"/>
    <cellStyle name="20% - Accent4 47 2" xfId="5647"/>
    <cellStyle name="20% - Accent4 47 2 2" xfId="5648"/>
    <cellStyle name="20% - Accent4 47 2 2 2" xfId="5649"/>
    <cellStyle name="20% - Accent4 47 2 3" xfId="5650"/>
    <cellStyle name="20% - Accent4 47 2 3 2" xfId="5651"/>
    <cellStyle name="20% - Accent4 47 2 4" xfId="5652"/>
    <cellStyle name="20% - Accent4 47 2 4 2" xfId="5653"/>
    <cellStyle name="20% - Accent4 47 2 5" xfId="5654"/>
    <cellStyle name="20% - Accent4 47 2 5 2" xfId="5655"/>
    <cellStyle name="20% - Accent4 47 2 6" xfId="5656"/>
    <cellStyle name="20% - Accent4 47 3" xfId="5657"/>
    <cellStyle name="20% - Accent4 47 3 2" xfId="5658"/>
    <cellStyle name="20% - Accent4 47 4" xfId="5659"/>
    <cellStyle name="20% - Accent4 47 4 2" xfId="5660"/>
    <cellStyle name="20% - Accent4 47 5" xfId="5661"/>
    <cellStyle name="20% - Accent4 47 5 2" xfId="5662"/>
    <cellStyle name="20% - Accent4 47 6" xfId="5663"/>
    <cellStyle name="20% - Accent4 47 6 2" xfId="5664"/>
    <cellStyle name="20% - Accent4 47 7" xfId="5665"/>
    <cellStyle name="20% - Accent4 47 8" xfId="5666"/>
    <cellStyle name="20% - Accent4 48" xfId="5667"/>
    <cellStyle name="20% - Accent4 48 2" xfId="5668"/>
    <cellStyle name="20% - Accent4 48 2 2" xfId="5669"/>
    <cellStyle name="20% - Accent4 48 2 2 2" xfId="5670"/>
    <cellStyle name="20% - Accent4 48 2 3" xfId="5671"/>
    <cellStyle name="20% - Accent4 48 2 3 2" xfId="5672"/>
    <cellStyle name="20% - Accent4 48 2 4" xfId="5673"/>
    <cellStyle name="20% - Accent4 48 2 4 2" xfId="5674"/>
    <cellStyle name="20% - Accent4 48 2 5" xfId="5675"/>
    <cellStyle name="20% - Accent4 48 2 5 2" xfId="5676"/>
    <cellStyle name="20% - Accent4 48 2 6" xfId="5677"/>
    <cellStyle name="20% - Accent4 48 3" xfId="5678"/>
    <cellStyle name="20% - Accent4 48 3 2" xfId="5679"/>
    <cellStyle name="20% - Accent4 48 4" xfId="5680"/>
    <cellStyle name="20% - Accent4 48 4 2" xfId="5681"/>
    <cellStyle name="20% - Accent4 48 5" xfId="5682"/>
    <cellStyle name="20% - Accent4 48 5 2" xfId="5683"/>
    <cellStyle name="20% - Accent4 48 6" xfId="5684"/>
    <cellStyle name="20% - Accent4 48 6 2" xfId="5685"/>
    <cellStyle name="20% - Accent4 48 7" xfId="5686"/>
    <cellStyle name="20% - Accent4 48 8" xfId="5687"/>
    <cellStyle name="20% - Accent4 49" xfId="5688"/>
    <cellStyle name="20% - Accent4 49 2" xfId="5689"/>
    <cellStyle name="20% - Accent4 49 2 2" xfId="5690"/>
    <cellStyle name="20% - Accent4 49 2 2 2" xfId="5691"/>
    <cellStyle name="20% - Accent4 49 2 3" xfId="5692"/>
    <cellStyle name="20% - Accent4 49 2 3 2" xfId="5693"/>
    <cellStyle name="20% - Accent4 49 2 4" xfId="5694"/>
    <cellStyle name="20% - Accent4 49 2 4 2" xfId="5695"/>
    <cellStyle name="20% - Accent4 49 2 5" xfId="5696"/>
    <cellStyle name="20% - Accent4 49 2 5 2" xfId="5697"/>
    <cellStyle name="20% - Accent4 49 2 6" xfId="5698"/>
    <cellStyle name="20% - Accent4 49 3" xfId="5699"/>
    <cellStyle name="20% - Accent4 49 3 2" xfId="5700"/>
    <cellStyle name="20% - Accent4 49 4" xfId="5701"/>
    <cellStyle name="20% - Accent4 49 4 2" xfId="5702"/>
    <cellStyle name="20% - Accent4 49 5" xfId="5703"/>
    <cellStyle name="20% - Accent4 49 5 2" xfId="5704"/>
    <cellStyle name="20% - Accent4 49 6" xfId="5705"/>
    <cellStyle name="20% - Accent4 49 6 2" xfId="5706"/>
    <cellStyle name="20% - Accent4 49 7" xfId="5707"/>
    <cellStyle name="20% - Accent4 49 8" xfId="5708"/>
    <cellStyle name="20% - Accent4 5" xfId="5709"/>
    <cellStyle name="20% - Accent4 5 10" xfId="5710"/>
    <cellStyle name="20% - Accent4 5 11" xfId="5711"/>
    <cellStyle name="20% - Accent4 5 2" xfId="5712"/>
    <cellStyle name="20% - Accent4 5 2 2" xfId="5713"/>
    <cellStyle name="20% - Accent4 5 2 2 2" xfId="5714"/>
    <cellStyle name="20% - Accent4 5 2 3" xfId="5715"/>
    <cellStyle name="20% - Accent4 5 2 3 2" xfId="5716"/>
    <cellStyle name="20% - Accent4 5 2 4" xfId="5717"/>
    <cellStyle name="20% - Accent4 5 2 4 2" xfId="5718"/>
    <cellStyle name="20% - Accent4 5 2 5" xfId="5719"/>
    <cellStyle name="20% - Accent4 5 2 5 2" xfId="5720"/>
    <cellStyle name="20% - Accent4 5 2 6" xfId="5721"/>
    <cellStyle name="20% - Accent4 5 2 7" xfId="5722"/>
    <cellStyle name="20% - Accent4 5 2 8" xfId="5723"/>
    <cellStyle name="20% - Accent4 5 2 9" xfId="5724"/>
    <cellStyle name="20% - Accent4 5 3" xfId="5725"/>
    <cellStyle name="20% - Accent4 5 3 2" xfId="5726"/>
    <cellStyle name="20% - Accent4 5 4" xfId="5727"/>
    <cellStyle name="20% - Accent4 5 4 2" xfId="5728"/>
    <cellStyle name="20% - Accent4 5 5" xfId="5729"/>
    <cellStyle name="20% - Accent4 5 5 2" xfId="5730"/>
    <cellStyle name="20% - Accent4 5 6" xfId="5731"/>
    <cellStyle name="20% - Accent4 5 6 2" xfId="5732"/>
    <cellStyle name="20% - Accent4 5 7" xfId="5733"/>
    <cellStyle name="20% - Accent4 5 8" xfId="5734"/>
    <cellStyle name="20% - Accent4 5 9" xfId="5735"/>
    <cellStyle name="20% - Accent4 50" xfId="5736"/>
    <cellStyle name="20% - Accent4 50 2" xfId="5737"/>
    <cellStyle name="20% - Accent4 50 2 2" xfId="5738"/>
    <cellStyle name="20% - Accent4 50 2 2 2" xfId="5739"/>
    <cellStyle name="20% - Accent4 50 2 3" xfId="5740"/>
    <cellStyle name="20% - Accent4 50 2 3 2" xfId="5741"/>
    <cellStyle name="20% - Accent4 50 2 4" xfId="5742"/>
    <cellStyle name="20% - Accent4 50 2 4 2" xfId="5743"/>
    <cellStyle name="20% - Accent4 50 2 5" xfId="5744"/>
    <cellStyle name="20% - Accent4 50 2 5 2" xfId="5745"/>
    <cellStyle name="20% - Accent4 50 2 6" xfId="5746"/>
    <cellStyle name="20% - Accent4 50 3" xfId="5747"/>
    <cellStyle name="20% - Accent4 50 3 2" xfId="5748"/>
    <cellStyle name="20% - Accent4 50 4" xfId="5749"/>
    <cellStyle name="20% - Accent4 50 4 2" xfId="5750"/>
    <cellStyle name="20% - Accent4 50 5" xfId="5751"/>
    <cellStyle name="20% - Accent4 50 5 2" xfId="5752"/>
    <cellStyle name="20% - Accent4 50 6" xfId="5753"/>
    <cellStyle name="20% - Accent4 50 6 2" xfId="5754"/>
    <cellStyle name="20% - Accent4 50 7" xfId="5755"/>
    <cellStyle name="20% - Accent4 50 8" xfId="5756"/>
    <cellStyle name="20% - Accent4 51" xfId="5757"/>
    <cellStyle name="20% - Accent4 51 2" xfId="5758"/>
    <cellStyle name="20% - Accent4 51 2 2" xfId="5759"/>
    <cellStyle name="20% - Accent4 51 2 2 2" xfId="5760"/>
    <cellStyle name="20% - Accent4 51 2 3" xfId="5761"/>
    <cellStyle name="20% - Accent4 51 2 3 2" xfId="5762"/>
    <cellStyle name="20% - Accent4 51 2 4" xfId="5763"/>
    <cellStyle name="20% - Accent4 51 2 4 2" xfId="5764"/>
    <cellStyle name="20% - Accent4 51 2 5" xfId="5765"/>
    <cellStyle name="20% - Accent4 51 2 5 2" xfId="5766"/>
    <cellStyle name="20% - Accent4 51 2 6" xfId="5767"/>
    <cellStyle name="20% - Accent4 51 3" xfId="5768"/>
    <cellStyle name="20% - Accent4 51 3 2" xfId="5769"/>
    <cellStyle name="20% - Accent4 51 4" xfId="5770"/>
    <cellStyle name="20% - Accent4 51 4 2" xfId="5771"/>
    <cellStyle name="20% - Accent4 51 5" xfId="5772"/>
    <cellStyle name="20% - Accent4 51 5 2" xfId="5773"/>
    <cellStyle name="20% - Accent4 51 6" xfId="5774"/>
    <cellStyle name="20% - Accent4 51 6 2" xfId="5775"/>
    <cellStyle name="20% - Accent4 51 7" xfId="5776"/>
    <cellStyle name="20% - Accent4 51 8" xfId="5777"/>
    <cellStyle name="20% - Accent4 52" xfId="5778"/>
    <cellStyle name="20% - Accent4 52 2" xfId="5779"/>
    <cellStyle name="20% - Accent4 52 2 2" xfId="5780"/>
    <cellStyle name="20% - Accent4 52 2 2 2" xfId="5781"/>
    <cellStyle name="20% - Accent4 52 2 3" xfId="5782"/>
    <cellStyle name="20% - Accent4 52 2 3 2" xfId="5783"/>
    <cellStyle name="20% - Accent4 52 2 4" xfId="5784"/>
    <cellStyle name="20% - Accent4 52 2 4 2" xfId="5785"/>
    <cellStyle name="20% - Accent4 52 2 5" xfId="5786"/>
    <cellStyle name="20% - Accent4 52 2 5 2" xfId="5787"/>
    <cellStyle name="20% - Accent4 52 2 6" xfId="5788"/>
    <cellStyle name="20% - Accent4 52 3" xfId="5789"/>
    <cellStyle name="20% - Accent4 52 3 2" xfId="5790"/>
    <cellStyle name="20% - Accent4 52 4" xfId="5791"/>
    <cellStyle name="20% - Accent4 52 4 2" xfId="5792"/>
    <cellStyle name="20% - Accent4 52 5" xfId="5793"/>
    <cellStyle name="20% - Accent4 52 5 2" xfId="5794"/>
    <cellStyle name="20% - Accent4 52 6" xfId="5795"/>
    <cellStyle name="20% - Accent4 52 6 2" xfId="5796"/>
    <cellStyle name="20% - Accent4 52 7" xfId="5797"/>
    <cellStyle name="20% - Accent4 52 8" xfId="5798"/>
    <cellStyle name="20% - Accent4 53" xfId="5799"/>
    <cellStyle name="20% - Accent4 53 2" xfId="5800"/>
    <cellStyle name="20% - Accent4 53 2 2" xfId="5801"/>
    <cellStyle name="20% - Accent4 53 2 2 2" xfId="5802"/>
    <cellStyle name="20% - Accent4 53 2 3" xfId="5803"/>
    <cellStyle name="20% - Accent4 53 2 3 2" xfId="5804"/>
    <cellStyle name="20% - Accent4 53 2 4" xfId="5805"/>
    <cellStyle name="20% - Accent4 53 2 4 2" xfId="5806"/>
    <cellStyle name="20% - Accent4 53 2 5" xfId="5807"/>
    <cellStyle name="20% - Accent4 53 2 5 2" xfId="5808"/>
    <cellStyle name="20% - Accent4 53 2 6" xfId="5809"/>
    <cellStyle name="20% - Accent4 53 3" xfId="5810"/>
    <cellStyle name="20% - Accent4 53 3 2" xfId="5811"/>
    <cellStyle name="20% - Accent4 53 4" xfId="5812"/>
    <cellStyle name="20% - Accent4 53 4 2" xfId="5813"/>
    <cellStyle name="20% - Accent4 53 5" xfId="5814"/>
    <cellStyle name="20% - Accent4 53 5 2" xfId="5815"/>
    <cellStyle name="20% - Accent4 53 6" xfId="5816"/>
    <cellStyle name="20% - Accent4 53 6 2" xfId="5817"/>
    <cellStyle name="20% - Accent4 53 7" xfId="5818"/>
    <cellStyle name="20% - Accent4 53 8" xfId="5819"/>
    <cellStyle name="20% - Accent4 54" xfId="5820"/>
    <cellStyle name="20% - Accent4 54 2" xfId="5821"/>
    <cellStyle name="20% - Accent4 54 2 2" xfId="5822"/>
    <cellStyle name="20% - Accent4 54 2 2 2" xfId="5823"/>
    <cellStyle name="20% - Accent4 54 2 3" xfId="5824"/>
    <cellStyle name="20% - Accent4 54 2 3 2" xfId="5825"/>
    <cellStyle name="20% - Accent4 54 2 4" xfId="5826"/>
    <cellStyle name="20% - Accent4 54 2 4 2" xfId="5827"/>
    <cellStyle name="20% - Accent4 54 2 5" xfId="5828"/>
    <cellStyle name="20% - Accent4 54 2 5 2" xfId="5829"/>
    <cellStyle name="20% - Accent4 54 2 6" xfId="5830"/>
    <cellStyle name="20% - Accent4 54 3" xfId="5831"/>
    <cellStyle name="20% - Accent4 54 3 2" xfId="5832"/>
    <cellStyle name="20% - Accent4 54 4" xfId="5833"/>
    <cellStyle name="20% - Accent4 54 4 2" xfId="5834"/>
    <cellStyle name="20% - Accent4 54 5" xfId="5835"/>
    <cellStyle name="20% - Accent4 54 5 2" xfId="5836"/>
    <cellStyle name="20% - Accent4 54 6" xfId="5837"/>
    <cellStyle name="20% - Accent4 54 6 2" xfId="5838"/>
    <cellStyle name="20% - Accent4 54 7" xfId="5839"/>
    <cellStyle name="20% - Accent4 54 8" xfId="5840"/>
    <cellStyle name="20% - Accent4 55" xfId="5841"/>
    <cellStyle name="20% - Accent4 55 2" xfId="5842"/>
    <cellStyle name="20% - Accent4 55 2 2" xfId="5843"/>
    <cellStyle name="20% - Accent4 55 2 2 2" xfId="5844"/>
    <cellStyle name="20% - Accent4 55 2 3" xfId="5845"/>
    <cellStyle name="20% - Accent4 55 2 3 2" xfId="5846"/>
    <cellStyle name="20% - Accent4 55 2 4" xfId="5847"/>
    <cellStyle name="20% - Accent4 55 2 4 2" xfId="5848"/>
    <cellStyle name="20% - Accent4 55 2 5" xfId="5849"/>
    <cellStyle name="20% - Accent4 55 2 5 2" xfId="5850"/>
    <cellStyle name="20% - Accent4 55 2 6" xfId="5851"/>
    <cellStyle name="20% - Accent4 55 3" xfId="5852"/>
    <cellStyle name="20% - Accent4 55 3 2" xfId="5853"/>
    <cellStyle name="20% - Accent4 55 4" xfId="5854"/>
    <cellStyle name="20% - Accent4 55 4 2" xfId="5855"/>
    <cellStyle name="20% - Accent4 55 5" xfId="5856"/>
    <cellStyle name="20% - Accent4 55 5 2" xfId="5857"/>
    <cellStyle name="20% - Accent4 55 6" xfId="5858"/>
    <cellStyle name="20% - Accent4 55 6 2" xfId="5859"/>
    <cellStyle name="20% - Accent4 55 7" xfId="5860"/>
    <cellStyle name="20% - Accent4 55 8" xfId="5861"/>
    <cellStyle name="20% - Accent4 56" xfId="5862"/>
    <cellStyle name="20% - Accent4 56 2" xfId="5863"/>
    <cellStyle name="20% - Accent4 56 2 2" xfId="5864"/>
    <cellStyle name="20% - Accent4 56 2 2 2" xfId="5865"/>
    <cellStyle name="20% - Accent4 56 2 3" xfId="5866"/>
    <cellStyle name="20% - Accent4 56 2 3 2" xfId="5867"/>
    <cellStyle name="20% - Accent4 56 2 4" xfId="5868"/>
    <cellStyle name="20% - Accent4 56 2 4 2" xfId="5869"/>
    <cellStyle name="20% - Accent4 56 2 5" xfId="5870"/>
    <cellStyle name="20% - Accent4 56 2 5 2" xfId="5871"/>
    <cellStyle name="20% - Accent4 56 2 6" xfId="5872"/>
    <cellStyle name="20% - Accent4 56 3" xfId="5873"/>
    <cellStyle name="20% - Accent4 56 3 2" xfId="5874"/>
    <cellStyle name="20% - Accent4 56 4" xfId="5875"/>
    <cellStyle name="20% - Accent4 56 4 2" xfId="5876"/>
    <cellStyle name="20% - Accent4 56 5" xfId="5877"/>
    <cellStyle name="20% - Accent4 56 5 2" xfId="5878"/>
    <cellStyle name="20% - Accent4 56 6" xfId="5879"/>
    <cellStyle name="20% - Accent4 56 6 2" xfId="5880"/>
    <cellStyle name="20% - Accent4 56 7" xfId="5881"/>
    <cellStyle name="20% - Accent4 56 8" xfId="5882"/>
    <cellStyle name="20% - Accent4 57" xfId="5883"/>
    <cellStyle name="20% - Accent4 57 2" xfId="5884"/>
    <cellStyle name="20% - Accent4 57 2 2" xfId="5885"/>
    <cellStyle name="20% - Accent4 57 2 2 2" xfId="5886"/>
    <cellStyle name="20% - Accent4 57 2 3" xfId="5887"/>
    <cellStyle name="20% - Accent4 57 2 3 2" xfId="5888"/>
    <cellStyle name="20% - Accent4 57 2 4" xfId="5889"/>
    <cellStyle name="20% - Accent4 57 2 4 2" xfId="5890"/>
    <cellStyle name="20% - Accent4 57 2 5" xfId="5891"/>
    <cellStyle name="20% - Accent4 57 2 5 2" xfId="5892"/>
    <cellStyle name="20% - Accent4 57 2 6" xfId="5893"/>
    <cellStyle name="20% - Accent4 57 3" xfId="5894"/>
    <cellStyle name="20% - Accent4 57 3 2" xfId="5895"/>
    <cellStyle name="20% - Accent4 57 4" xfId="5896"/>
    <cellStyle name="20% - Accent4 57 4 2" xfId="5897"/>
    <cellStyle name="20% - Accent4 57 5" xfId="5898"/>
    <cellStyle name="20% - Accent4 57 5 2" xfId="5899"/>
    <cellStyle name="20% - Accent4 57 6" xfId="5900"/>
    <cellStyle name="20% - Accent4 57 6 2" xfId="5901"/>
    <cellStyle name="20% - Accent4 57 7" xfId="5902"/>
    <cellStyle name="20% - Accent4 57 8" xfId="5903"/>
    <cellStyle name="20% - Accent4 58" xfId="5904"/>
    <cellStyle name="20% - Accent4 58 2" xfId="5905"/>
    <cellStyle name="20% - Accent4 58 2 2" xfId="5906"/>
    <cellStyle name="20% - Accent4 58 2 2 2" xfId="5907"/>
    <cellStyle name="20% - Accent4 58 2 3" xfId="5908"/>
    <cellStyle name="20% - Accent4 58 2 3 2" xfId="5909"/>
    <cellStyle name="20% - Accent4 58 2 4" xfId="5910"/>
    <cellStyle name="20% - Accent4 58 2 4 2" xfId="5911"/>
    <cellStyle name="20% - Accent4 58 2 5" xfId="5912"/>
    <cellStyle name="20% - Accent4 58 2 5 2" xfId="5913"/>
    <cellStyle name="20% - Accent4 58 2 6" xfId="5914"/>
    <cellStyle name="20% - Accent4 58 3" xfId="5915"/>
    <cellStyle name="20% - Accent4 58 3 2" xfId="5916"/>
    <cellStyle name="20% - Accent4 58 4" xfId="5917"/>
    <cellStyle name="20% - Accent4 58 4 2" xfId="5918"/>
    <cellStyle name="20% - Accent4 58 5" xfId="5919"/>
    <cellStyle name="20% - Accent4 58 5 2" xfId="5920"/>
    <cellStyle name="20% - Accent4 58 6" xfId="5921"/>
    <cellStyle name="20% - Accent4 58 6 2" xfId="5922"/>
    <cellStyle name="20% - Accent4 58 7" xfId="5923"/>
    <cellStyle name="20% - Accent4 58 8" xfId="5924"/>
    <cellStyle name="20% - Accent4 59" xfId="5925"/>
    <cellStyle name="20% - Accent4 59 2" xfId="5926"/>
    <cellStyle name="20% - Accent4 59 2 2" xfId="5927"/>
    <cellStyle name="20% - Accent4 59 2 2 2" xfId="5928"/>
    <cellStyle name="20% - Accent4 59 2 3" xfId="5929"/>
    <cellStyle name="20% - Accent4 59 2 3 2" xfId="5930"/>
    <cellStyle name="20% - Accent4 59 2 4" xfId="5931"/>
    <cellStyle name="20% - Accent4 59 2 4 2" xfId="5932"/>
    <cellStyle name="20% - Accent4 59 2 5" xfId="5933"/>
    <cellStyle name="20% - Accent4 59 2 5 2" xfId="5934"/>
    <cellStyle name="20% - Accent4 59 2 6" xfId="5935"/>
    <cellStyle name="20% - Accent4 59 3" xfId="5936"/>
    <cellStyle name="20% - Accent4 59 3 2" xfId="5937"/>
    <cellStyle name="20% - Accent4 59 4" xfId="5938"/>
    <cellStyle name="20% - Accent4 59 4 2" xfId="5939"/>
    <cellStyle name="20% - Accent4 59 5" xfId="5940"/>
    <cellStyle name="20% - Accent4 59 5 2" xfId="5941"/>
    <cellStyle name="20% - Accent4 59 6" xfId="5942"/>
    <cellStyle name="20% - Accent4 59 6 2" xfId="5943"/>
    <cellStyle name="20% - Accent4 59 7" xfId="5944"/>
    <cellStyle name="20% - Accent4 59 8" xfId="5945"/>
    <cellStyle name="20% - Accent4 6" xfId="5946"/>
    <cellStyle name="20% - Accent4 6 10" xfId="5947"/>
    <cellStyle name="20% - Accent4 6 11" xfId="5948"/>
    <cellStyle name="20% - Accent4 6 2" xfId="5949"/>
    <cellStyle name="20% - Accent4 6 2 2" xfId="5950"/>
    <cellStyle name="20% - Accent4 6 2 2 2" xfId="5951"/>
    <cellStyle name="20% - Accent4 6 2 3" xfId="5952"/>
    <cellStyle name="20% - Accent4 6 2 3 2" xfId="5953"/>
    <cellStyle name="20% - Accent4 6 2 4" xfId="5954"/>
    <cellStyle name="20% - Accent4 6 2 4 2" xfId="5955"/>
    <cellStyle name="20% - Accent4 6 2 5" xfId="5956"/>
    <cellStyle name="20% - Accent4 6 2 5 2" xfId="5957"/>
    <cellStyle name="20% - Accent4 6 2 6" xfId="5958"/>
    <cellStyle name="20% - Accent4 6 2 7" xfId="5959"/>
    <cellStyle name="20% - Accent4 6 2 8" xfId="5960"/>
    <cellStyle name="20% - Accent4 6 2 9" xfId="5961"/>
    <cellStyle name="20% - Accent4 6 3" xfId="5962"/>
    <cellStyle name="20% - Accent4 6 3 2" xfId="5963"/>
    <cellStyle name="20% - Accent4 6 4" xfId="5964"/>
    <cellStyle name="20% - Accent4 6 4 2" xfId="5965"/>
    <cellStyle name="20% - Accent4 6 5" xfId="5966"/>
    <cellStyle name="20% - Accent4 6 5 2" xfId="5967"/>
    <cellStyle name="20% - Accent4 6 6" xfId="5968"/>
    <cellStyle name="20% - Accent4 6 6 2" xfId="5969"/>
    <cellStyle name="20% - Accent4 6 7" xfId="5970"/>
    <cellStyle name="20% - Accent4 6 8" xfId="5971"/>
    <cellStyle name="20% - Accent4 6 9" xfId="5972"/>
    <cellStyle name="20% - Accent4 60" xfId="5973"/>
    <cellStyle name="20% - Accent4 60 2" xfId="5974"/>
    <cellStyle name="20% - Accent4 60 2 2" xfId="5975"/>
    <cellStyle name="20% - Accent4 60 2 2 2" xfId="5976"/>
    <cellStyle name="20% - Accent4 60 2 3" xfId="5977"/>
    <cellStyle name="20% - Accent4 60 2 3 2" xfId="5978"/>
    <cellStyle name="20% - Accent4 60 2 4" xfId="5979"/>
    <cellStyle name="20% - Accent4 60 2 4 2" xfId="5980"/>
    <cellStyle name="20% - Accent4 60 2 5" xfId="5981"/>
    <cellStyle name="20% - Accent4 60 2 5 2" xfId="5982"/>
    <cellStyle name="20% - Accent4 60 2 6" xfId="5983"/>
    <cellStyle name="20% - Accent4 60 3" xfId="5984"/>
    <cellStyle name="20% - Accent4 60 3 2" xfId="5985"/>
    <cellStyle name="20% - Accent4 60 4" xfId="5986"/>
    <cellStyle name="20% - Accent4 60 4 2" xfId="5987"/>
    <cellStyle name="20% - Accent4 60 5" xfId="5988"/>
    <cellStyle name="20% - Accent4 60 5 2" xfId="5989"/>
    <cellStyle name="20% - Accent4 60 6" xfId="5990"/>
    <cellStyle name="20% - Accent4 60 6 2" xfId="5991"/>
    <cellStyle name="20% - Accent4 60 7" xfId="5992"/>
    <cellStyle name="20% - Accent4 60 8" xfId="5993"/>
    <cellStyle name="20% - Accent4 61" xfId="5994"/>
    <cellStyle name="20% - Accent4 61 2" xfId="5995"/>
    <cellStyle name="20% - Accent4 61 2 2" xfId="5996"/>
    <cellStyle name="20% - Accent4 61 2 2 2" xfId="5997"/>
    <cellStyle name="20% - Accent4 61 2 3" xfId="5998"/>
    <cellStyle name="20% - Accent4 61 2 3 2" xfId="5999"/>
    <cellStyle name="20% - Accent4 61 2 4" xfId="6000"/>
    <cellStyle name="20% - Accent4 61 2 4 2" xfId="6001"/>
    <cellStyle name="20% - Accent4 61 2 5" xfId="6002"/>
    <cellStyle name="20% - Accent4 61 2 5 2" xfId="6003"/>
    <cellStyle name="20% - Accent4 61 2 6" xfId="6004"/>
    <cellStyle name="20% - Accent4 61 3" xfId="6005"/>
    <cellStyle name="20% - Accent4 61 3 2" xfId="6006"/>
    <cellStyle name="20% - Accent4 61 4" xfId="6007"/>
    <cellStyle name="20% - Accent4 61 4 2" xfId="6008"/>
    <cellStyle name="20% - Accent4 61 5" xfId="6009"/>
    <cellStyle name="20% - Accent4 61 5 2" xfId="6010"/>
    <cellStyle name="20% - Accent4 61 6" xfId="6011"/>
    <cellStyle name="20% - Accent4 61 6 2" xfId="6012"/>
    <cellStyle name="20% - Accent4 61 7" xfId="6013"/>
    <cellStyle name="20% - Accent4 61 8" xfId="6014"/>
    <cellStyle name="20% - Accent4 62" xfId="6015"/>
    <cellStyle name="20% - Accent4 62 2" xfId="6016"/>
    <cellStyle name="20% - Accent4 62 2 2" xfId="6017"/>
    <cellStyle name="20% - Accent4 62 2 2 2" xfId="6018"/>
    <cellStyle name="20% - Accent4 62 2 3" xfId="6019"/>
    <cellStyle name="20% - Accent4 62 2 3 2" xfId="6020"/>
    <cellStyle name="20% - Accent4 62 2 4" xfId="6021"/>
    <cellStyle name="20% - Accent4 62 2 4 2" xfId="6022"/>
    <cellStyle name="20% - Accent4 62 2 5" xfId="6023"/>
    <cellStyle name="20% - Accent4 62 2 5 2" xfId="6024"/>
    <cellStyle name="20% - Accent4 62 2 6" xfId="6025"/>
    <cellStyle name="20% - Accent4 62 3" xfId="6026"/>
    <cellStyle name="20% - Accent4 62 3 2" xfId="6027"/>
    <cellStyle name="20% - Accent4 62 4" xfId="6028"/>
    <cellStyle name="20% - Accent4 62 4 2" xfId="6029"/>
    <cellStyle name="20% - Accent4 62 5" xfId="6030"/>
    <cellStyle name="20% - Accent4 62 5 2" xfId="6031"/>
    <cellStyle name="20% - Accent4 62 6" xfId="6032"/>
    <cellStyle name="20% - Accent4 62 6 2" xfId="6033"/>
    <cellStyle name="20% - Accent4 62 7" xfId="6034"/>
    <cellStyle name="20% - Accent4 62 8" xfId="6035"/>
    <cellStyle name="20% - Accent4 63" xfId="6036"/>
    <cellStyle name="20% - Accent4 63 2" xfId="6037"/>
    <cellStyle name="20% - Accent4 63 2 2" xfId="6038"/>
    <cellStyle name="20% - Accent4 63 2 2 2" xfId="6039"/>
    <cellStyle name="20% - Accent4 63 2 3" xfId="6040"/>
    <cellStyle name="20% - Accent4 63 2 3 2" xfId="6041"/>
    <cellStyle name="20% - Accent4 63 2 4" xfId="6042"/>
    <cellStyle name="20% - Accent4 63 2 4 2" xfId="6043"/>
    <cellStyle name="20% - Accent4 63 2 5" xfId="6044"/>
    <cellStyle name="20% - Accent4 63 2 5 2" xfId="6045"/>
    <cellStyle name="20% - Accent4 63 2 6" xfId="6046"/>
    <cellStyle name="20% - Accent4 63 3" xfId="6047"/>
    <cellStyle name="20% - Accent4 63 3 2" xfId="6048"/>
    <cellStyle name="20% - Accent4 63 4" xfId="6049"/>
    <cellStyle name="20% - Accent4 63 4 2" xfId="6050"/>
    <cellStyle name="20% - Accent4 63 5" xfId="6051"/>
    <cellStyle name="20% - Accent4 63 5 2" xfId="6052"/>
    <cellStyle name="20% - Accent4 63 6" xfId="6053"/>
    <cellStyle name="20% - Accent4 63 6 2" xfId="6054"/>
    <cellStyle name="20% - Accent4 63 7" xfId="6055"/>
    <cellStyle name="20% - Accent4 63 8" xfId="6056"/>
    <cellStyle name="20% - Accent4 64" xfId="6057"/>
    <cellStyle name="20% - Accent4 64 2" xfId="6058"/>
    <cellStyle name="20% - Accent4 64 2 2" xfId="6059"/>
    <cellStyle name="20% - Accent4 64 2 2 2" xfId="6060"/>
    <cellStyle name="20% - Accent4 64 2 3" xfId="6061"/>
    <cellStyle name="20% - Accent4 64 2 3 2" xfId="6062"/>
    <cellStyle name="20% - Accent4 64 2 4" xfId="6063"/>
    <cellStyle name="20% - Accent4 64 2 4 2" xfId="6064"/>
    <cellStyle name="20% - Accent4 64 2 5" xfId="6065"/>
    <cellStyle name="20% - Accent4 64 2 5 2" xfId="6066"/>
    <cellStyle name="20% - Accent4 64 2 6" xfId="6067"/>
    <cellStyle name="20% - Accent4 64 3" xfId="6068"/>
    <cellStyle name="20% - Accent4 64 3 2" xfId="6069"/>
    <cellStyle name="20% - Accent4 64 4" xfId="6070"/>
    <cellStyle name="20% - Accent4 64 4 2" xfId="6071"/>
    <cellStyle name="20% - Accent4 64 5" xfId="6072"/>
    <cellStyle name="20% - Accent4 64 5 2" xfId="6073"/>
    <cellStyle name="20% - Accent4 64 6" xfId="6074"/>
    <cellStyle name="20% - Accent4 64 6 2" xfId="6075"/>
    <cellStyle name="20% - Accent4 64 7" xfId="6076"/>
    <cellStyle name="20% - Accent4 64 8" xfId="6077"/>
    <cellStyle name="20% - Accent4 65" xfId="6078"/>
    <cellStyle name="20% - Accent4 65 2" xfId="6079"/>
    <cellStyle name="20% - Accent4 65 2 2" xfId="6080"/>
    <cellStyle name="20% - Accent4 65 2 2 2" xfId="6081"/>
    <cellStyle name="20% - Accent4 65 2 3" xfId="6082"/>
    <cellStyle name="20% - Accent4 65 2 3 2" xfId="6083"/>
    <cellStyle name="20% - Accent4 65 2 4" xfId="6084"/>
    <cellStyle name="20% - Accent4 65 2 4 2" xfId="6085"/>
    <cellStyle name="20% - Accent4 65 2 5" xfId="6086"/>
    <cellStyle name="20% - Accent4 65 2 5 2" xfId="6087"/>
    <cellStyle name="20% - Accent4 65 2 6" xfId="6088"/>
    <cellStyle name="20% - Accent4 65 3" xfId="6089"/>
    <cellStyle name="20% - Accent4 65 3 2" xfId="6090"/>
    <cellStyle name="20% - Accent4 65 4" xfId="6091"/>
    <cellStyle name="20% - Accent4 65 4 2" xfId="6092"/>
    <cellStyle name="20% - Accent4 65 5" xfId="6093"/>
    <cellStyle name="20% - Accent4 65 5 2" xfId="6094"/>
    <cellStyle name="20% - Accent4 65 6" xfId="6095"/>
    <cellStyle name="20% - Accent4 65 6 2" xfId="6096"/>
    <cellStyle name="20% - Accent4 65 7" xfId="6097"/>
    <cellStyle name="20% - Accent4 65 8" xfId="6098"/>
    <cellStyle name="20% - Accent4 66" xfId="6099"/>
    <cellStyle name="20% - Accent4 66 2" xfId="6100"/>
    <cellStyle name="20% - Accent4 66 2 2" xfId="6101"/>
    <cellStyle name="20% - Accent4 66 2 2 2" xfId="6102"/>
    <cellStyle name="20% - Accent4 66 2 3" xfId="6103"/>
    <cellStyle name="20% - Accent4 66 2 3 2" xfId="6104"/>
    <cellStyle name="20% - Accent4 66 2 4" xfId="6105"/>
    <cellStyle name="20% - Accent4 66 2 4 2" xfId="6106"/>
    <cellStyle name="20% - Accent4 66 2 5" xfId="6107"/>
    <cellStyle name="20% - Accent4 66 2 5 2" xfId="6108"/>
    <cellStyle name="20% - Accent4 66 2 6" xfId="6109"/>
    <cellStyle name="20% - Accent4 66 3" xfId="6110"/>
    <cellStyle name="20% - Accent4 66 3 2" xfId="6111"/>
    <cellStyle name="20% - Accent4 66 4" xfId="6112"/>
    <cellStyle name="20% - Accent4 66 4 2" xfId="6113"/>
    <cellStyle name="20% - Accent4 66 5" xfId="6114"/>
    <cellStyle name="20% - Accent4 66 5 2" xfId="6115"/>
    <cellStyle name="20% - Accent4 66 6" xfId="6116"/>
    <cellStyle name="20% - Accent4 66 6 2" xfId="6117"/>
    <cellStyle name="20% - Accent4 66 7" xfId="6118"/>
    <cellStyle name="20% - Accent4 66 8" xfId="6119"/>
    <cellStyle name="20% - Accent4 67" xfId="6120"/>
    <cellStyle name="20% - Accent4 67 2" xfId="6121"/>
    <cellStyle name="20% - Accent4 67 2 2" xfId="6122"/>
    <cellStyle name="20% - Accent4 67 2 2 2" xfId="6123"/>
    <cellStyle name="20% - Accent4 67 2 3" xfId="6124"/>
    <cellStyle name="20% - Accent4 67 2 3 2" xfId="6125"/>
    <cellStyle name="20% - Accent4 67 2 4" xfId="6126"/>
    <cellStyle name="20% - Accent4 67 2 4 2" xfId="6127"/>
    <cellStyle name="20% - Accent4 67 2 5" xfId="6128"/>
    <cellStyle name="20% - Accent4 67 2 5 2" xfId="6129"/>
    <cellStyle name="20% - Accent4 67 2 6" xfId="6130"/>
    <cellStyle name="20% - Accent4 67 3" xfId="6131"/>
    <cellStyle name="20% - Accent4 67 3 2" xfId="6132"/>
    <cellStyle name="20% - Accent4 67 4" xfId="6133"/>
    <cellStyle name="20% - Accent4 67 4 2" xfId="6134"/>
    <cellStyle name="20% - Accent4 67 5" xfId="6135"/>
    <cellStyle name="20% - Accent4 67 5 2" xfId="6136"/>
    <cellStyle name="20% - Accent4 67 6" xfId="6137"/>
    <cellStyle name="20% - Accent4 67 6 2" xfId="6138"/>
    <cellStyle name="20% - Accent4 67 7" xfId="6139"/>
    <cellStyle name="20% - Accent4 67 8" xfId="6140"/>
    <cellStyle name="20% - Accent4 68" xfId="6141"/>
    <cellStyle name="20% - Accent4 68 2" xfId="6142"/>
    <cellStyle name="20% - Accent4 68 2 2" xfId="6143"/>
    <cellStyle name="20% - Accent4 68 2 2 2" xfId="6144"/>
    <cellStyle name="20% - Accent4 68 2 3" xfId="6145"/>
    <cellStyle name="20% - Accent4 68 2 3 2" xfId="6146"/>
    <cellStyle name="20% - Accent4 68 2 4" xfId="6147"/>
    <cellStyle name="20% - Accent4 68 2 4 2" xfId="6148"/>
    <cellStyle name="20% - Accent4 68 2 5" xfId="6149"/>
    <cellStyle name="20% - Accent4 68 2 5 2" xfId="6150"/>
    <cellStyle name="20% - Accent4 68 2 6" xfId="6151"/>
    <cellStyle name="20% - Accent4 68 3" xfId="6152"/>
    <cellStyle name="20% - Accent4 68 3 2" xfId="6153"/>
    <cellStyle name="20% - Accent4 68 4" xfId="6154"/>
    <cellStyle name="20% - Accent4 68 4 2" xfId="6155"/>
    <cellStyle name="20% - Accent4 68 5" xfId="6156"/>
    <cellStyle name="20% - Accent4 68 5 2" xfId="6157"/>
    <cellStyle name="20% - Accent4 68 6" xfId="6158"/>
    <cellStyle name="20% - Accent4 68 6 2" xfId="6159"/>
    <cellStyle name="20% - Accent4 68 7" xfId="6160"/>
    <cellStyle name="20% - Accent4 68 8" xfId="6161"/>
    <cellStyle name="20% - Accent4 69" xfId="6162"/>
    <cellStyle name="20% - Accent4 69 2" xfId="6163"/>
    <cellStyle name="20% - Accent4 69 2 2" xfId="6164"/>
    <cellStyle name="20% - Accent4 69 2 2 2" xfId="6165"/>
    <cellStyle name="20% - Accent4 69 2 3" xfId="6166"/>
    <cellStyle name="20% - Accent4 69 2 3 2" xfId="6167"/>
    <cellStyle name="20% - Accent4 69 2 4" xfId="6168"/>
    <cellStyle name="20% - Accent4 69 2 4 2" xfId="6169"/>
    <cellStyle name="20% - Accent4 69 2 5" xfId="6170"/>
    <cellStyle name="20% - Accent4 69 2 5 2" xfId="6171"/>
    <cellStyle name="20% - Accent4 69 2 6" xfId="6172"/>
    <cellStyle name="20% - Accent4 69 3" xfId="6173"/>
    <cellStyle name="20% - Accent4 69 3 2" xfId="6174"/>
    <cellStyle name="20% - Accent4 69 4" xfId="6175"/>
    <cellStyle name="20% - Accent4 69 4 2" xfId="6176"/>
    <cellStyle name="20% - Accent4 69 5" xfId="6177"/>
    <cellStyle name="20% - Accent4 69 5 2" xfId="6178"/>
    <cellStyle name="20% - Accent4 69 6" xfId="6179"/>
    <cellStyle name="20% - Accent4 69 6 2" xfId="6180"/>
    <cellStyle name="20% - Accent4 69 7" xfId="6181"/>
    <cellStyle name="20% - Accent4 69 8" xfId="6182"/>
    <cellStyle name="20% - Accent4 7" xfId="6183"/>
    <cellStyle name="20% - Accent4 7 10" xfId="6184"/>
    <cellStyle name="20% - Accent4 7 11" xfId="6185"/>
    <cellStyle name="20% - Accent4 7 2" xfId="6186"/>
    <cellStyle name="20% - Accent4 7 2 2" xfId="6187"/>
    <cellStyle name="20% - Accent4 7 2 2 2" xfId="6188"/>
    <cellStyle name="20% - Accent4 7 2 3" xfId="6189"/>
    <cellStyle name="20% - Accent4 7 2 3 2" xfId="6190"/>
    <cellStyle name="20% - Accent4 7 2 4" xfId="6191"/>
    <cellStyle name="20% - Accent4 7 2 4 2" xfId="6192"/>
    <cellStyle name="20% - Accent4 7 2 5" xfId="6193"/>
    <cellStyle name="20% - Accent4 7 2 5 2" xfId="6194"/>
    <cellStyle name="20% - Accent4 7 2 6" xfId="6195"/>
    <cellStyle name="20% - Accent4 7 2 7" xfId="6196"/>
    <cellStyle name="20% - Accent4 7 2 8" xfId="6197"/>
    <cellStyle name="20% - Accent4 7 2 9" xfId="6198"/>
    <cellStyle name="20% - Accent4 7 3" xfId="6199"/>
    <cellStyle name="20% - Accent4 7 3 2" xfId="6200"/>
    <cellStyle name="20% - Accent4 7 4" xfId="6201"/>
    <cellStyle name="20% - Accent4 7 4 2" xfId="6202"/>
    <cellStyle name="20% - Accent4 7 5" xfId="6203"/>
    <cellStyle name="20% - Accent4 7 5 2" xfId="6204"/>
    <cellStyle name="20% - Accent4 7 6" xfId="6205"/>
    <cellStyle name="20% - Accent4 7 6 2" xfId="6206"/>
    <cellStyle name="20% - Accent4 7 7" xfId="6207"/>
    <cellStyle name="20% - Accent4 7 8" xfId="6208"/>
    <cellStyle name="20% - Accent4 7 9" xfId="6209"/>
    <cellStyle name="20% - Accent4 70" xfId="6210"/>
    <cellStyle name="20% - Accent4 70 2" xfId="6211"/>
    <cellStyle name="20% - Accent4 70 2 2" xfId="6212"/>
    <cellStyle name="20% - Accent4 70 2 2 2" xfId="6213"/>
    <cellStyle name="20% - Accent4 70 2 3" xfId="6214"/>
    <cellStyle name="20% - Accent4 70 2 3 2" xfId="6215"/>
    <cellStyle name="20% - Accent4 70 2 4" xfId="6216"/>
    <cellStyle name="20% - Accent4 70 2 4 2" xfId="6217"/>
    <cellStyle name="20% - Accent4 70 2 5" xfId="6218"/>
    <cellStyle name="20% - Accent4 70 2 5 2" xfId="6219"/>
    <cellStyle name="20% - Accent4 70 2 6" xfId="6220"/>
    <cellStyle name="20% - Accent4 70 3" xfId="6221"/>
    <cellStyle name="20% - Accent4 70 3 2" xfId="6222"/>
    <cellStyle name="20% - Accent4 70 4" xfId="6223"/>
    <cellStyle name="20% - Accent4 70 4 2" xfId="6224"/>
    <cellStyle name="20% - Accent4 70 5" xfId="6225"/>
    <cellStyle name="20% - Accent4 70 5 2" xfId="6226"/>
    <cellStyle name="20% - Accent4 70 6" xfId="6227"/>
    <cellStyle name="20% - Accent4 70 6 2" xfId="6228"/>
    <cellStyle name="20% - Accent4 70 7" xfId="6229"/>
    <cellStyle name="20% - Accent4 70 8" xfId="6230"/>
    <cellStyle name="20% - Accent4 71" xfId="6231"/>
    <cellStyle name="20% - Accent4 71 2" xfId="6232"/>
    <cellStyle name="20% - Accent4 71 2 2" xfId="6233"/>
    <cellStyle name="20% - Accent4 71 2 2 2" xfId="6234"/>
    <cellStyle name="20% - Accent4 71 2 3" xfId="6235"/>
    <cellStyle name="20% - Accent4 71 2 3 2" xfId="6236"/>
    <cellStyle name="20% - Accent4 71 2 4" xfId="6237"/>
    <cellStyle name="20% - Accent4 71 2 4 2" xfId="6238"/>
    <cellStyle name="20% - Accent4 71 2 5" xfId="6239"/>
    <cellStyle name="20% - Accent4 71 2 5 2" xfId="6240"/>
    <cellStyle name="20% - Accent4 71 2 6" xfId="6241"/>
    <cellStyle name="20% - Accent4 71 3" xfId="6242"/>
    <cellStyle name="20% - Accent4 71 3 2" xfId="6243"/>
    <cellStyle name="20% - Accent4 71 4" xfId="6244"/>
    <cellStyle name="20% - Accent4 71 4 2" xfId="6245"/>
    <cellStyle name="20% - Accent4 71 5" xfId="6246"/>
    <cellStyle name="20% - Accent4 71 5 2" xfId="6247"/>
    <cellStyle name="20% - Accent4 71 6" xfId="6248"/>
    <cellStyle name="20% - Accent4 71 6 2" xfId="6249"/>
    <cellStyle name="20% - Accent4 71 7" xfId="6250"/>
    <cellStyle name="20% - Accent4 71 8" xfId="6251"/>
    <cellStyle name="20% - Accent4 72" xfId="6252"/>
    <cellStyle name="20% - Accent4 72 2" xfId="6253"/>
    <cellStyle name="20% - Accent4 72 2 2" xfId="6254"/>
    <cellStyle name="20% - Accent4 72 2 2 2" xfId="6255"/>
    <cellStyle name="20% - Accent4 72 2 3" xfId="6256"/>
    <cellStyle name="20% - Accent4 72 2 3 2" xfId="6257"/>
    <cellStyle name="20% - Accent4 72 2 4" xfId="6258"/>
    <cellStyle name="20% - Accent4 72 2 4 2" xfId="6259"/>
    <cellStyle name="20% - Accent4 72 2 5" xfId="6260"/>
    <cellStyle name="20% - Accent4 72 2 5 2" xfId="6261"/>
    <cellStyle name="20% - Accent4 72 2 6" xfId="6262"/>
    <cellStyle name="20% - Accent4 72 3" xfId="6263"/>
    <cellStyle name="20% - Accent4 72 3 2" xfId="6264"/>
    <cellStyle name="20% - Accent4 72 4" xfId="6265"/>
    <cellStyle name="20% - Accent4 72 4 2" xfId="6266"/>
    <cellStyle name="20% - Accent4 72 5" xfId="6267"/>
    <cellStyle name="20% - Accent4 72 5 2" xfId="6268"/>
    <cellStyle name="20% - Accent4 72 6" xfId="6269"/>
    <cellStyle name="20% - Accent4 72 6 2" xfId="6270"/>
    <cellStyle name="20% - Accent4 72 7" xfId="6271"/>
    <cellStyle name="20% - Accent4 72 8" xfId="6272"/>
    <cellStyle name="20% - Accent4 8" xfId="6273"/>
    <cellStyle name="20% - Accent4 8 2" xfId="6274"/>
    <cellStyle name="20% - Accent4 8 2 2" xfId="6275"/>
    <cellStyle name="20% - Accent4 8 2 2 2" xfId="6276"/>
    <cellStyle name="20% - Accent4 8 2 3" xfId="6277"/>
    <cellStyle name="20% - Accent4 8 2 3 2" xfId="6278"/>
    <cellStyle name="20% - Accent4 8 2 4" xfId="6279"/>
    <cellStyle name="20% - Accent4 8 2 4 2" xfId="6280"/>
    <cellStyle name="20% - Accent4 8 2 5" xfId="6281"/>
    <cellStyle name="20% - Accent4 8 2 5 2" xfId="6282"/>
    <cellStyle name="20% - Accent4 8 2 6" xfId="6283"/>
    <cellStyle name="20% - Accent4 8 3" xfId="6284"/>
    <cellStyle name="20% - Accent4 8 3 2" xfId="6285"/>
    <cellStyle name="20% - Accent4 8 4" xfId="6286"/>
    <cellStyle name="20% - Accent4 8 4 2" xfId="6287"/>
    <cellStyle name="20% - Accent4 8 5" xfId="6288"/>
    <cellStyle name="20% - Accent4 8 5 2" xfId="6289"/>
    <cellStyle name="20% - Accent4 8 6" xfId="6290"/>
    <cellStyle name="20% - Accent4 8 6 2" xfId="6291"/>
    <cellStyle name="20% - Accent4 8 7" xfId="6292"/>
    <cellStyle name="20% - Accent4 8 8" xfId="6293"/>
    <cellStyle name="20% - Accent4 9" xfId="6294"/>
    <cellStyle name="20% - Accent4 9 2" xfId="6295"/>
    <cellStyle name="20% - Accent4 9 2 2" xfId="6296"/>
    <cellStyle name="20% - Accent4 9 2 2 2" xfId="6297"/>
    <cellStyle name="20% - Accent4 9 2 3" xfId="6298"/>
    <cellStyle name="20% - Accent4 9 2 3 2" xfId="6299"/>
    <cellStyle name="20% - Accent4 9 2 4" xfId="6300"/>
    <cellStyle name="20% - Accent4 9 2 4 2" xfId="6301"/>
    <cellStyle name="20% - Accent4 9 2 5" xfId="6302"/>
    <cellStyle name="20% - Accent4 9 2 5 2" xfId="6303"/>
    <cellStyle name="20% - Accent4 9 2 6" xfId="6304"/>
    <cellStyle name="20% - Accent4 9 3" xfId="6305"/>
    <cellStyle name="20% - Accent4 9 3 2" xfId="6306"/>
    <cellStyle name="20% - Accent4 9 4" xfId="6307"/>
    <cellStyle name="20% - Accent4 9 4 2" xfId="6308"/>
    <cellStyle name="20% - Accent4 9 5" xfId="6309"/>
    <cellStyle name="20% - Accent4 9 5 2" xfId="6310"/>
    <cellStyle name="20% - Accent4 9 6" xfId="6311"/>
    <cellStyle name="20% - Accent4 9 6 2" xfId="6312"/>
    <cellStyle name="20% - Accent4 9 7" xfId="6313"/>
    <cellStyle name="20% - Accent4 9 8" xfId="6314"/>
    <cellStyle name="20% - Accent5 10" xfId="6315"/>
    <cellStyle name="20% - Accent5 10 2" xfId="6316"/>
    <cellStyle name="20% - Accent5 10 2 2" xfId="6317"/>
    <cellStyle name="20% - Accent5 10 2 2 2" xfId="6318"/>
    <cellStyle name="20% - Accent5 10 2 3" xfId="6319"/>
    <cellStyle name="20% - Accent5 10 2 3 2" xfId="6320"/>
    <cellStyle name="20% - Accent5 10 2 4" xfId="6321"/>
    <cellStyle name="20% - Accent5 10 2 4 2" xfId="6322"/>
    <cellStyle name="20% - Accent5 10 2 5" xfId="6323"/>
    <cellStyle name="20% - Accent5 10 2 5 2" xfId="6324"/>
    <cellStyle name="20% - Accent5 10 2 6" xfId="6325"/>
    <cellStyle name="20% - Accent5 10 3" xfId="6326"/>
    <cellStyle name="20% - Accent5 10 3 2" xfId="6327"/>
    <cellStyle name="20% - Accent5 10 4" xfId="6328"/>
    <cellStyle name="20% - Accent5 10 4 2" xfId="6329"/>
    <cellStyle name="20% - Accent5 10 5" xfId="6330"/>
    <cellStyle name="20% - Accent5 10 5 2" xfId="6331"/>
    <cellStyle name="20% - Accent5 10 6" xfId="6332"/>
    <cellStyle name="20% - Accent5 10 6 2" xfId="6333"/>
    <cellStyle name="20% - Accent5 10 7" xfId="6334"/>
    <cellStyle name="20% - Accent5 10 8" xfId="6335"/>
    <cellStyle name="20% - Accent5 11" xfId="6336"/>
    <cellStyle name="20% - Accent5 11 2" xfId="6337"/>
    <cellStyle name="20% - Accent5 11 2 2" xfId="6338"/>
    <cellStyle name="20% - Accent5 11 2 2 2" xfId="6339"/>
    <cellStyle name="20% - Accent5 11 2 3" xfId="6340"/>
    <cellStyle name="20% - Accent5 11 2 3 2" xfId="6341"/>
    <cellStyle name="20% - Accent5 11 2 4" xfId="6342"/>
    <cellStyle name="20% - Accent5 11 2 4 2" xfId="6343"/>
    <cellStyle name="20% - Accent5 11 2 5" xfId="6344"/>
    <cellStyle name="20% - Accent5 11 2 5 2" xfId="6345"/>
    <cellStyle name="20% - Accent5 11 2 6" xfId="6346"/>
    <cellStyle name="20% - Accent5 11 3" xfId="6347"/>
    <cellStyle name="20% - Accent5 11 3 2" xfId="6348"/>
    <cellStyle name="20% - Accent5 11 4" xfId="6349"/>
    <cellStyle name="20% - Accent5 11 4 2" xfId="6350"/>
    <cellStyle name="20% - Accent5 11 5" xfId="6351"/>
    <cellStyle name="20% - Accent5 11 5 2" xfId="6352"/>
    <cellStyle name="20% - Accent5 11 6" xfId="6353"/>
    <cellStyle name="20% - Accent5 11 6 2" xfId="6354"/>
    <cellStyle name="20% - Accent5 11 7" xfId="6355"/>
    <cellStyle name="20% - Accent5 11 8" xfId="6356"/>
    <cellStyle name="20% - Accent5 12" xfId="6357"/>
    <cellStyle name="20% - Accent5 12 2" xfId="6358"/>
    <cellStyle name="20% - Accent5 12 2 2" xfId="6359"/>
    <cellStyle name="20% - Accent5 12 2 2 2" xfId="6360"/>
    <cellStyle name="20% - Accent5 12 2 3" xfId="6361"/>
    <cellStyle name="20% - Accent5 12 2 3 2" xfId="6362"/>
    <cellStyle name="20% - Accent5 12 2 4" xfId="6363"/>
    <cellStyle name="20% - Accent5 12 2 4 2" xfId="6364"/>
    <cellStyle name="20% - Accent5 12 2 5" xfId="6365"/>
    <cellStyle name="20% - Accent5 12 2 5 2" xfId="6366"/>
    <cellStyle name="20% - Accent5 12 2 6" xfId="6367"/>
    <cellStyle name="20% - Accent5 12 3" xfId="6368"/>
    <cellStyle name="20% - Accent5 12 3 2" xfId="6369"/>
    <cellStyle name="20% - Accent5 12 4" xfId="6370"/>
    <cellStyle name="20% - Accent5 12 4 2" xfId="6371"/>
    <cellStyle name="20% - Accent5 12 5" xfId="6372"/>
    <cellStyle name="20% - Accent5 12 5 2" xfId="6373"/>
    <cellStyle name="20% - Accent5 12 6" xfId="6374"/>
    <cellStyle name="20% - Accent5 12 6 2" xfId="6375"/>
    <cellStyle name="20% - Accent5 12 7" xfId="6376"/>
    <cellStyle name="20% - Accent5 12 8" xfId="6377"/>
    <cellStyle name="20% - Accent5 13" xfId="6378"/>
    <cellStyle name="20% - Accent5 13 2" xfId="6379"/>
    <cellStyle name="20% - Accent5 13 2 2" xfId="6380"/>
    <cellStyle name="20% - Accent5 13 2 2 2" xfId="6381"/>
    <cellStyle name="20% - Accent5 13 2 3" xfId="6382"/>
    <cellStyle name="20% - Accent5 13 2 3 2" xfId="6383"/>
    <cellStyle name="20% - Accent5 13 2 4" xfId="6384"/>
    <cellStyle name="20% - Accent5 13 2 4 2" xfId="6385"/>
    <cellStyle name="20% - Accent5 13 2 5" xfId="6386"/>
    <cellStyle name="20% - Accent5 13 2 5 2" xfId="6387"/>
    <cellStyle name="20% - Accent5 13 2 6" xfId="6388"/>
    <cellStyle name="20% - Accent5 13 3" xfId="6389"/>
    <cellStyle name="20% - Accent5 13 3 2" xfId="6390"/>
    <cellStyle name="20% - Accent5 13 4" xfId="6391"/>
    <cellStyle name="20% - Accent5 13 4 2" xfId="6392"/>
    <cellStyle name="20% - Accent5 13 5" xfId="6393"/>
    <cellStyle name="20% - Accent5 13 5 2" xfId="6394"/>
    <cellStyle name="20% - Accent5 13 6" xfId="6395"/>
    <cellStyle name="20% - Accent5 13 6 2" xfId="6396"/>
    <cellStyle name="20% - Accent5 13 7" xfId="6397"/>
    <cellStyle name="20% - Accent5 13 8" xfId="6398"/>
    <cellStyle name="20% - Accent5 14" xfId="6399"/>
    <cellStyle name="20% - Accent5 14 2" xfId="6400"/>
    <cellStyle name="20% - Accent5 14 2 2" xfId="6401"/>
    <cellStyle name="20% - Accent5 14 2 2 2" xfId="6402"/>
    <cellStyle name="20% - Accent5 14 2 3" xfId="6403"/>
    <cellStyle name="20% - Accent5 14 2 3 2" xfId="6404"/>
    <cellStyle name="20% - Accent5 14 2 4" xfId="6405"/>
    <cellStyle name="20% - Accent5 14 2 4 2" xfId="6406"/>
    <cellStyle name="20% - Accent5 14 2 5" xfId="6407"/>
    <cellStyle name="20% - Accent5 14 2 5 2" xfId="6408"/>
    <cellStyle name="20% - Accent5 14 2 6" xfId="6409"/>
    <cellStyle name="20% - Accent5 14 3" xfId="6410"/>
    <cellStyle name="20% - Accent5 14 3 2" xfId="6411"/>
    <cellStyle name="20% - Accent5 14 4" xfId="6412"/>
    <cellStyle name="20% - Accent5 14 4 2" xfId="6413"/>
    <cellStyle name="20% - Accent5 14 5" xfId="6414"/>
    <cellStyle name="20% - Accent5 14 5 2" xfId="6415"/>
    <cellStyle name="20% - Accent5 14 6" xfId="6416"/>
    <cellStyle name="20% - Accent5 14 6 2" xfId="6417"/>
    <cellStyle name="20% - Accent5 14 7" xfId="6418"/>
    <cellStyle name="20% - Accent5 14 8" xfId="6419"/>
    <cellStyle name="20% - Accent5 15" xfId="6420"/>
    <cellStyle name="20% - Accent5 15 2" xfId="6421"/>
    <cellStyle name="20% - Accent5 15 2 2" xfId="6422"/>
    <cellStyle name="20% - Accent5 15 2 2 2" xfId="6423"/>
    <cellStyle name="20% - Accent5 15 2 3" xfId="6424"/>
    <cellStyle name="20% - Accent5 15 2 3 2" xfId="6425"/>
    <cellStyle name="20% - Accent5 15 2 4" xfId="6426"/>
    <cellStyle name="20% - Accent5 15 2 4 2" xfId="6427"/>
    <cellStyle name="20% - Accent5 15 2 5" xfId="6428"/>
    <cellStyle name="20% - Accent5 15 2 5 2" xfId="6429"/>
    <cellStyle name="20% - Accent5 15 2 6" xfId="6430"/>
    <cellStyle name="20% - Accent5 15 3" xfId="6431"/>
    <cellStyle name="20% - Accent5 15 3 2" xfId="6432"/>
    <cellStyle name="20% - Accent5 15 4" xfId="6433"/>
    <cellStyle name="20% - Accent5 15 4 2" xfId="6434"/>
    <cellStyle name="20% - Accent5 15 5" xfId="6435"/>
    <cellStyle name="20% - Accent5 15 5 2" xfId="6436"/>
    <cellStyle name="20% - Accent5 15 6" xfId="6437"/>
    <cellStyle name="20% - Accent5 15 6 2" xfId="6438"/>
    <cellStyle name="20% - Accent5 15 7" xfId="6439"/>
    <cellStyle name="20% - Accent5 15 8" xfId="6440"/>
    <cellStyle name="20% - Accent5 16" xfId="6441"/>
    <cellStyle name="20% - Accent5 16 2" xfId="6442"/>
    <cellStyle name="20% - Accent5 16 2 2" xfId="6443"/>
    <cellStyle name="20% - Accent5 16 2 2 2" xfId="6444"/>
    <cellStyle name="20% - Accent5 16 2 3" xfId="6445"/>
    <cellStyle name="20% - Accent5 16 2 3 2" xfId="6446"/>
    <cellStyle name="20% - Accent5 16 2 4" xfId="6447"/>
    <cellStyle name="20% - Accent5 16 2 4 2" xfId="6448"/>
    <cellStyle name="20% - Accent5 16 2 5" xfId="6449"/>
    <cellStyle name="20% - Accent5 16 2 5 2" xfId="6450"/>
    <cellStyle name="20% - Accent5 16 2 6" xfId="6451"/>
    <cellStyle name="20% - Accent5 16 3" xfId="6452"/>
    <cellStyle name="20% - Accent5 16 3 2" xfId="6453"/>
    <cellStyle name="20% - Accent5 16 4" xfId="6454"/>
    <cellStyle name="20% - Accent5 16 4 2" xfId="6455"/>
    <cellStyle name="20% - Accent5 16 5" xfId="6456"/>
    <cellStyle name="20% - Accent5 16 5 2" xfId="6457"/>
    <cellStyle name="20% - Accent5 16 6" xfId="6458"/>
    <cellStyle name="20% - Accent5 16 6 2" xfId="6459"/>
    <cellStyle name="20% - Accent5 16 7" xfId="6460"/>
    <cellStyle name="20% - Accent5 16 8" xfId="6461"/>
    <cellStyle name="20% - Accent5 17" xfId="6462"/>
    <cellStyle name="20% - Accent5 17 2" xfId="6463"/>
    <cellStyle name="20% - Accent5 17 2 2" xfId="6464"/>
    <cellStyle name="20% - Accent5 17 2 2 2" xfId="6465"/>
    <cellStyle name="20% - Accent5 17 2 3" xfId="6466"/>
    <cellStyle name="20% - Accent5 17 2 3 2" xfId="6467"/>
    <cellStyle name="20% - Accent5 17 2 4" xfId="6468"/>
    <cellStyle name="20% - Accent5 17 2 4 2" xfId="6469"/>
    <cellStyle name="20% - Accent5 17 2 5" xfId="6470"/>
    <cellStyle name="20% - Accent5 17 2 5 2" xfId="6471"/>
    <cellStyle name="20% - Accent5 17 2 6" xfId="6472"/>
    <cellStyle name="20% - Accent5 17 3" xfId="6473"/>
    <cellStyle name="20% - Accent5 17 3 2" xfId="6474"/>
    <cellStyle name="20% - Accent5 17 4" xfId="6475"/>
    <cellStyle name="20% - Accent5 17 4 2" xfId="6476"/>
    <cellStyle name="20% - Accent5 17 5" xfId="6477"/>
    <cellStyle name="20% - Accent5 17 5 2" xfId="6478"/>
    <cellStyle name="20% - Accent5 17 6" xfId="6479"/>
    <cellStyle name="20% - Accent5 17 6 2" xfId="6480"/>
    <cellStyle name="20% - Accent5 17 7" xfId="6481"/>
    <cellStyle name="20% - Accent5 17 8" xfId="6482"/>
    <cellStyle name="20% - Accent5 18" xfId="6483"/>
    <cellStyle name="20% - Accent5 18 2" xfId="6484"/>
    <cellStyle name="20% - Accent5 18 2 2" xfId="6485"/>
    <cellStyle name="20% - Accent5 18 2 2 2" xfId="6486"/>
    <cellStyle name="20% - Accent5 18 2 3" xfId="6487"/>
    <cellStyle name="20% - Accent5 18 2 3 2" xfId="6488"/>
    <cellStyle name="20% - Accent5 18 2 4" xfId="6489"/>
    <cellStyle name="20% - Accent5 18 2 4 2" xfId="6490"/>
    <cellStyle name="20% - Accent5 18 2 5" xfId="6491"/>
    <cellStyle name="20% - Accent5 18 2 5 2" xfId="6492"/>
    <cellStyle name="20% - Accent5 18 2 6" xfId="6493"/>
    <cellStyle name="20% - Accent5 18 3" xfId="6494"/>
    <cellStyle name="20% - Accent5 18 3 2" xfId="6495"/>
    <cellStyle name="20% - Accent5 18 4" xfId="6496"/>
    <cellStyle name="20% - Accent5 18 4 2" xfId="6497"/>
    <cellStyle name="20% - Accent5 18 5" xfId="6498"/>
    <cellStyle name="20% - Accent5 18 5 2" xfId="6499"/>
    <cellStyle name="20% - Accent5 18 6" xfId="6500"/>
    <cellStyle name="20% - Accent5 18 6 2" xfId="6501"/>
    <cellStyle name="20% - Accent5 18 7" xfId="6502"/>
    <cellStyle name="20% - Accent5 18 8" xfId="6503"/>
    <cellStyle name="20% - Accent5 19" xfId="6504"/>
    <cellStyle name="20% - Accent5 19 2" xfId="6505"/>
    <cellStyle name="20% - Accent5 19 2 2" xfId="6506"/>
    <cellStyle name="20% - Accent5 19 2 2 2" xfId="6507"/>
    <cellStyle name="20% - Accent5 19 2 3" xfId="6508"/>
    <cellStyle name="20% - Accent5 19 2 3 2" xfId="6509"/>
    <cellStyle name="20% - Accent5 19 2 4" xfId="6510"/>
    <cellStyle name="20% - Accent5 19 2 4 2" xfId="6511"/>
    <cellStyle name="20% - Accent5 19 2 5" xfId="6512"/>
    <cellStyle name="20% - Accent5 19 2 5 2" xfId="6513"/>
    <cellStyle name="20% - Accent5 19 2 6" xfId="6514"/>
    <cellStyle name="20% - Accent5 19 3" xfId="6515"/>
    <cellStyle name="20% - Accent5 19 3 2" xfId="6516"/>
    <cellStyle name="20% - Accent5 19 4" xfId="6517"/>
    <cellStyle name="20% - Accent5 19 4 2" xfId="6518"/>
    <cellStyle name="20% - Accent5 19 5" xfId="6519"/>
    <cellStyle name="20% - Accent5 19 5 2" xfId="6520"/>
    <cellStyle name="20% - Accent5 19 6" xfId="6521"/>
    <cellStyle name="20% - Accent5 19 6 2" xfId="6522"/>
    <cellStyle name="20% - Accent5 19 7" xfId="6523"/>
    <cellStyle name="20% - Accent5 19 8" xfId="6524"/>
    <cellStyle name="20% - Accent5 2" xfId="6525"/>
    <cellStyle name="20% - Accent5 2 10" xfId="6526"/>
    <cellStyle name="20% - Accent5 2 11" xfId="6527"/>
    <cellStyle name="20% - Accent5 2 2" xfId="6528"/>
    <cellStyle name="20% - Accent5 2 2 2" xfId="6529"/>
    <cellStyle name="20% - Accent5 2 2 2 2" xfId="6530"/>
    <cellStyle name="20% - Accent5 2 2 3" xfId="6531"/>
    <cellStyle name="20% - Accent5 2 2 3 2" xfId="6532"/>
    <cellStyle name="20% - Accent5 2 2 4" xfId="6533"/>
    <cellStyle name="20% - Accent5 2 2 4 2" xfId="6534"/>
    <cellStyle name="20% - Accent5 2 2 5" xfId="6535"/>
    <cellStyle name="20% - Accent5 2 2 5 2" xfId="6536"/>
    <cellStyle name="20% - Accent5 2 2 6" xfId="6537"/>
    <cellStyle name="20% - Accent5 2 2 7" xfId="6538"/>
    <cellStyle name="20% - Accent5 2 2 8" xfId="6539"/>
    <cellStyle name="20% - Accent5 2 2 9" xfId="6540"/>
    <cellStyle name="20% - Accent5 2 3" xfId="6541"/>
    <cellStyle name="20% - Accent5 2 3 2" xfId="6542"/>
    <cellStyle name="20% - Accent5 2 4" xfId="6543"/>
    <cellStyle name="20% - Accent5 2 4 2" xfId="6544"/>
    <cellStyle name="20% - Accent5 2 5" xfId="6545"/>
    <cellStyle name="20% - Accent5 2 5 2" xfId="6546"/>
    <cellStyle name="20% - Accent5 2 6" xfId="6547"/>
    <cellStyle name="20% - Accent5 2 6 2" xfId="6548"/>
    <cellStyle name="20% - Accent5 2 7" xfId="6549"/>
    <cellStyle name="20% - Accent5 2 8" xfId="6550"/>
    <cellStyle name="20% - Accent5 2 9" xfId="6551"/>
    <cellStyle name="20% - Accent5 20" xfId="6552"/>
    <cellStyle name="20% - Accent5 20 2" xfId="6553"/>
    <cellStyle name="20% - Accent5 20 2 2" xfId="6554"/>
    <cellStyle name="20% - Accent5 20 2 2 2" xfId="6555"/>
    <cellStyle name="20% - Accent5 20 2 3" xfId="6556"/>
    <cellStyle name="20% - Accent5 20 2 3 2" xfId="6557"/>
    <cellStyle name="20% - Accent5 20 2 4" xfId="6558"/>
    <cellStyle name="20% - Accent5 20 2 4 2" xfId="6559"/>
    <cellStyle name="20% - Accent5 20 2 5" xfId="6560"/>
    <cellStyle name="20% - Accent5 20 2 5 2" xfId="6561"/>
    <cellStyle name="20% - Accent5 20 2 6" xfId="6562"/>
    <cellStyle name="20% - Accent5 20 3" xfId="6563"/>
    <cellStyle name="20% - Accent5 20 3 2" xfId="6564"/>
    <cellStyle name="20% - Accent5 20 4" xfId="6565"/>
    <cellStyle name="20% - Accent5 20 4 2" xfId="6566"/>
    <cellStyle name="20% - Accent5 20 5" xfId="6567"/>
    <cellStyle name="20% - Accent5 20 5 2" xfId="6568"/>
    <cellStyle name="20% - Accent5 20 6" xfId="6569"/>
    <cellStyle name="20% - Accent5 20 6 2" xfId="6570"/>
    <cellStyle name="20% - Accent5 20 7" xfId="6571"/>
    <cellStyle name="20% - Accent5 20 8" xfId="6572"/>
    <cellStyle name="20% - Accent5 21" xfId="6573"/>
    <cellStyle name="20% - Accent5 21 2" xfId="6574"/>
    <cellStyle name="20% - Accent5 21 2 2" xfId="6575"/>
    <cellStyle name="20% - Accent5 21 2 2 2" xfId="6576"/>
    <cellStyle name="20% - Accent5 21 2 3" xfId="6577"/>
    <cellStyle name="20% - Accent5 21 2 3 2" xfId="6578"/>
    <cellStyle name="20% - Accent5 21 2 4" xfId="6579"/>
    <cellStyle name="20% - Accent5 21 2 4 2" xfId="6580"/>
    <cellStyle name="20% - Accent5 21 2 5" xfId="6581"/>
    <cellStyle name="20% - Accent5 21 2 5 2" xfId="6582"/>
    <cellStyle name="20% - Accent5 21 2 6" xfId="6583"/>
    <cellStyle name="20% - Accent5 21 3" xfId="6584"/>
    <cellStyle name="20% - Accent5 21 3 2" xfId="6585"/>
    <cellStyle name="20% - Accent5 21 4" xfId="6586"/>
    <cellStyle name="20% - Accent5 21 4 2" xfId="6587"/>
    <cellStyle name="20% - Accent5 21 5" xfId="6588"/>
    <cellStyle name="20% - Accent5 21 5 2" xfId="6589"/>
    <cellStyle name="20% - Accent5 21 6" xfId="6590"/>
    <cellStyle name="20% - Accent5 21 6 2" xfId="6591"/>
    <cellStyle name="20% - Accent5 21 7" xfId="6592"/>
    <cellStyle name="20% - Accent5 21 8" xfId="6593"/>
    <cellStyle name="20% - Accent5 22" xfId="6594"/>
    <cellStyle name="20% - Accent5 22 2" xfId="6595"/>
    <cellStyle name="20% - Accent5 22 2 2" xfId="6596"/>
    <cellStyle name="20% - Accent5 22 2 2 2" xfId="6597"/>
    <cellStyle name="20% - Accent5 22 2 3" xfId="6598"/>
    <cellStyle name="20% - Accent5 22 2 3 2" xfId="6599"/>
    <cellStyle name="20% - Accent5 22 2 4" xfId="6600"/>
    <cellStyle name="20% - Accent5 22 2 4 2" xfId="6601"/>
    <cellStyle name="20% - Accent5 22 2 5" xfId="6602"/>
    <cellStyle name="20% - Accent5 22 2 5 2" xfId="6603"/>
    <cellStyle name="20% - Accent5 22 2 6" xfId="6604"/>
    <cellStyle name="20% - Accent5 22 3" xfId="6605"/>
    <cellStyle name="20% - Accent5 22 3 2" xfId="6606"/>
    <cellStyle name="20% - Accent5 22 4" xfId="6607"/>
    <cellStyle name="20% - Accent5 22 4 2" xfId="6608"/>
    <cellStyle name="20% - Accent5 22 5" xfId="6609"/>
    <cellStyle name="20% - Accent5 22 5 2" xfId="6610"/>
    <cellStyle name="20% - Accent5 22 6" xfId="6611"/>
    <cellStyle name="20% - Accent5 22 6 2" xfId="6612"/>
    <cellStyle name="20% - Accent5 22 7" xfId="6613"/>
    <cellStyle name="20% - Accent5 22 8" xfId="6614"/>
    <cellStyle name="20% - Accent5 23" xfId="6615"/>
    <cellStyle name="20% - Accent5 23 2" xfId="6616"/>
    <cellStyle name="20% - Accent5 23 2 2" xfId="6617"/>
    <cellStyle name="20% - Accent5 23 2 2 2" xfId="6618"/>
    <cellStyle name="20% - Accent5 23 2 3" xfId="6619"/>
    <cellStyle name="20% - Accent5 23 2 3 2" xfId="6620"/>
    <cellStyle name="20% - Accent5 23 2 4" xfId="6621"/>
    <cellStyle name="20% - Accent5 23 2 4 2" xfId="6622"/>
    <cellStyle name="20% - Accent5 23 2 5" xfId="6623"/>
    <cellStyle name="20% - Accent5 23 2 5 2" xfId="6624"/>
    <cellStyle name="20% - Accent5 23 2 6" xfId="6625"/>
    <cellStyle name="20% - Accent5 23 3" xfId="6626"/>
    <cellStyle name="20% - Accent5 23 3 2" xfId="6627"/>
    <cellStyle name="20% - Accent5 23 4" xfId="6628"/>
    <cellStyle name="20% - Accent5 23 4 2" xfId="6629"/>
    <cellStyle name="20% - Accent5 23 5" xfId="6630"/>
    <cellStyle name="20% - Accent5 23 5 2" xfId="6631"/>
    <cellStyle name="20% - Accent5 23 6" xfId="6632"/>
    <cellStyle name="20% - Accent5 23 6 2" xfId="6633"/>
    <cellStyle name="20% - Accent5 23 7" xfId="6634"/>
    <cellStyle name="20% - Accent5 23 8" xfId="6635"/>
    <cellStyle name="20% - Accent5 24" xfId="6636"/>
    <cellStyle name="20% - Accent5 24 2" xfId="6637"/>
    <cellStyle name="20% - Accent5 24 2 2" xfId="6638"/>
    <cellStyle name="20% - Accent5 24 2 2 2" xfId="6639"/>
    <cellStyle name="20% - Accent5 24 2 3" xfId="6640"/>
    <cellStyle name="20% - Accent5 24 2 3 2" xfId="6641"/>
    <cellStyle name="20% - Accent5 24 2 4" xfId="6642"/>
    <cellStyle name="20% - Accent5 24 2 4 2" xfId="6643"/>
    <cellStyle name="20% - Accent5 24 2 5" xfId="6644"/>
    <cellStyle name="20% - Accent5 24 2 5 2" xfId="6645"/>
    <cellStyle name="20% - Accent5 24 2 6" xfId="6646"/>
    <cellStyle name="20% - Accent5 24 3" xfId="6647"/>
    <cellStyle name="20% - Accent5 24 3 2" xfId="6648"/>
    <cellStyle name="20% - Accent5 24 4" xfId="6649"/>
    <cellStyle name="20% - Accent5 24 4 2" xfId="6650"/>
    <cellStyle name="20% - Accent5 24 5" xfId="6651"/>
    <cellStyle name="20% - Accent5 24 5 2" xfId="6652"/>
    <cellStyle name="20% - Accent5 24 6" xfId="6653"/>
    <cellStyle name="20% - Accent5 24 6 2" xfId="6654"/>
    <cellStyle name="20% - Accent5 24 7" xfId="6655"/>
    <cellStyle name="20% - Accent5 24 8" xfId="6656"/>
    <cellStyle name="20% - Accent5 25" xfId="6657"/>
    <cellStyle name="20% - Accent5 25 2" xfId="6658"/>
    <cellStyle name="20% - Accent5 25 2 2" xfId="6659"/>
    <cellStyle name="20% - Accent5 25 2 2 2" xfId="6660"/>
    <cellStyle name="20% - Accent5 25 2 3" xfId="6661"/>
    <cellStyle name="20% - Accent5 25 2 3 2" xfId="6662"/>
    <cellStyle name="20% - Accent5 25 2 4" xfId="6663"/>
    <cellStyle name="20% - Accent5 25 2 4 2" xfId="6664"/>
    <cellStyle name="20% - Accent5 25 2 5" xfId="6665"/>
    <cellStyle name="20% - Accent5 25 2 5 2" xfId="6666"/>
    <cellStyle name="20% - Accent5 25 2 6" xfId="6667"/>
    <cellStyle name="20% - Accent5 25 3" xfId="6668"/>
    <cellStyle name="20% - Accent5 25 3 2" xfId="6669"/>
    <cellStyle name="20% - Accent5 25 4" xfId="6670"/>
    <cellStyle name="20% - Accent5 25 4 2" xfId="6671"/>
    <cellStyle name="20% - Accent5 25 5" xfId="6672"/>
    <cellStyle name="20% - Accent5 25 5 2" xfId="6673"/>
    <cellStyle name="20% - Accent5 25 6" xfId="6674"/>
    <cellStyle name="20% - Accent5 25 6 2" xfId="6675"/>
    <cellStyle name="20% - Accent5 25 7" xfId="6676"/>
    <cellStyle name="20% - Accent5 25 8" xfId="6677"/>
    <cellStyle name="20% - Accent5 26" xfId="6678"/>
    <cellStyle name="20% - Accent5 26 2" xfId="6679"/>
    <cellStyle name="20% - Accent5 26 2 2" xfId="6680"/>
    <cellStyle name="20% - Accent5 26 2 2 2" xfId="6681"/>
    <cellStyle name="20% - Accent5 26 2 3" xfId="6682"/>
    <cellStyle name="20% - Accent5 26 2 3 2" xfId="6683"/>
    <cellStyle name="20% - Accent5 26 2 4" xfId="6684"/>
    <cellStyle name="20% - Accent5 26 2 4 2" xfId="6685"/>
    <cellStyle name="20% - Accent5 26 2 5" xfId="6686"/>
    <cellStyle name="20% - Accent5 26 2 5 2" xfId="6687"/>
    <cellStyle name="20% - Accent5 26 2 6" xfId="6688"/>
    <cellStyle name="20% - Accent5 26 3" xfId="6689"/>
    <cellStyle name="20% - Accent5 26 3 2" xfId="6690"/>
    <cellStyle name="20% - Accent5 26 4" xfId="6691"/>
    <cellStyle name="20% - Accent5 26 4 2" xfId="6692"/>
    <cellStyle name="20% - Accent5 26 5" xfId="6693"/>
    <cellStyle name="20% - Accent5 26 5 2" xfId="6694"/>
    <cellStyle name="20% - Accent5 26 6" xfId="6695"/>
    <cellStyle name="20% - Accent5 26 6 2" xfId="6696"/>
    <cellStyle name="20% - Accent5 26 7" xfId="6697"/>
    <cellStyle name="20% - Accent5 26 8" xfId="6698"/>
    <cellStyle name="20% - Accent5 27" xfId="6699"/>
    <cellStyle name="20% - Accent5 27 2" xfId="6700"/>
    <cellStyle name="20% - Accent5 27 2 2" xfId="6701"/>
    <cellStyle name="20% - Accent5 27 2 2 2" xfId="6702"/>
    <cellStyle name="20% - Accent5 27 2 3" xfId="6703"/>
    <cellStyle name="20% - Accent5 27 2 3 2" xfId="6704"/>
    <cellStyle name="20% - Accent5 27 2 4" xfId="6705"/>
    <cellStyle name="20% - Accent5 27 2 4 2" xfId="6706"/>
    <cellStyle name="20% - Accent5 27 2 5" xfId="6707"/>
    <cellStyle name="20% - Accent5 27 2 5 2" xfId="6708"/>
    <cellStyle name="20% - Accent5 27 2 6" xfId="6709"/>
    <cellStyle name="20% - Accent5 27 3" xfId="6710"/>
    <cellStyle name="20% - Accent5 27 3 2" xfId="6711"/>
    <cellStyle name="20% - Accent5 27 4" xfId="6712"/>
    <cellStyle name="20% - Accent5 27 4 2" xfId="6713"/>
    <cellStyle name="20% - Accent5 27 5" xfId="6714"/>
    <cellStyle name="20% - Accent5 27 5 2" xfId="6715"/>
    <cellStyle name="20% - Accent5 27 6" xfId="6716"/>
    <cellStyle name="20% - Accent5 27 6 2" xfId="6717"/>
    <cellStyle name="20% - Accent5 27 7" xfId="6718"/>
    <cellStyle name="20% - Accent5 27 8" xfId="6719"/>
    <cellStyle name="20% - Accent5 28" xfId="6720"/>
    <cellStyle name="20% - Accent5 28 2" xfId="6721"/>
    <cellStyle name="20% - Accent5 28 2 2" xfId="6722"/>
    <cellStyle name="20% - Accent5 28 2 2 2" xfId="6723"/>
    <cellStyle name="20% - Accent5 28 2 3" xfId="6724"/>
    <cellStyle name="20% - Accent5 28 2 3 2" xfId="6725"/>
    <cellStyle name="20% - Accent5 28 2 4" xfId="6726"/>
    <cellStyle name="20% - Accent5 28 2 4 2" xfId="6727"/>
    <cellStyle name="20% - Accent5 28 2 5" xfId="6728"/>
    <cellStyle name="20% - Accent5 28 2 5 2" xfId="6729"/>
    <cellStyle name="20% - Accent5 28 2 6" xfId="6730"/>
    <cellStyle name="20% - Accent5 28 3" xfId="6731"/>
    <cellStyle name="20% - Accent5 28 3 2" xfId="6732"/>
    <cellStyle name="20% - Accent5 28 4" xfId="6733"/>
    <cellStyle name="20% - Accent5 28 4 2" xfId="6734"/>
    <cellStyle name="20% - Accent5 28 5" xfId="6735"/>
    <cellStyle name="20% - Accent5 28 5 2" xfId="6736"/>
    <cellStyle name="20% - Accent5 28 6" xfId="6737"/>
    <cellStyle name="20% - Accent5 28 6 2" xfId="6738"/>
    <cellStyle name="20% - Accent5 28 7" xfId="6739"/>
    <cellStyle name="20% - Accent5 28 8" xfId="6740"/>
    <cellStyle name="20% - Accent5 29" xfId="6741"/>
    <cellStyle name="20% - Accent5 29 2" xfId="6742"/>
    <cellStyle name="20% - Accent5 29 2 2" xfId="6743"/>
    <cellStyle name="20% - Accent5 29 2 2 2" xfId="6744"/>
    <cellStyle name="20% - Accent5 29 2 3" xfId="6745"/>
    <cellStyle name="20% - Accent5 29 2 3 2" xfId="6746"/>
    <cellStyle name="20% - Accent5 29 2 4" xfId="6747"/>
    <cellStyle name="20% - Accent5 29 2 4 2" xfId="6748"/>
    <cellStyle name="20% - Accent5 29 2 5" xfId="6749"/>
    <cellStyle name="20% - Accent5 29 2 5 2" xfId="6750"/>
    <cellStyle name="20% - Accent5 29 2 6" xfId="6751"/>
    <cellStyle name="20% - Accent5 29 3" xfId="6752"/>
    <cellStyle name="20% - Accent5 29 3 2" xfId="6753"/>
    <cellStyle name="20% - Accent5 29 4" xfId="6754"/>
    <cellStyle name="20% - Accent5 29 4 2" xfId="6755"/>
    <cellStyle name="20% - Accent5 29 5" xfId="6756"/>
    <cellStyle name="20% - Accent5 29 5 2" xfId="6757"/>
    <cellStyle name="20% - Accent5 29 6" xfId="6758"/>
    <cellStyle name="20% - Accent5 29 6 2" xfId="6759"/>
    <cellStyle name="20% - Accent5 29 7" xfId="6760"/>
    <cellStyle name="20% - Accent5 29 8" xfId="6761"/>
    <cellStyle name="20% - Accent5 3" xfId="6762"/>
    <cellStyle name="20% - Accent5 3 10" xfId="6763"/>
    <cellStyle name="20% - Accent5 3 11" xfId="6764"/>
    <cellStyle name="20% - Accent5 3 2" xfId="6765"/>
    <cellStyle name="20% - Accent5 3 2 2" xfId="6766"/>
    <cellStyle name="20% - Accent5 3 2 2 2" xfId="6767"/>
    <cellStyle name="20% - Accent5 3 2 3" xfId="6768"/>
    <cellStyle name="20% - Accent5 3 2 3 2" xfId="6769"/>
    <cellStyle name="20% - Accent5 3 2 4" xfId="6770"/>
    <cellStyle name="20% - Accent5 3 2 4 2" xfId="6771"/>
    <cellStyle name="20% - Accent5 3 2 5" xfId="6772"/>
    <cellStyle name="20% - Accent5 3 2 5 2" xfId="6773"/>
    <cellStyle name="20% - Accent5 3 2 6" xfId="6774"/>
    <cellStyle name="20% - Accent5 3 2 7" xfId="6775"/>
    <cellStyle name="20% - Accent5 3 2 8" xfId="6776"/>
    <cellStyle name="20% - Accent5 3 2 9" xfId="6777"/>
    <cellStyle name="20% - Accent5 3 3" xfId="6778"/>
    <cellStyle name="20% - Accent5 3 3 2" xfId="6779"/>
    <cellStyle name="20% - Accent5 3 4" xfId="6780"/>
    <cellStyle name="20% - Accent5 3 4 2" xfId="6781"/>
    <cellStyle name="20% - Accent5 3 5" xfId="6782"/>
    <cellStyle name="20% - Accent5 3 5 2" xfId="6783"/>
    <cellStyle name="20% - Accent5 3 6" xfId="6784"/>
    <cellStyle name="20% - Accent5 3 6 2" xfId="6785"/>
    <cellStyle name="20% - Accent5 3 7" xfId="6786"/>
    <cellStyle name="20% - Accent5 3 8" xfId="6787"/>
    <cellStyle name="20% - Accent5 3 9" xfId="6788"/>
    <cellStyle name="20% - Accent5 30" xfId="6789"/>
    <cellStyle name="20% - Accent5 30 2" xfId="6790"/>
    <cellStyle name="20% - Accent5 30 2 2" xfId="6791"/>
    <cellStyle name="20% - Accent5 30 2 2 2" xfId="6792"/>
    <cellStyle name="20% - Accent5 30 2 3" xfId="6793"/>
    <cellStyle name="20% - Accent5 30 2 3 2" xfId="6794"/>
    <cellStyle name="20% - Accent5 30 2 4" xfId="6795"/>
    <cellStyle name="20% - Accent5 30 2 4 2" xfId="6796"/>
    <cellStyle name="20% - Accent5 30 2 5" xfId="6797"/>
    <cellStyle name="20% - Accent5 30 2 5 2" xfId="6798"/>
    <cellStyle name="20% - Accent5 30 2 6" xfId="6799"/>
    <cellStyle name="20% - Accent5 30 3" xfId="6800"/>
    <cellStyle name="20% - Accent5 30 3 2" xfId="6801"/>
    <cellStyle name="20% - Accent5 30 4" xfId="6802"/>
    <cellStyle name="20% - Accent5 30 4 2" xfId="6803"/>
    <cellStyle name="20% - Accent5 30 5" xfId="6804"/>
    <cellStyle name="20% - Accent5 30 5 2" xfId="6805"/>
    <cellStyle name="20% - Accent5 30 6" xfId="6806"/>
    <cellStyle name="20% - Accent5 30 6 2" xfId="6807"/>
    <cellStyle name="20% - Accent5 30 7" xfId="6808"/>
    <cellStyle name="20% - Accent5 30 8" xfId="6809"/>
    <cellStyle name="20% - Accent5 31" xfId="6810"/>
    <cellStyle name="20% - Accent5 31 2" xfId="6811"/>
    <cellStyle name="20% - Accent5 31 2 2" xfId="6812"/>
    <cellStyle name="20% - Accent5 31 2 2 2" xfId="6813"/>
    <cellStyle name="20% - Accent5 31 2 3" xfId="6814"/>
    <cellStyle name="20% - Accent5 31 2 3 2" xfId="6815"/>
    <cellStyle name="20% - Accent5 31 2 4" xfId="6816"/>
    <cellStyle name="20% - Accent5 31 2 4 2" xfId="6817"/>
    <cellStyle name="20% - Accent5 31 2 5" xfId="6818"/>
    <cellStyle name="20% - Accent5 31 2 5 2" xfId="6819"/>
    <cellStyle name="20% - Accent5 31 2 6" xfId="6820"/>
    <cellStyle name="20% - Accent5 31 3" xfId="6821"/>
    <cellStyle name="20% - Accent5 31 3 2" xfId="6822"/>
    <cellStyle name="20% - Accent5 31 4" xfId="6823"/>
    <cellStyle name="20% - Accent5 31 4 2" xfId="6824"/>
    <cellStyle name="20% - Accent5 31 5" xfId="6825"/>
    <cellStyle name="20% - Accent5 31 5 2" xfId="6826"/>
    <cellStyle name="20% - Accent5 31 6" xfId="6827"/>
    <cellStyle name="20% - Accent5 31 6 2" xfId="6828"/>
    <cellStyle name="20% - Accent5 31 7" xfId="6829"/>
    <cellStyle name="20% - Accent5 31 8" xfId="6830"/>
    <cellStyle name="20% - Accent5 32" xfId="6831"/>
    <cellStyle name="20% - Accent5 32 2" xfId="6832"/>
    <cellStyle name="20% - Accent5 32 2 2" xfId="6833"/>
    <cellStyle name="20% - Accent5 32 2 2 2" xfId="6834"/>
    <cellStyle name="20% - Accent5 32 2 3" xfId="6835"/>
    <cellStyle name="20% - Accent5 32 2 3 2" xfId="6836"/>
    <cellStyle name="20% - Accent5 32 2 4" xfId="6837"/>
    <cellStyle name="20% - Accent5 32 2 4 2" xfId="6838"/>
    <cellStyle name="20% - Accent5 32 2 5" xfId="6839"/>
    <cellStyle name="20% - Accent5 32 2 5 2" xfId="6840"/>
    <cellStyle name="20% - Accent5 32 2 6" xfId="6841"/>
    <cellStyle name="20% - Accent5 32 3" xfId="6842"/>
    <cellStyle name="20% - Accent5 32 3 2" xfId="6843"/>
    <cellStyle name="20% - Accent5 32 4" xfId="6844"/>
    <cellStyle name="20% - Accent5 32 4 2" xfId="6845"/>
    <cellStyle name="20% - Accent5 32 5" xfId="6846"/>
    <cellStyle name="20% - Accent5 32 5 2" xfId="6847"/>
    <cellStyle name="20% - Accent5 32 6" xfId="6848"/>
    <cellStyle name="20% - Accent5 32 6 2" xfId="6849"/>
    <cellStyle name="20% - Accent5 32 7" xfId="6850"/>
    <cellStyle name="20% - Accent5 32 8" xfId="6851"/>
    <cellStyle name="20% - Accent5 33" xfId="6852"/>
    <cellStyle name="20% - Accent5 33 2" xfId="6853"/>
    <cellStyle name="20% - Accent5 33 2 2" xfId="6854"/>
    <cellStyle name="20% - Accent5 33 2 2 2" xfId="6855"/>
    <cellStyle name="20% - Accent5 33 2 3" xfId="6856"/>
    <cellStyle name="20% - Accent5 33 2 3 2" xfId="6857"/>
    <cellStyle name="20% - Accent5 33 2 4" xfId="6858"/>
    <cellStyle name="20% - Accent5 33 2 4 2" xfId="6859"/>
    <cellStyle name="20% - Accent5 33 2 5" xfId="6860"/>
    <cellStyle name="20% - Accent5 33 2 5 2" xfId="6861"/>
    <cellStyle name="20% - Accent5 33 2 6" xfId="6862"/>
    <cellStyle name="20% - Accent5 33 3" xfId="6863"/>
    <cellStyle name="20% - Accent5 33 3 2" xfId="6864"/>
    <cellStyle name="20% - Accent5 33 4" xfId="6865"/>
    <cellStyle name="20% - Accent5 33 4 2" xfId="6866"/>
    <cellStyle name="20% - Accent5 33 5" xfId="6867"/>
    <cellStyle name="20% - Accent5 33 5 2" xfId="6868"/>
    <cellStyle name="20% - Accent5 33 6" xfId="6869"/>
    <cellStyle name="20% - Accent5 33 6 2" xfId="6870"/>
    <cellStyle name="20% - Accent5 33 7" xfId="6871"/>
    <cellStyle name="20% - Accent5 33 8" xfId="6872"/>
    <cellStyle name="20% - Accent5 34" xfId="6873"/>
    <cellStyle name="20% - Accent5 34 2" xfId="6874"/>
    <cellStyle name="20% - Accent5 34 2 2" xfId="6875"/>
    <cellStyle name="20% - Accent5 34 2 2 2" xfId="6876"/>
    <cellStyle name="20% - Accent5 34 2 3" xfId="6877"/>
    <cellStyle name="20% - Accent5 34 2 3 2" xfId="6878"/>
    <cellStyle name="20% - Accent5 34 2 4" xfId="6879"/>
    <cellStyle name="20% - Accent5 34 2 4 2" xfId="6880"/>
    <cellStyle name="20% - Accent5 34 2 5" xfId="6881"/>
    <cellStyle name="20% - Accent5 34 2 5 2" xfId="6882"/>
    <cellStyle name="20% - Accent5 34 2 6" xfId="6883"/>
    <cellStyle name="20% - Accent5 34 3" xfId="6884"/>
    <cellStyle name="20% - Accent5 34 3 2" xfId="6885"/>
    <cellStyle name="20% - Accent5 34 4" xfId="6886"/>
    <cellStyle name="20% - Accent5 34 4 2" xfId="6887"/>
    <cellStyle name="20% - Accent5 34 5" xfId="6888"/>
    <cellStyle name="20% - Accent5 34 5 2" xfId="6889"/>
    <cellStyle name="20% - Accent5 34 6" xfId="6890"/>
    <cellStyle name="20% - Accent5 34 6 2" xfId="6891"/>
    <cellStyle name="20% - Accent5 34 7" xfId="6892"/>
    <cellStyle name="20% - Accent5 34 8" xfId="6893"/>
    <cellStyle name="20% - Accent5 35" xfId="6894"/>
    <cellStyle name="20% - Accent5 35 2" xfId="6895"/>
    <cellStyle name="20% - Accent5 35 2 2" xfId="6896"/>
    <cellStyle name="20% - Accent5 35 2 2 2" xfId="6897"/>
    <cellStyle name="20% - Accent5 35 2 3" xfId="6898"/>
    <cellStyle name="20% - Accent5 35 2 3 2" xfId="6899"/>
    <cellStyle name="20% - Accent5 35 2 4" xfId="6900"/>
    <cellStyle name="20% - Accent5 35 2 4 2" xfId="6901"/>
    <cellStyle name="20% - Accent5 35 2 5" xfId="6902"/>
    <cellStyle name="20% - Accent5 35 2 5 2" xfId="6903"/>
    <cellStyle name="20% - Accent5 35 2 6" xfId="6904"/>
    <cellStyle name="20% - Accent5 35 3" xfId="6905"/>
    <cellStyle name="20% - Accent5 35 3 2" xfId="6906"/>
    <cellStyle name="20% - Accent5 35 4" xfId="6907"/>
    <cellStyle name="20% - Accent5 35 4 2" xfId="6908"/>
    <cellStyle name="20% - Accent5 35 5" xfId="6909"/>
    <cellStyle name="20% - Accent5 35 5 2" xfId="6910"/>
    <cellStyle name="20% - Accent5 35 6" xfId="6911"/>
    <cellStyle name="20% - Accent5 35 6 2" xfId="6912"/>
    <cellStyle name="20% - Accent5 35 7" xfId="6913"/>
    <cellStyle name="20% - Accent5 35 8" xfId="6914"/>
    <cellStyle name="20% - Accent5 36" xfId="6915"/>
    <cellStyle name="20% - Accent5 36 2" xfId="6916"/>
    <cellStyle name="20% - Accent5 36 2 2" xfId="6917"/>
    <cellStyle name="20% - Accent5 36 2 2 2" xfId="6918"/>
    <cellStyle name="20% - Accent5 36 2 3" xfId="6919"/>
    <cellStyle name="20% - Accent5 36 2 3 2" xfId="6920"/>
    <cellStyle name="20% - Accent5 36 2 4" xfId="6921"/>
    <cellStyle name="20% - Accent5 36 2 4 2" xfId="6922"/>
    <cellStyle name="20% - Accent5 36 2 5" xfId="6923"/>
    <cellStyle name="20% - Accent5 36 2 5 2" xfId="6924"/>
    <cellStyle name="20% - Accent5 36 2 6" xfId="6925"/>
    <cellStyle name="20% - Accent5 36 3" xfId="6926"/>
    <cellStyle name="20% - Accent5 36 3 2" xfId="6927"/>
    <cellStyle name="20% - Accent5 36 4" xfId="6928"/>
    <cellStyle name="20% - Accent5 36 4 2" xfId="6929"/>
    <cellStyle name="20% - Accent5 36 5" xfId="6930"/>
    <cellStyle name="20% - Accent5 36 5 2" xfId="6931"/>
    <cellStyle name="20% - Accent5 36 6" xfId="6932"/>
    <cellStyle name="20% - Accent5 36 6 2" xfId="6933"/>
    <cellStyle name="20% - Accent5 36 7" xfId="6934"/>
    <cellStyle name="20% - Accent5 36 8" xfId="6935"/>
    <cellStyle name="20% - Accent5 37" xfId="6936"/>
    <cellStyle name="20% - Accent5 37 2" xfId="6937"/>
    <cellStyle name="20% - Accent5 37 2 2" xfId="6938"/>
    <cellStyle name="20% - Accent5 37 2 2 2" xfId="6939"/>
    <cellStyle name="20% - Accent5 37 2 3" xfId="6940"/>
    <cellStyle name="20% - Accent5 37 2 3 2" xfId="6941"/>
    <cellStyle name="20% - Accent5 37 2 4" xfId="6942"/>
    <cellStyle name="20% - Accent5 37 2 4 2" xfId="6943"/>
    <cellStyle name="20% - Accent5 37 2 5" xfId="6944"/>
    <cellStyle name="20% - Accent5 37 2 5 2" xfId="6945"/>
    <cellStyle name="20% - Accent5 37 2 6" xfId="6946"/>
    <cellStyle name="20% - Accent5 37 3" xfId="6947"/>
    <cellStyle name="20% - Accent5 37 3 2" xfId="6948"/>
    <cellStyle name="20% - Accent5 37 4" xfId="6949"/>
    <cellStyle name="20% - Accent5 37 4 2" xfId="6950"/>
    <cellStyle name="20% - Accent5 37 5" xfId="6951"/>
    <cellStyle name="20% - Accent5 37 5 2" xfId="6952"/>
    <cellStyle name="20% - Accent5 37 6" xfId="6953"/>
    <cellStyle name="20% - Accent5 37 6 2" xfId="6954"/>
    <cellStyle name="20% - Accent5 37 7" xfId="6955"/>
    <cellStyle name="20% - Accent5 37 8" xfId="6956"/>
    <cellStyle name="20% - Accent5 38" xfId="6957"/>
    <cellStyle name="20% - Accent5 38 2" xfId="6958"/>
    <cellStyle name="20% - Accent5 38 2 2" xfId="6959"/>
    <cellStyle name="20% - Accent5 38 2 2 2" xfId="6960"/>
    <cellStyle name="20% - Accent5 38 2 3" xfId="6961"/>
    <cellStyle name="20% - Accent5 38 2 3 2" xfId="6962"/>
    <cellStyle name="20% - Accent5 38 2 4" xfId="6963"/>
    <cellStyle name="20% - Accent5 38 2 4 2" xfId="6964"/>
    <cellStyle name="20% - Accent5 38 2 5" xfId="6965"/>
    <cellStyle name="20% - Accent5 38 2 5 2" xfId="6966"/>
    <cellStyle name="20% - Accent5 38 2 6" xfId="6967"/>
    <cellStyle name="20% - Accent5 38 3" xfId="6968"/>
    <cellStyle name="20% - Accent5 38 3 2" xfId="6969"/>
    <cellStyle name="20% - Accent5 38 4" xfId="6970"/>
    <cellStyle name="20% - Accent5 38 4 2" xfId="6971"/>
    <cellStyle name="20% - Accent5 38 5" xfId="6972"/>
    <cellStyle name="20% - Accent5 38 5 2" xfId="6973"/>
    <cellStyle name="20% - Accent5 38 6" xfId="6974"/>
    <cellStyle name="20% - Accent5 38 6 2" xfId="6975"/>
    <cellStyle name="20% - Accent5 38 7" xfId="6976"/>
    <cellStyle name="20% - Accent5 38 8" xfId="6977"/>
    <cellStyle name="20% - Accent5 39" xfId="6978"/>
    <cellStyle name="20% - Accent5 39 2" xfId="6979"/>
    <cellStyle name="20% - Accent5 39 2 2" xfId="6980"/>
    <cellStyle name="20% - Accent5 39 2 2 2" xfId="6981"/>
    <cellStyle name="20% - Accent5 39 2 3" xfId="6982"/>
    <cellStyle name="20% - Accent5 39 2 3 2" xfId="6983"/>
    <cellStyle name="20% - Accent5 39 2 4" xfId="6984"/>
    <cellStyle name="20% - Accent5 39 2 4 2" xfId="6985"/>
    <cellStyle name="20% - Accent5 39 2 5" xfId="6986"/>
    <cellStyle name="20% - Accent5 39 2 5 2" xfId="6987"/>
    <cellStyle name="20% - Accent5 39 2 6" xfId="6988"/>
    <cellStyle name="20% - Accent5 39 3" xfId="6989"/>
    <cellStyle name="20% - Accent5 39 3 2" xfId="6990"/>
    <cellStyle name="20% - Accent5 39 4" xfId="6991"/>
    <cellStyle name="20% - Accent5 39 4 2" xfId="6992"/>
    <cellStyle name="20% - Accent5 39 5" xfId="6993"/>
    <cellStyle name="20% - Accent5 39 5 2" xfId="6994"/>
    <cellStyle name="20% - Accent5 39 6" xfId="6995"/>
    <cellStyle name="20% - Accent5 39 6 2" xfId="6996"/>
    <cellStyle name="20% - Accent5 39 7" xfId="6997"/>
    <cellStyle name="20% - Accent5 39 8" xfId="6998"/>
    <cellStyle name="20% - Accent5 4" xfId="6999"/>
    <cellStyle name="20% - Accent5 4 10" xfId="7000"/>
    <cellStyle name="20% - Accent5 4 11" xfId="7001"/>
    <cellStyle name="20% - Accent5 4 2" xfId="7002"/>
    <cellStyle name="20% - Accent5 4 2 2" xfId="7003"/>
    <cellStyle name="20% - Accent5 4 2 2 2" xfId="7004"/>
    <cellStyle name="20% - Accent5 4 2 3" xfId="7005"/>
    <cellStyle name="20% - Accent5 4 2 3 2" xfId="7006"/>
    <cellStyle name="20% - Accent5 4 2 4" xfId="7007"/>
    <cellStyle name="20% - Accent5 4 2 4 2" xfId="7008"/>
    <cellStyle name="20% - Accent5 4 2 5" xfId="7009"/>
    <cellStyle name="20% - Accent5 4 2 5 2" xfId="7010"/>
    <cellStyle name="20% - Accent5 4 2 6" xfId="7011"/>
    <cellStyle name="20% - Accent5 4 2 7" xfId="7012"/>
    <cellStyle name="20% - Accent5 4 2 8" xfId="7013"/>
    <cellStyle name="20% - Accent5 4 2 9" xfId="7014"/>
    <cellStyle name="20% - Accent5 4 3" xfId="7015"/>
    <cellStyle name="20% - Accent5 4 3 2" xfId="7016"/>
    <cellStyle name="20% - Accent5 4 4" xfId="7017"/>
    <cellStyle name="20% - Accent5 4 4 2" xfId="7018"/>
    <cellStyle name="20% - Accent5 4 5" xfId="7019"/>
    <cellStyle name="20% - Accent5 4 5 2" xfId="7020"/>
    <cellStyle name="20% - Accent5 4 6" xfId="7021"/>
    <cellStyle name="20% - Accent5 4 6 2" xfId="7022"/>
    <cellStyle name="20% - Accent5 4 7" xfId="7023"/>
    <cellStyle name="20% - Accent5 4 8" xfId="7024"/>
    <cellStyle name="20% - Accent5 4 9" xfId="7025"/>
    <cellStyle name="20% - Accent5 40" xfId="7026"/>
    <cellStyle name="20% - Accent5 40 2" xfId="7027"/>
    <cellStyle name="20% - Accent5 40 2 2" xfId="7028"/>
    <cellStyle name="20% - Accent5 40 2 2 2" xfId="7029"/>
    <cellStyle name="20% - Accent5 40 2 3" xfId="7030"/>
    <cellStyle name="20% - Accent5 40 2 3 2" xfId="7031"/>
    <cellStyle name="20% - Accent5 40 2 4" xfId="7032"/>
    <cellStyle name="20% - Accent5 40 2 4 2" xfId="7033"/>
    <cellStyle name="20% - Accent5 40 2 5" xfId="7034"/>
    <cellStyle name="20% - Accent5 40 2 5 2" xfId="7035"/>
    <cellStyle name="20% - Accent5 40 2 6" xfId="7036"/>
    <cellStyle name="20% - Accent5 40 3" xfId="7037"/>
    <cellStyle name="20% - Accent5 40 3 2" xfId="7038"/>
    <cellStyle name="20% - Accent5 40 4" xfId="7039"/>
    <cellStyle name="20% - Accent5 40 4 2" xfId="7040"/>
    <cellStyle name="20% - Accent5 40 5" xfId="7041"/>
    <cellStyle name="20% - Accent5 40 5 2" xfId="7042"/>
    <cellStyle name="20% - Accent5 40 6" xfId="7043"/>
    <cellStyle name="20% - Accent5 40 6 2" xfId="7044"/>
    <cellStyle name="20% - Accent5 40 7" xfId="7045"/>
    <cellStyle name="20% - Accent5 40 8" xfId="7046"/>
    <cellStyle name="20% - Accent5 41" xfId="7047"/>
    <cellStyle name="20% - Accent5 41 2" xfId="7048"/>
    <cellStyle name="20% - Accent5 41 2 2" xfId="7049"/>
    <cellStyle name="20% - Accent5 41 2 2 2" xfId="7050"/>
    <cellStyle name="20% - Accent5 41 2 3" xfId="7051"/>
    <cellStyle name="20% - Accent5 41 2 3 2" xfId="7052"/>
    <cellStyle name="20% - Accent5 41 2 4" xfId="7053"/>
    <cellStyle name="20% - Accent5 41 2 4 2" xfId="7054"/>
    <cellStyle name="20% - Accent5 41 2 5" xfId="7055"/>
    <cellStyle name="20% - Accent5 41 2 5 2" xfId="7056"/>
    <cellStyle name="20% - Accent5 41 2 6" xfId="7057"/>
    <cellStyle name="20% - Accent5 41 3" xfId="7058"/>
    <cellStyle name="20% - Accent5 41 3 2" xfId="7059"/>
    <cellStyle name="20% - Accent5 41 4" xfId="7060"/>
    <cellStyle name="20% - Accent5 41 4 2" xfId="7061"/>
    <cellStyle name="20% - Accent5 41 5" xfId="7062"/>
    <cellStyle name="20% - Accent5 41 5 2" xfId="7063"/>
    <cellStyle name="20% - Accent5 41 6" xfId="7064"/>
    <cellStyle name="20% - Accent5 41 6 2" xfId="7065"/>
    <cellStyle name="20% - Accent5 41 7" xfId="7066"/>
    <cellStyle name="20% - Accent5 41 8" xfId="7067"/>
    <cellStyle name="20% - Accent5 42" xfId="7068"/>
    <cellStyle name="20% - Accent5 42 2" xfId="7069"/>
    <cellStyle name="20% - Accent5 42 2 2" xfId="7070"/>
    <cellStyle name="20% - Accent5 42 2 2 2" xfId="7071"/>
    <cellStyle name="20% - Accent5 42 2 3" xfId="7072"/>
    <cellStyle name="20% - Accent5 42 2 3 2" xfId="7073"/>
    <cellStyle name="20% - Accent5 42 2 4" xfId="7074"/>
    <cellStyle name="20% - Accent5 42 2 4 2" xfId="7075"/>
    <cellStyle name="20% - Accent5 42 2 5" xfId="7076"/>
    <cellStyle name="20% - Accent5 42 2 5 2" xfId="7077"/>
    <cellStyle name="20% - Accent5 42 2 6" xfId="7078"/>
    <cellStyle name="20% - Accent5 42 3" xfId="7079"/>
    <cellStyle name="20% - Accent5 42 3 2" xfId="7080"/>
    <cellStyle name="20% - Accent5 42 4" xfId="7081"/>
    <cellStyle name="20% - Accent5 42 4 2" xfId="7082"/>
    <cellStyle name="20% - Accent5 42 5" xfId="7083"/>
    <cellStyle name="20% - Accent5 42 5 2" xfId="7084"/>
    <cellStyle name="20% - Accent5 42 6" xfId="7085"/>
    <cellStyle name="20% - Accent5 42 6 2" xfId="7086"/>
    <cellStyle name="20% - Accent5 42 7" xfId="7087"/>
    <cellStyle name="20% - Accent5 42 8" xfId="7088"/>
    <cellStyle name="20% - Accent5 43" xfId="7089"/>
    <cellStyle name="20% - Accent5 43 2" xfId="7090"/>
    <cellStyle name="20% - Accent5 43 2 2" xfId="7091"/>
    <cellStyle name="20% - Accent5 43 2 2 2" xfId="7092"/>
    <cellStyle name="20% - Accent5 43 2 3" xfId="7093"/>
    <cellStyle name="20% - Accent5 43 2 3 2" xfId="7094"/>
    <cellStyle name="20% - Accent5 43 2 4" xfId="7095"/>
    <cellStyle name="20% - Accent5 43 2 4 2" xfId="7096"/>
    <cellStyle name="20% - Accent5 43 2 5" xfId="7097"/>
    <cellStyle name="20% - Accent5 43 2 5 2" xfId="7098"/>
    <cellStyle name="20% - Accent5 43 2 6" xfId="7099"/>
    <cellStyle name="20% - Accent5 43 3" xfId="7100"/>
    <cellStyle name="20% - Accent5 43 3 2" xfId="7101"/>
    <cellStyle name="20% - Accent5 43 4" xfId="7102"/>
    <cellStyle name="20% - Accent5 43 4 2" xfId="7103"/>
    <cellStyle name="20% - Accent5 43 5" xfId="7104"/>
    <cellStyle name="20% - Accent5 43 5 2" xfId="7105"/>
    <cellStyle name="20% - Accent5 43 6" xfId="7106"/>
    <cellStyle name="20% - Accent5 43 6 2" xfId="7107"/>
    <cellStyle name="20% - Accent5 43 7" xfId="7108"/>
    <cellStyle name="20% - Accent5 43 8" xfId="7109"/>
    <cellStyle name="20% - Accent5 44" xfId="7110"/>
    <cellStyle name="20% - Accent5 44 2" xfId="7111"/>
    <cellStyle name="20% - Accent5 44 2 2" xfId="7112"/>
    <cellStyle name="20% - Accent5 44 2 2 2" xfId="7113"/>
    <cellStyle name="20% - Accent5 44 2 3" xfId="7114"/>
    <cellStyle name="20% - Accent5 44 2 3 2" xfId="7115"/>
    <cellStyle name="20% - Accent5 44 2 4" xfId="7116"/>
    <cellStyle name="20% - Accent5 44 2 4 2" xfId="7117"/>
    <cellStyle name="20% - Accent5 44 2 5" xfId="7118"/>
    <cellStyle name="20% - Accent5 44 2 5 2" xfId="7119"/>
    <cellStyle name="20% - Accent5 44 2 6" xfId="7120"/>
    <cellStyle name="20% - Accent5 44 3" xfId="7121"/>
    <cellStyle name="20% - Accent5 44 3 2" xfId="7122"/>
    <cellStyle name="20% - Accent5 44 4" xfId="7123"/>
    <cellStyle name="20% - Accent5 44 4 2" xfId="7124"/>
    <cellStyle name="20% - Accent5 44 5" xfId="7125"/>
    <cellStyle name="20% - Accent5 44 5 2" xfId="7126"/>
    <cellStyle name="20% - Accent5 44 6" xfId="7127"/>
    <cellStyle name="20% - Accent5 44 6 2" xfId="7128"/>
    <cellStyle name="20% - Accent5 44 7" xfId="7129"/>
    <cellStyle name="20% - Accent5 44 8" xfId="7130"/>
    <cellStyle name="20% - Accent5 45" xfId="7131"/>
    <cellStyle name="20% - Accent5 45 2" xfId="7132"/>
    <cellStyle name="20% - Accent5 45 2 2" xfId="7133"/>
    <cellStyle name="20% - Accent5 45 2 2 2" xfId="7134"/>
    <cellStyle name="20% - Accent5 45 2 3" xfId="7135"/>
    <cellStyle name="20% - Accent5 45 2 3 2" xfId="7136"/>
    <cellStyle name="20% - Accent5 45 2 4" xfId="7137"/>
    <cellStyle name="20% - Accent5 45 2 4 2" xfId="7138"/>
    <cellStyle name="20% - Accent5 45 2 5" xfId="7139"/>
    <cellStyle name="20% - Accent5 45 2 5 2" xfId="7140"/>
    <cellStyle name="20% - Accent5 45 2 6" xfId="7141"/>
    <cellStyle name="20% - Accent5 45 3" xfId="7142"/>
    <cellStyle name="20% - Accent5 45 3 2" xfId="7143"/>
    <cellStyle name="20% - Accent5 45 4" xfId="7144"/>
    <cellStyle name="20% - Accent5 45 4 2" xfId="7145"/>
    <cellStyle name="20% - Accent5 45 5" xfId="7146"/>
    <cellStyle name="20% - Accent5 45 5 2" xfId="7147"/>
    <cellStyle name="20% - Accent5 45 6" xfId="7148"/>
    <cellStyle name="20% - Accent5 45 6 2" xfId="7149"/>
    <cellStyle name="20% - Accent5 45 7" xfId="7150"/>
    <cellStyle name="20% - Accent5 45 8" xfId="7151"/>
    <cellStyle name="20% - Accent5 46" xfId="7152"/>
    <cellStyle name="20% - Accent5 46 2" xfId="7153"/>
    <cellStyle name="20% - Accent5 46 2 2" xfId="7154"/>
    <cellStyle name="20% - Accent5 46 2 2 2" xfId="7155"/>
    <cellStyle name="20% - Accent5 46 2 3" xfId="7156"/>
    <cellStyle name="20% - Accent5 46 2 3 2" xfId="7157"/>
    <cellStyle name="20% - Accent5 46 2 4" xfId="7158"/>
    <cellStyle name="20% - Accent5 46 2 4 2" xfId="7159"/>
    <cellStyle name="20% - Accent5 46 2 5" xfId="7160"/>
    <cellStyle name="20% - Accent5 46 2 5 2" xfId="7161"/>
    <cellStyle name="20% - Accent5 46 2 6" xfId="7162"/>
    <cellStyle name="20% - Accent5 46 3" xfId="7163"/>
    <cellStyle name="20% - Accent5 46 3 2" xfId="7164"/>
    <cellStyle name="20% - Accent5 46 4" xfId="7165"/>
    <cellStyle name="20% - Accent5 46 4 2" xfId="7166"/>
    <cellStyle name="20% - Accent5 46 5" xfId="7167"/>
    <cellStyle name="20% - Accent5 46 5 2" xfId="7168"/>
    <cellStyle name="20% - Accent5 46 6" xfId="7169"/>
    <cellStyle name="20% - Accent5 46 6 2" xfId="7170"/>
    <cellStyle name="20% - Accent5 46 7" xfId="7171"/>
    <cellStyle name="20% - Accent5 46 8" xfId="7172"/>
    <cellStyle name="20% - Accent5 47" xfId="7173"/>
    <cellStyle name="20% - Accent5 47 2" xfId="7174"/>
    <cellStyle name="20% - Accent5 47 2 2" xfId="7175"/>
    <cellStyle name="20% - Accent5 47 2 2 2" xfId="7176"/>
    <cellStyle name="20% - Accent5 47 2 3" xfId="7177"/>
    <cellStyle name="20% - Accent5 47 2 3 2" xfId="7178"/>
    <cellStyle name="20% - Accent5 47 2 4" xfId="7179"/>
    <cellStyle name="20% - Accent5 47 2 4 2" xfId="7180"/>
    <cellStyle name="20% - Accent5 47 2 5" xfId="7181"/>
    <cellStyle name="20% - Accent5 47 2 5 2" xfId="7182"/>
    <cellStyle name="20% - Accent5 47 2 6" xfId="7183"/>
    <cellStyle name="20% - Accent5 47 3" xfId="7184"/>
    <cellStyle name="20% - Accent5 47 3 2" xfId="7185"/>
    <cellStyle name="20% - Accent5 47 4" xfId="7186"/>
    <cellStyle name="20% - Accent5 47 4 2" xfId="7187"/>
    <cellStyle name="20% - Accent5 47 5" xfId="7188"/>
    <cellStyle name="20% - Accent5 47 5 2" xfId="7189"/>
    <cellStyle name="20% - Accent5 47 6" xfId="7190"/>
    <cellStyle name="20% - Accent5 47 6 2" xfId="7191"/>
    <cellStyle name="20% - Accent5 47 7" xfId="7192"/>
    <cellStyle name="20% - Accent5 47 8" xfId="7193"/>
    <cellStyle name="20% - Accent5 48" xfId="7194"/>
    <cellStyle name="20% - Accent5 48 2" xfId="7195"/>
    <cellStyle name="20% - Accent5 48 2 2" xfId="7196"/>
    <cellStyle name="20% - Accent5 48 2 2 2" xfId="7197"/>
    <cellStyle name="20% - Accent5 48 2 3" xfId="7198"/>
    <cellStyle name="20% - Accent5 48 2 3 2" xfId="7199"/>
    <cellStyle name="20% - Accent5 48 2 4" xfId="7200"/>
    <cellStyle name="20% - Accent5 48 2 4 2" xfId="7201"/>
    <cellStyle name="20% - Accent5 48 2 5" xfId="7202"/>
    <cellStyle name="20% - Accent5 48 2 5 2" xfId="7203"/>
    <cellStyle name="20% - Accent5 48 2 6" xfId="7204"/>
    <cellStyle name="20% - Accent5 48 3" xfId="7205"/>
    <cellStyle name="20% - Accent5 48 3 2" xfId="7206"/>
    <cellStyle name="20% - Accent5 48 4" xfId="7207"/>
    <cellStyle name="20% - Accent5 48 4 2" xfId="7208"/>
    <cellStyle name="20% - Accent5 48 5" xfId="7209"/>
    <cellStyle name="20% - Accent5 48 5 2" xfId="7210"/>
    <cellStyle name="20% - Accent5 48 6" xfId="7211"/>
    <cellStyle name="20% - Accent5 48 6 2" xfId="7212"/>
    <cellStyle name="20% - Accent5 48 7" xfId="7213"/>
    <cellStyle name="20% - Accent5 48 8" xfId="7214"/>
    <cellStyle name="20% - Accent5 49" xfId="7215"/>
    <cellStyle name="20% - Accent5 49 2" xfId="7216"/>
    <cellStyle name="20% - Accent5 49 2 2" xfId="7217"/>
    <cellStyle name="20% - Accent5 49 2 2 2" xfId="7218"/>
    <cellStyle name="20% - Accent5 49 2 3" xfId="7219"/>
    <cellStyle name="20% - Accent5 49 2 3 2" xfId="7220"/>
    <cellStyle name="20% - Accent5 49 2 4" xfId="7221"/>
    <cellStyle name="20% - Accent5 49 2 4 2" xfId="7222"/>
    <cellStyle name="20% - Accent5 49 2 5" xfId="7223"/>
    <cellStyle name="20% - Accent5 49 2 5 2" xfId="7224"/>
    <cellStyle name="20% - Accent5 49 2 6" xfId="7225"/>
    <cellStyle name="20% - Accent5 49 3" xfId="7226"/>
    <cellStyle name="20% - Accent5 49 3 2" xfId="7227"/>
    <cellStyle name="20% - Accent5 49 4" xfId="7228"/>
    <cellStyle name="20% - Accent5 49 4 2" xfId="7229"/>
    <cellStyle name="20% - Accent5 49 5" xfId="7230"/>
    <cellStyle name="20% - Accent5 49 5 2" xfId="7231"/>
    <cellStyle name="20% - Accent5 49 6" xfId="7232"/>
    <cellStyle name="20% - Accent5 49 6 2" xfId="7233"/>
    <cellStyle name="20% - Accent5 49 7" xfId="7234"/>
    <cellStyle name="20% - Accent5 49 8" xfId="7235"/>
    <cellStyle name="20% - Accent5 5" xfId="7236"/>
    <cellStyle name="20% - Accent5 5 10" xfId="7237"/>
    <cellStyle name="20% - Accent5 5 11" xfId="7238"/>
    <cellStyle name="20% - Accent5 5 2" xfId="7239"/>
    <cellStyle name="20% - Accent5 5 2 2" xfId="7240"/>
    <cellStyle name="20% - Accent5 5 2 2 2" xfId="7241"/>
    <cellStyle name="20% - Accent5 5 2 3" xfId="7242"/>
    <cellStyle name="20% - Accent5 5 2 3 2" xfId="7243"/>
    <cellStyle name="20% - Accent5 5 2 4" xfId="7244"/>
    <cellStyle name="20% - Accent5 5 2 4 2" xfId="7245"/>
    <cellStyle name="20% - Accent5 5 2 5" xfId="7246"/>
    <cellStyle name="20% - Accent5 5 2 5 2" xfId="7247"/>
    <cellStyle name="20% - Accent5 5 2 6" xfId="7248"/>
    <cellStyle name="20% - Accent5 5 2 7" xfId="7249"/>
    <cellStyle name="20% - Accent5 5 2 8" xfId="7250"/>
    <cellStyle name="20% - Accent5 5 2 9" xfId="7251"/>
    <cellStyle name="20% - Accent5 5 3" xfId="7252"/>
    <cellStyle name="20% - Accent5 5 3 2" xfId="7253"/>
    <cellStyle name="20% - Accent5 5 4" xfId="7254"/>
    <cellStyle name="20% - Accent5 5 4 2" xfId="7255"/>
    <cellStyle name="20% - Accent5 5 5" xfId="7256"/>
    <cellStyle name="20% - Accent5 5 5 2" xfId="7257"/>
    <cellStyle name="20% - Accent5 5 6" xfId="7258"/>
    <cellStyle name="20% - Accent5 5 6 2" xfId="7259"/>
    <cellStyle name="20% - Accent5 5 7" xfId="7260"/>
    <cellStyle name="20% - Accent5 5 8" xfId="7261"/>
    <cellStyle name="20% - Accent5 5 9" xfId="7262"/>
    <cellStyle name="20% - Accent5 50" xfId="7263"/>
    <cellStyle name="20% - Accent5 50 2" xfId="7264"/>
    <cellStyle name="20% - Accent5 50 2 2" xfId="7265"/>
    <cellStyle name="20% - Accent5 50 2 2 2" xfId="7266"/>
    <cellStyle name="20% - Accent5 50 2 3" xfId="7267"/>
    <cellStyle name="20% - Accent5 50 2 3 2" xfId="7268"/>
    <cellStyle name="20% - Accent5 50 2 4" xfId="7269"/>
    <cellStyle name="20% - Accent5 50 2 4 2" xfId="7270"/>
    <cellStyle name="20% - Accent5 50 2 5" xfId="7271"/>
    <cellStyle name="20% - Accent5 50 2 5 2" xfId="7272"/>
    <cellStyle name="20% - Accent5 50 2 6" xfId="7273"/>
    <cellStyle name="20% - Accent5 50 3" xfId="7274"/>
    <cellStyle name="20% - Accent5 50 3 2" xfId="7275"/>
    <cellStyle name="20% - Accent5 50 4" xfId="7276"/>
    <cellStyle name="20% - Accent5 50 4 2" xfId="7277"/>
    <cellStyle name="20% - Accent5 50 5" xfId="7278"/>
    <cellStyle name="20% - Accent5 50 5 2" xfId="7279"/>
    <cellStyle name="20% - Accent5 50 6" xfId="7280"/>
    <cellStyle name="20% - Accent5 50 6 2" xfId="7281"/>
    <cellStyle name="20% - Accent5 50 7" xfId="7282"/>
    <cellStyle name="20% - Accent5 50 8" xfId="7283"/>
    <cellStyle name="20% - Accent5 51" xfId="7284"/>
    <cellStyle name="20% - Accent5 51 2" xfId="7285"/>
    <cellStyle name="20% - Accent5 51 2 2" xfId="7286"/>
    <cellStyle name="20% - Accent5 51 2 2 2" xfId="7287"/>
    <cellStyle name="20% - Accent5 51 2 3" xfId="7288"/>
    <cellStyle name="20% - Accent5 51 2 3 2" xfId="7289"/>
    <cellStyle name="20% - Accent5 51 2 4" xfId="7290"/>
    <cellStyle name="20% - Accent5 51 2 4 2" xfId="7291"/>
    <cellStyle name="20% - Accent5 51 2 5" xfId="7292"/>
    <cellStyle name="20% - Accent5 51 2 5 2" xfId="7293"/>
    <cellStyle name="20% - Accent5 51 2 6" xfId="7294"/>
    <cellStyle name="20% - Accent5 51 3" xfId="7295"/>
    <cellStyle name="20% - Accent5 51 3 2" xfId="7296"/>
    <cellStyle name="20% - Accent5 51 4" xfId="7297"/>
    <cellStyle name="20% - Accent5 51 4 2" xfId="7298"/>
    <cellStyle name="20% - Accent5 51 5" xfId="7299"/>
    <cellStyle name="20% - Accent5 51 5 2" xfId="7300"/>
    <cellStyle name="20% - Accent5 51 6" xfId="7301"/>
    <cellStyle name="20% - Accent5 51 6 2" xfId="7302"/>
    <cellStyle name="20% - Accent5 51 7" xfId="7303"/>
    <cellStyle name="20% - Accent5 51 8" xfId="7304"/>
    <cellStyle name="20% - Accent5 52" xfId="7305"/>
    <cellStyle name="20% - Accent5 52 2" xfId="7306"/>
    <cellStyle name="20% - Accent5 52 2 2" xfId="7307"/>
    <cellStyle name="20% - Accent5 52 2 2 2" xfId="7308"/>
    <cellStyle name="20% - Accent5 52 2 3" xfId="7309"/>
    <cellStyle name="20% - Accent5 52 2 3 2" xfId="7310"/>
    <cellStyle name="20% - Accent5 52 2 4" xfId="7311"/>
    <cellStyle name="20% - Accent5 52 2 4 2" xfId="7312"/>
    <cellStyle name="20% - Accent5 52 2 5" xfId="7313"/>
    <cellStyle name="20% - Accent5 52 2 5 2" xfId="7314"/>
    <cellStyle name="20% - Accent5 52 2 6" xfId="7315"/>
    <cellStyle name="20% - Accent5 52 3" xfId="7316"/>
    <cellStyle name="20% - Accent5 52 3 2" xfId="7317"/>
    <cellStyle name="20% - Accent5 52 4" xfId="7318"/>
    <cellStyle name="20% - Accent5 52 4 2" xfId="7319"/>
    <cellStyle name="20% - Accent5 52 5" xfId="7320"/>
    <cellStyle name="20% - Accent5 52 5 2" xfId="7321"/>
    <cellStyle name="20% - Accent5 52 6" xfId="7322"/>
    <cellStyle name="20% - Accent5 52 6 2" xfId="7323"/>
    <cellStyle name="20% - Accent5 52 7" xfId="7324"/>
    <cellStyle name="20% - Accent5 52 8" xfId="7325"/>
    <cellStyle name="20% - Accent5 53" xfId="7326"/>
    <cellStyle name="20% - Accent5 53 2" xfId="7327"/>
    <cellStyle name="20% - Accent5 53 2 2" xfId="7328"/>
    <cellStyle name="20% - Accent5 53 2 2 2" xfId="7329"/>
    <cellStyle name="20% - Accent5 53 2 3" xfId="7330"/>
    <cellStyle name="20% - Accent5 53 2 3 2" xfId="7331"/>
    <cellStyle name="20% - Accent5 53 2 4" xfId="7332"/>
    <cellStyle name="20% - Accent5 53 2 4 2" xfId="7333"/>
    <cellStyle name="20% - Accent5 53 2 5" xfId="7334"/>
    <cellStyle name="20% - Accent5 53 2 5 2" xfId="7335"/>
    <cellStyle name="20% - Accent5 53 2 6" xfId="7336"/>
    <cellStyle name="20% - Accent5 53 3" xfId="7337"/>
    <cellStyle name="20% - Accent5 53 3 2" xfId="7338"/>
    <cellStyle name="20% - Accent5 53 4" xfId="7339"/>
    <cellStyle name="20% - Accent5 53 4 2" xfId="7340"/>
    <cellStyle name="20% - Accent5 53 5" xfId="7341"/>
    <cellStyle name="20% - Accent5 53 5 2" xfId="7342"/>
    <cellStyle name="20% - Accent5 53 6" xfId="7343"/>
    <cellStyle name="20% - Accent5 53 6 2" xfId="7344"/>
    <cellStyle name="20% - Accent5 53 7" xfId="7345"/>
    <cellStyle name="20% - Accent5 53 8" xfId="7346"/>
    <cellStyle name="20% - Accent5 54" xfId="7347"/>
    <cellStyle name="20% - Accent5 54 2" xfId="7348"/>
    <cellStyle name="20% - Accent5 54 2 2" xfId="7349"/>
    <cellStyle name="20% - Accent5 54 2 2 2" xfId="7350"/>
    <cellStyle name="20% - Accent5 54 2 3" xfId="7351"/>
    <cellStyle name="20% - Accent5 54 2 3 2" xfId="7352"/>
    <cellStyle name="20% - Accent5 54 2 4" xfId="7353"/>
    <cellStyle name="20% - Accent5 54 2 4 2" xfId="7354"/>
    <cellStyle name="20% - Accent5 54 2 5" xfId="7355"/>
    <cellStyle name="20% - Accent5 54 2 5 2" xfId="7356"/>
    <cellStyle name="20% - Accent5 54 2 6" xfId="7357"/>
    <cellStyle name="20% - Accent5 54 3" xfId="7358"/>
    <cellStyle name="20% - Accent5 54 3 2" xfId="7359"/>
    <cellStyle name="20% - Accent5 54 4" xfId="7360"/>
    <cellStyle name="20% - Accent5 54 4 2" xfId="7361"/>
    <cellStyle name="20% - Accent5 54 5" xfId="7362"/>
    <cellStyle name="20% - Accent5 54 5 2" xfId="7363"/>
    <cellStyle name="20% - Accent5 54 6" xfId="7364"/>
    <cellStyle name="20% - Accent5 54 6 2" xfId="7365"/>
    <cellStyle name="20% - Accent5 54 7" xfId="7366"/>
    <cellStyle name="20% - Accent5 54 8" xfId="7367"/>
    <cellStyle name="20% - Accent5 55" xfId="7368"/>
    <cellStyle name="20% - Accent5 55 2" xfId="7369"/>
    <cellStyle name="20% - Accent5 55 2 2" xfId="7370"/>
    <cellStyle name="20% - Accent5 55 2 2 2" xfId="7371"/>
    <cellStyle name="20% - Accent5 55 2 3" xfId="7372"/>
    <cellStyle name="20% - Accent5 55 2 3 2" xfId="7373"/>
    <cellStyle name="20% - Accent5 55 2 4" xfId="7374"/>
    <cellStyle name="20% - Accent5 55 2 4 2" xfId="7375"/>
    <cellStyle name="20% - Accent5 55 2 5" xfId="7376"/>
    <cellStyle name="20% - Accent5 55 2 5 2" xfId="7377"/>
    <cellStyle name="20% - Accent5 55 2 6" xfId="7378"/>
    <cellStyle name="20% - Accent5 55 3" xfId="7379"/>
    <cellStyle name="20% - Accent5 55 3 2" xfId="7380"/>
    <cellStyle name="20% - Accent5 55 4" xfId="7381"/>
    <cellStyle name="20% - Accent5 55 4 2" xfId="7382"/>
    <cellStyle name="20% - Accent5 55 5" xfId="7383"/>
    <cellStyle name="20% - Accent5 55 5 2" xfId="7384"/>
    <cellStyle name="20% - Accent5 55 6" xfId="7385"/>
    <cellStyle name="20% - Accent5 55 6 2" xfId="7386"/>
    <cellStyle name="20% - Accent5 55 7" xfId="7387"/>
    <cellStyle name="20% - Accent5 55 8" xfId="7388"/>
    <cellStyle name="20% - Accent5 56" xfId="7389"/>
    <cellStyle name="20% - Accent5 56 2" xfId="7390"/>
    <cellStyle name="20% - Accent5 56 2 2" xfId="7391"/>
    <cellStyle name="20% - Accent5 56 2 2 2" xfId="7392"/>
    <cellStyle name="20% - Accent5 56 2 3" xfId="7393"/>
    <cellStyle name="20% - Accent5 56 2 3 2" xfId="7394"/>
    <cellStyle name="20% - Accent5 56 2 4" xfId="7395"/>
    <cellStyle name="20% - Accent5 56 2 4 2" xfId="7396"/>
    <cellStyle name="20% - Accent5 56 2 5" xfId="7397"/>
    <cellStyle name="20% - Accent5 56 2 5 2" xfId="7398"/>
    <cellStyle name="20% - Accent5 56 2 6" xfId="7399"/>
    <cellStyle name="20% - Accent5 56 3" xfId="7400"/>
    <cellStyle name="20% - Accent5 56 3 2" xfId="7401"/>
    <cellStyle name="20% - Accent5 56 4" xfId="7402"/>
    <cellStyle name="20% - Accent5 56 4 2" xfId="7403"/>
    <cellStyle name="20% - Accent5 56 5" xfId="7404"/>
    <cellStyle name="20% - Accent5 56 5 2" xfId="7405"/>
    <cellStyle name="20% - Accent5 56 6" xfId="7406"/>
    <cellStyle name="20% - Accent5 56 6 2" xfId="7407"/>
    <cellStyle name="20% - Accent5 56 7" xfId="7408"/>
    <cellStyle name="20% - Accent5 56 8" xfId="7409"/>
    <cellStyle name="20% - Accent5 57" xfId="7410"/>
    <cellStyle name="20% - Accent5 57 2" xfId="7411"/>
    <cellStyle name="20% - Accent5 57 2 2" xfId="7412"/>
    <cellStyle name="20% - Accent5 57 2 2 2" xfId="7413"/>
    <cellStyle name="20% - Accent5 57 2 3" xfId="7414"/>
    <cellStyle name="20% - Accent5 57 2 3 2" xfId="7415"/>
    <cellStyle name="20% - Accent5 57 2 4" xfId="7416"/>
    <cellStyle name="20% - Accent5 57 2 4 2" xfId="7417"/>
    <cellStyle name="20% - Accent5 57 2 5" xfId="7418"/>
    <cellStyle name="20% - Accent5 57 2 5 2" xfId="7419"/>
    <cellStyle name="20% - Accent5 57 2 6" xfId="7420"/>
    <cellStyle name="20% - Accent5 57 3" xfId="7421"/>
    <cellStyle name="20% - Accent5 57 3 2" xfId="7422"/>
    <cellStyle name="20% - Accent5 57 4" xfId="7423"/>
    <cellStyle name="20% - Accent5 57 4 2" xfId="7424"/>
    <cellStyle name="20% - Accent5 57 5" xfId="7425"/>
    <cellStyle name="20% - Accent5 57 5 2" xfId="7426"/>
    <cellStyle name="20% - Accent5 57 6" xfId="7427"/>
    <cellStyle name="20% - Accent5 57 6 2" xfId="7428"/>
    <cellStyle name="20% - Accent5 57 7" xfId="7429"/>
    <cellStyle name="20% - Accent5 57 8" xfId="7430"/>
    <cellStyle name="20% - Accent5 58" xfId="7431"/>
    <cellStyle name="20% - Accent5 58 2" xfId="7432"/>
    <cellStyle name="20% - Accent5 58 2 2" xfId="7433"/>
    <cellStyle name="20% - Accent5 58 2 2 2" xfId="7434"/>
    <cellStyle name="20% - Accent5 58 2 3" xfId="7435"/>
    <cellStyle name="20% - Accent5 58 2 3 2" xfId="7436"/>
    <cellStyle name="20% - Accent5 58 2 4" xfId="7437"/>
    <cellStyle name="20% - Accent5 58 2 4 2" xfId="7438"/>
    <cellStyle name="20% - Accent5 58 2 5" xfId="7439"/>
    <cellStyle name="20% - Accent5 58 2 5 2" xfId="7440"/>
    <cellStyle name="20% - Accent5 58 2 6" xfId="7441"/>
    <cellStyle name="20% - Accent5 58 3" xfId="7442"/>
    <cellStyle name="20% - Accent5 58 3 2" xfId="7443"/>
    <cellStyle name="20% - Accent5 58 4" xfId="7444"/>
    <cellStyle name="20% - Accent5 58 4 2" xfId="7445"/>
    <cellStyle name="20% - Accent5 58 5" xfId="7446"/>
    <cellStyle name="20% - Accent5 58 5 2" xfId="7447"/>
    <cellStyle name="20% - Accent5 58 6" xfId="7448"/>
    <cellStyle name="20% - Accent5 58 6 2" xfId="7449"/>
    <cellStyle name="20% - Accent5 58 7" xfId="7450"/>
    <cellStyle name="20% - Accent5 58 8" xfId="7451"/>
    <cellStyle name="20% - Accent5 59" xfId="7452"/>
    <cellStyle name="20% - Accent5 59 2" xfId="7453"/>
    <cellStyle name="20% - Accent5 59 2 2" xfId="7454"/>
    <cellStyle name="20% - Accent5 59 2 2 2" xfId="7455"/>
    <cellStyle name="20% - Accent5 59 2 3" xfId="7456"/>
    <cellStyle name="20% - Accent5 59 2 3 2" xfId="7457"/>
    <cellStyle name="20% - Accent5 59 2 4" xfId="7458"/>
    <cellStyle name="20% - Accent5 59 2 4 2" xfId="7459"/>
    <cellStyle name="20% - Accent5 59 2 5" xfId="7460"/>
    <cellStyle name="20% - Accent5 59 2 5 2" xfId="7461"/>
    <cellStyle name="20% - Accent5 59 2 6" xfId="7462"/>
    <cellStyle name="20% - Accent5 59 3" xfId="7463"/>
    <cellStyle name="20% - Accent5 59 3 2" xfId="7464"/>
    <cellStyle name="20% - Accent5 59 4" xfId="7465"/>
    <cellStyle name="20% - Accent5 59 4 2" xfId="7466"/>
    <cellStyle name="20% - Accent5 59 5" xfId="7467"/>
    <cellStyle name="20% - Accent5 59 5 2" xfId="7468"/>
    <cellStyle name="20% - Accent5 59 6" xfId="7469"/>
    <cellStyle name="20% - Accent5 59 6 2" xfId="7470"/>
    <cellStyle name="20% - Accent5 59 7" xfId="7471"/>
    <cellStyle name="20% - Accent5 59 8" xfId="7472"/>
    <cellStyle name="20% - Accent5 6" xfId="7473"/>
    <cellStyle name="20% - Accent5 6 10" xfId="7474"/>
    <cellStyle name="20% - Accent5 6 11" xfId="7475"/>
    <cellStyle name="20% - Accent5 6 2" xfId="7476"/>
    <cellStyle name="20% - Accent5 6 2 2" xfId="7477"/>
    <cellStyle name="20% - Accent5 6 2 2 2" xfId="7478"/>
    <cellStyle name="20% - Accent5 6 2 3" xfId="7479"/>
    <cellStyle name="20% - Accent5 6 2 3 2" xfId="7480"/>
    <cellStyle name="20% - Accent5 6 2 4" xfId="7481"/>
    <cellStyle name="20% - Accent5 6 2 4 2" xfId="7482"/>
    <cellStyle name="20% - Accent5 6 2 5" xfId="7483"/>
    <cellStyle name="20% - Accent5 6 2 5 2" xfId="7484"/>
    <cellStyle name="20% - Accent5 6 2 6" xfId="7485"/>
    <cellStyle name="20% - Accent5 6 2 7" xfId="7486"/>
    <cellStyle name="20% - Accent5 6 2 8" xfId="7487"/>
    <cellStyle name="20% - Accent5 6 2 9" xfId="7488"/>
    <cellStyle name="20% - Accent5 6 3" xfId="7489"/>
    <cellStyle name="20% - Accent5 6 3 2" xfId="7490"/>
    <cellStyle name="20% - Accent5 6 4" xfId="7491"/>
    <cellStyle name="20% - Accent5 6 4 2" xfId="7492"/>
    <cellStyle name="20% - Accent5 6 5" xfId="7493"/>
    <cellStyle name="20% - Accent5 6 5 2" xfId="7494"/>
    <cellStyle name="20% - Accent5 6 6" xfId="7495"/>
    <cellStyle name="20% - Accent5 6 6 2" xfId="7496"/>
    <cellStyle name="20% - Accent5 6 7" xfId="7497"/>
    <cellStyle name="20% - Accent5 6 8" xfId="7498"/>
    <cellStyle name="20% - Accent5 6 9" xfId="7499"/>
    <cellStyle name="20% - Accent5 60" xfId="7500"/>
    <cellStyle name="20% - Accent5 60 2" xfId="7501"/>
    <cellStyle name="20% - Accent5 60 2 2" xfId="7502"/>
    <cellStyle name="20% - Accent5 60 2 2 2" xfId="7503"/>
    <cellStyle name="20% - Accent5 60 2 3" xfId="7504"/>
    <cellStyle name="20% - Accent5 60 2 3 2" xfId="7505"/>
    <cellStyle name="20% - Accent5 60 2 4" xfId="7506"/>
    <cellStyle name="20% - Accent5 60 2 4 2" xfId="7507"/>
    <cellStyle name="20% - Accent5 60 2 5" xfId="7508"/>
    <cellStyle name="20% - Accent5 60 2 5 2" xfId="7509"/>
    <cellStyle name="20% - Accent5 60 2 6" xfId="7510"/>
    <cellStyle name="20% - Accent5 60 3" xfId="7511"/>
    <cellStyle name="20% - Accent5 60 3 2" xfId="7512"/>
    <cellStyle name="20% - Accent5 60 4" xfId="7513"/>
    <cellStyle name="20% - Accent5 60 4 2" xfId="7514"/>
    <cellStyle name="20% - Accent5 60 5" xfId="7515"/>
    <cellStyle name="20% - Accent5 60 5 2" xfId="7516"/>
    <cellStyle name="20% - Accent5 60 6" xfId="7517"/>
    <cellStyle name="20% - Accent5 60 6 2" xfId="7518"/>
    <cellStyle name="20% - Accent5 60 7" xfId="7519"/>
    <cellStyle name="20% - Accent5 60 8" xfId="7520"/>
    <cellStyle name="20% - Accent5 61" xfId="7521"/>
    <cellStyle name="20% - Accent5 61 2" xfId="7522"/>
    <cellStyle name="20% - Accent5 61 2 2" xfId="7523"/>
    <cellStyle name="20% - Accent5 61 2 2 2" xfId="7524"/>
    <cellStyle name="20% - Accent5 61 2 3" xfId="7525"/>
    <cellStyle name="20% - Accent5 61 2 3 2" xfId="7526"/>
    <cellStyle name="20% - Accent5 61 2 4" xfId="7527"/>
    <cellStyle name="20% - Accent5 61 2 4 2" xfId="7528"/>
    <cellStyle name="20% - Accent5 61 2 5" xfId="7529"/>
    <cellStyle name="20% - Accent5 61 2 5 2" xfId="7530"/>
    <cellStyle name="20% - Accent5 61 2 6" xfId="7531"/>
    <cellStyle name="20% - Accent5 61 3" xfId="7532"/>
    <cellStyle name="20% - Accent5 61 3 2" xfId="7533"/>
    <cellStyle name="20% - Accent5 61 4" xfId="7534"/>
    <cellStyle name="20% - Accent5 61 4 2" xfId="7535"/>
    <cellStyle name="20% - Accent5 61 5" xfId="7536"/>
    <cellStyle name="20% - Accent5 61 5 2" xfId="7537"/>
    <cellStyle name="20% - Accent5 61 6" xfId="7538"/>
    <cellStyle name="20% - Accent5 61 6 2" xfId="7539"/>
    <cellStyle name="20% - Accent5 61 7" xfId="7540"/>
    <cellStyle name="20% - Accent5 61 8" xfId="7541"/>
    <cellStyle name="20% - Accent5 62" xfId="7542"/>
    <cellStyle name="20% - Accent5 62 2" xfId="7543"/>
    <cellStyle name="20% - Accent5 62 2 2" xfId="7544"/>
    <cellStyle name="20% - Accent5 62 2 2 2" xfId="7545"/>
    <cellStyle name="20% - Accent5 62 2 3" xfId="7546"/>
    <cellStyle name="20% - Accent5 62 2 3 2" xfId="7547"/>
    <cellStyle name="20% - Accent5 62 2 4" xfId="7548"/>
    <cellStyle name="20% - Accent5 62 2 4 2" xfId="7549"/>
    <cellStyle name="20% - Accent5 62 2 5" xfId="7550"/>
    <cellStyle name="20% - Accent5 62 2 5 2" xfId="7551"/>
    <cellStyle name="20% - Accent5 62 2 6" xfId="7552"/>
    <cellStyle name="20% - Accent5 62 3" xfId="7553"/>
    <cellStyle name="20% - Accent5 62 3 2" xfId="7554"/>
    <cellStyle name="20% - Accent5 62 4" xfId="7555"/>
    <cellStyle name="20% - Accent5 62 4 2" xfId="7556"/>
    <cellStyle name="20% - Accent5 62 5" xfId="7557"/>
    <cellStyle name="20% - Accent5 62 5 2" xfId="7558"/>
    <cellStyle name="20% - Accent5 62 6" xfId="7559"/>
    <cellStyle name="20% - Accent5 62 6 2" xfId="7560"/>
    <cellStyle name="20% - Accent5 62 7" xfId="7561"/>
    <cellStyle name="20% - Accent5 62 8" xfId="7562"/>
    <cellStyle name="20% - Accent5 63" xfId="7563"/>
    <cellStyle name="20% - Accent5 63 2" xfId="7564"/>
    <cellStyle name="20% - Accent5 63 2 2" xfId="7565"/>
    <cellStyle name="20% - Accent5 63 2 2 2" xfId="7566"/>
    <cellStyle name="20% - Accent5 63 2 3" xfId="7567"/>
    <cellStyle name="20% - Accent5 63 2 3 2" xfId="7568"/>
    <cellStyle name="20% - Accent5 63 2 4" xfId="7569"/>
    <cellStyle name="20% - Accent5 63 2 4 2" xfId="7570"/>
    <cellStyle name="20% - Accent5 63 2 5" xfId="7571"/>
    <cellStyle name="20% - Accent5 63 2 5 2" xfId="7572"/>
    <cellStyle name="20% - Accent5 63 2 6" xfId="7573"/>
    <cellStyle name="20% - Accent5 63 3" xfId="7574"/>
    <cellStyle name="20% - Accent5 63 3 2" xfId="7575"/>
    <cellStyle name="20% - Accent5 63 4" xfId="7576"/>
    <cellStyle name="20% - Accent5 63 4 2" xfId="7577"/>
    <cellStyle name="20% - Accent5 63 5" xfId="7578"/>
    <cellStyle name="20% - Accent5 63 5 2" xfId="7579"/>
    <cellStyle name="20% - Accent5 63 6" xfId="7580"/>
    <cellStyle name="20% - Accent5 63 6 2" xfId="7581"/>
    <cellStyle name="20% - Accent5 63 7" xfId="7582"/>
    <cellStyle name="20% - Accent5 63 8" xfId="7583"/>
    <cellStyle name="20% - Accent5 64" xfId="7584"/>
    <cellStyle name="20% - Accent5 64 2" xfId="7585"/>
    <cellStyle name="20% - Accent5 64 2 2" xfId="7586"/>
    <cellStyle name="20% - Accent5 64 2 2 2" xfId="7587"/>
    <cellStyle name="20% - Accent5 64 2 3" xfId="7588"/>
    <cellStyle name="20% - Accent5 64 2 3 2" xfId="7589"/>
    <cellStyle name="20% - Accent5 64 2 4" xfId="7590"/>
    <cellStyle name="20% - Accent5 64 2 4 2" xfId="7591"/>
    <cellStyle name="20% - Accent5 64 2 5" xfId="7592"/>
    <cellStyle name="20% - Accent5 64 2 5 2" xfId="7593"/>
    <cellStyle name="20% - Accent5 64 2 6" xfId="7594"/>
    <cellStyle name="20% - Accent5 64 3" xfId="7595"/>
    <cellStyle name="20% - Accent5 64 3 2" xfId="7596"/>
    <cellStyle name="20% - Accent5 64 4" xfId="7597"/>
    <cellStyle name="20% - Accent5 64 4 2" xfId="7598"/>
    <cellStyle name="20% - Accent5 64 5" xfId="7599"/>
    <cellStyle name="20% - Accent5 64 5 2" xfId="7600"/>
    <cellStyle name="20% - Accent5 64 6" xfId="7601"/>
    <cellStyle name="20% - Accent5 64 6 2" xfId="7602"/>
    <cellStyle name="20% - Accent5 64 7" xfId="7603"/>
    <cellStyle name="20% - Accent5 64 8" xfId="7604"/>
    <cellStyle name="20% - Accent5 65" xfId="7605"/>
    <cellStyle name="20% - Accent5 65 2" xfId="7606"/>
    <cellStyle name="20% - Accent5 65 2 2" xfId="7607"/>
    <cellStyle name="20% - Accent5 65 2 2 2" xfId="7608"/>
    <cellStyle name="20% - Accent5 65 2 3" xfId="7609"/>
    <cellStyle name="20% - Accent5 65 2 3 2" xfId="7610"/>
    <cellStyle name="20% - Accent5 65 2 4" xfId="7611"/>
    <cellStyle name="20% - Accent5 65 2 4 2" xfId="7612"/>
    <cellStyle name="20% - Accent5 65 2 5" xfId="7613"/>
    <cellStyle name="20% - Accent5 65 2 5 2" xfId="7614"/>
    <cellStyle name="20% - Accent5 65 2 6" xfId="7615"/>
    <cellStyle name="20% - Accent5 65 3" xfId="7616"/>
    <cellStyle name="20% - Accent5 65 3 2" xfId="7617"/>
    <cellStyle name="20% - Accent5 65 4" xfId="7618"/>
    <cellStyle name="20% - Accent5 65 4 2" xfId="7619"/>
    <cellStyle name="20% - Accent5 65 5" xfId="7620"/>
    <cellStyle name="20% - Accent5 65 5 2" xfId="7621"/>
    <cellStyle name="20% - Accent5 65 6" xfId="7622"/>
    <cellStyle name="20% - Accent5 65 6 2" xfId="7623"/>
    <cellStyle name="20% - Accent5 65 7" xfId="7624"/>
    <cellStyle name="20% - Accent5 65 8" xfId="7625"/>
    <cellStyle name="20% - Accent5 66" xfId="7626"/>
    <cellStyle name="20% - Accent5 66 2" xfId="7627"/>
    <cellStyle name="20% - Accent5 66 2 2" xfId="7628"/>
    <cellStyle name="20% - Accent5 66 2 2 2" xfId="7629"/>
    <cellStyle name="20% - Accent5 66 2 3" xfId="7630"/>
    <cellStyle name="20% - Accent5 66 2 3 2" xfId="7631"/>
    <cellStyle name="20% - Accent5 66 2 4" xfId="7632"/>
    <cellStyle name="20% - Accent5 66 2 4 2" xfId="7633"/>
    <cellStyle name="20% - Accent5 66 2 5" xfId="7634"/>
    <cellStyle name="20% - Accent5 66 2 5 2" xfId="7635"/>
    <cellStyle name="20% - Accent5 66 2 6" xfId="7636"/>
    <cellStyle name="20% - Accent5 66 3" xfId="7637"/>
    <cellStyle name="20% - Accent5 66 3 2" xfId="7638"/>
    <cellStyle name="20% - Accent5 66 4" xfId="7639"/>
    <cellStyle name="20% - Accent5 66 4 2" xfId="7640"/>
    <cellStyle name="20% - Accent5 66 5" xfId="7641"/>
    <cellStyle name="20% - Accent5 66 5 2" xfId="7642"/>
    <cellStyle name="20% - Accent5 66 6" xfId="7643"/>
    <cellStyle name="20% - Accent5 66 6 2" xfId="7644"/>
    <cellStyle name="20% - Accent5 66 7" xfId="7645"/>
    <cellStyle name="20% - Accent5 66 8" xfId="7646"/>
    <cellStyle name="20% - Accent5 67" xfId="7647"/>
    <cellStyle name="20% - Accent5 67 2" xfId="7648"/>
    <cellStyle name="20% - Accent5 67 2 2" xfId="7649"/>
    <cellStyle name="20% - Accent5 67 2 2 2" xfId="7650"/>
    <cellStyle name="20% - Accent5 67 2 3" xfId="7651"/>
    <cellStyle name="20% - Accent5 67 2 3 2" xfId="7652"/>
    <cellStyle name="20% - Accent5 67 2 4" xfId="7653"/>
    <cellStyle name="20% - Accent5 67 2 4 2" xfId="7654"/>
    <cellStyle name="20% - Accent5 67 2 5" xfId="7655"/>
    <cellStyle name="20% - Accent5 67 2 5 2" xfId="7656"/>
    <cellStyle name="20% - Accent5 67 2 6" xfId="7657"/>
    <cellStyle name="20% - Accent5 67 3" xfId="7658"/>
    <cellStyle name="20% - Accent5 67 3 2" xfId="7659"/>
    <cellStyle name="20% - Accent5 67 4" xfId="7660"/>
    <cellStyle name="20% - Accent5 67 4 2" xfId="7661"/>
    <cellStyle name="20% - Accent5 67 5" xfId="7662"/>
    <cellStyle name="20% - Accent5 67 5 2" xfId="7663"/>
    <cellStyle name="20% - Accent5 67 6" xfId="7664"/>
    <cellStyle name="20% - Accent5 67 6 2" xfId="7665"/>
    <cellStyle name="20% - Accent5 67 7" xfId="7666"/>
    <cellStyle name="20% - Accent5 67 8" xfId="7667"/>
    <cellStyle name="20% - Accent5 68" xfId="7668"/>
    <cellStyle name="20% - Accent5 68 2" xfId="7669"/>
    <cellStyle name="20% - Accent5 68 2 2" xfId="7670"/>
    <cellStyle name="20% - Accent5 68 2 2 2" xfId="7671"/>
    <cellStyle name="20% - Accent5 68 2 3" xfId="7672"/>
    <cellStyle name="20% - Accent5 68 2 3 2" xfId="7673"/>
    <cellStyle name="20% - Accent5 68 2 4" xfId="7674"/>
    <cellStyle name="20% - Accent5 68 2 4 2" xfId="7675"/>
    <cellStyle name="20% - Accent5 68 2 5" xfId="7676"/>
    <cellStyle name="20% - Accent5 68 2 5 2" xfId="7677"/>
    <cellStyle name="20% - Accent5 68 2 6" xfId="7678"/>
    <cellStyle name="20% - Accent5 68 3" xfId="7679"/>
    <cellStyle name="20% - Accent5 68 3 2" xfId="7680"/>
    <cellStyle name="20% - Accent5 68 4" xfId="7681"/>
    <cellStyle name="20% - Accent5 68 4 2" xfId="7682"/>
    <cellStyle name="20% - Accent5 68 5" xfId="7683"/>
    <cellStyle name="20% - Accent5 68 5 2" xfId="7684"/>
    <cellStyle name="20% - Accent5 68 6" xfId="7685"/>
    <cellStyle name="20% - Accent5 68 6 2" xfId="7686"/>
    <cellStyle name="20% - Accent5 68 7" xfId="7687"/>
    <cellStyle name="20% - Accent5 68 8" xfId="7688"/>
    <cellStyle name="20% - Accent5 69" xfId="7689"/>
    <cellStyle name="20% - Accent5 69 2" xfId="7690"/>
    <cellStyle name="20% - Accent5 69 2 2" xfId="7691"/>
    <cellStyle name="20% - Accent5 69 2 2 2" xfId="7692"/>
    <cellStyle name="20% - Accent5 69 2 3" xfId="7693"/>
    <cellStyle name="20% - Accent5 69 2 3 2" xfId="7694"/>
    <cellStyle name="20% - Accent5 69 2 4" xfId="7695"/>
    <cellStyle name="20% - Accent5 69 2 4 2" xfId="7696"/>
    <cellStyle name="20% - Accent5 69 2 5" xfId="7697"/>
    <cellStyle name="20% - Accent5 69 2 5 2" xfId="7698"/>
    <cellStyle name="20% - Accent5 69 2 6" xfId="7699"/>
    <cellStyle name="20% - Accent5 69 3" xfId="7700"/>
    <cellStyle name="20% - Accent5 69 3 2" xfId="7701"/>
    <cellStyle name="20% - Accent5 69 4" xfId="7702"/>
    <cellStyle name="20% - Accent5 69 4 2" xfId="7703"/>
    <cellStyle name="20% - Accent5 69 5" xfId="7704"/>
    <cellStyle name="20% - Accent5 69 5 2" xfId="7705"/>
    <cellStyle name="20% - Accent5 69 6" xfId="7706"/>
    <cellStyle name="20% - Accent5 69 6 2" xfId="7707"/>
    <cellStyle name="20% - Accent5 69 7" xfId="7708"/>
    <cellStyle name="20% - Accent5 69 8" xfId="7709"/>
    <cellStyle name="20% - Accent5 7" xfId="7710"/>
    <cellStyle name="20% - Accent5 7 10" xfId="7711"/>
    <cellStyle name="20% - Accent5 7 11" xfId="7712"/>
    <cellStyle name="20% - Accent5 7 2" xfId="7713"/>
    <cellStyle name="20% - Accent5 7 2 2" xfId="7714"/>
    <cellStyle name="20% - Accent5 7 2 2 2" xfId="7715"/>
    <cellStyle name="20% - Accent5 7 2 3" xfId="7716"/>
    <cellStyle name="20% - Accent5 7 2 3 2" xfId="7717"/>
    <cellStyle name="20% - Accent5 7 2 4" xfId="7718"/>
    <cellStyle name="20% - Accent5 7 2 4 2" xfId="7719"/>
    <cellStyle name="20% - Accent5 7 2 5" xfId="7720"/>
    <cellStyle name="20% - Accent5 7 2 5 2" xfId="7721"/>
    <cellStyle name="20% - Accent5 7 2 6" xfId="7722"/>
    <cellStyle name="20% - Accent5 7 2 7" xfId="7723"/>
    <cellStyle name="20% - Accent5 7 2 8" xfId="7724"/>
    <cellStyle name="20% - Accent5 7 2 9" xfId="7725"/>
    <cellStyle name="20% - Accent5 7 3" xfId="7726"/>
    <cellStyle name="20% - Accent5 7 3 2" xfId="7727"/>
    <cellStyle name="20% - Accent5 7 4" xfId="7728"/>
    <cellStyle name="20% - Accent5 7 4 2" xfId="7729"/>
    <cellStyle name="20% - Accent5 7 5" xfId="7730"/>
    <cellStyle name="20% - Accent5 7 5 2" xfId="7731"/>
    <cellStyle name="20% - Accent5 7 6" xfId="7732"/>
    <cellStyle name="20% - Accent5 7 6 2" xfId="7733"/>
    <cellStyle name="20% - Accent5 7 7" xfId="7734"/>
    <cellStyle name="20% - Accent5 7 8" xfId="7735"/>
    <cellStyle name="20% - Accent5 7 9" xfId="7736"/>
    <cellStyle name="20% - Accent5 70" xfId="7737"/>
    <cellStyle name="20% - Accent5 70 2" xfId="7738"/>
    <cellStyle name="20% - Accent5 70 2 2" xfId="7739"/>
    <cellStyle name="20% - Accent5 70 2 2 2" xfId="7740"/>
    <cellStyle name="20% - Accent5 70 2 3" xfId="7741"/>
    <cellStyle name="20% - Accent5 70 2 3 2" xfId="7742"/>
    <cellStyle name="20% - Accent5 70 2 4" xfId="7743"/>
    <cellStyle name="20% - Accent5 70 2 4 2" xfId="7744"/>
    <cellStyle name="20% - Accent5 70 2 5" xfId="7745"/>
    <cellStyle name="20% - Accent5 70 2 5 2" xfId="7746"/>
    <cellStyle name="20% - Accent5 70 2 6" xfId="7747"/>
    <cellStyle name="20% - Accent5 70 3" xfId="7748"/>
    <cellStyle name="20% - Accent5 70 3 2" xfId="7749"/>
    <cellStyle name="20% - Accent5 70 4" xfId="7750"/>
    <cellStyle name="20% - Accent5 70 4 2" xfId="7751"/>
    <cellStyle name="20% - Accent5 70 5" xfId="7752"/>
    <cellStyle name="20% - Accent5 70 5 2" xfId="7753"/>
    <cellStyle name="20% - Accent5 70 6" xfId="7754"/>
    <cellStyle name="20% - Accent5 70 6 2" xfId="7755"/>
    <cellStyle name="20% - Accent5 70 7" xfId="7756"/>
    <cellStyle name="20% - Accent5 70 8" xfId="7757"/>
    <cellStyle name="20% - Accent5 71" xfId="7758"/>
    <cellStyle name="20% - Accent5 71 2" xfId="7759"/>
    <cellStyle name="20% - Accent5 71 2 2" xfId="7760"/>
    <cellStyle name="20% - Accent5 71 2 2 2" xfId="7761"/>
    <cellStyle name="20% - Accent5 71 2 3" xfId="7762"/>
    <cellStyle name="20% - Accent5 71 2 3 2" xfId="7763"/>
    <cellStyle name="20% - Accent5 71 2 4" xfId="7764"/>
    <cellStyle name="20% - Accent5 71 2 4 2" xfId="7765"/>
    <cellStyle name="20% - Accent5 71 2 5" xfId="7766"/>
    <cellStyle name="20% - Accent5 71 2 5 2" xfId="7767"/>
    <cellStyle name="20% - Accent5 71 2 6" xfId="7768"/>
    <cellStyle name="20% - Accent5 71 3" xfId="7769"/>
    <cellStyle name="20% - Accent5 71 3 2" xfId="7770"/>
    <cellStyle name="20% - Accent5 71 4" xfId="7771"/>
    <cellStyle name="20% - Accent5 71 4 2" xfId="7772"/>
    <cellStyle name="20% - Accent5 71 5" xfId="7773"/>
    <cellStyle name="20% - Accent5 71 5 2" xfId="7774"/>
    <cellStyle name="20% - Accent5 71 6" xfId="7775"/>
    <cellStyle name="20% - Accent5 71 6 2" xfId="7776"/>
    <cellStyle name="20% - Accent5 71 7" xfId="7777"/>
    <cellStyle name="20% - Accent5 71 8" xfId="7778"/>
    <cellStyle name="20% - Accent5 72" xfId="7779"/>
    <cellStyle name="20% - Accent5 72 2" xfId="7780"/>
    <cellStyle name="20% - Accent5 72 2 2" xfId="7781"/>
    <cellStyle name="20% - Accent5 72 2 2 2" xfId="7782"/>
    <cellStyle name="20% - Accent5 72 2 3" xfId="7783"/>
    <cellStyle name="20% - Accent5 72 2 3 2" xfId="7784"/>
    <cellStyle name="20% - Accent5 72 2 4" xfId="7785"/>
    <cellStyle name="20% - Accent5 72 2 4 2" xfId="7786"/>
    <cellStyle name="20% - Accent5 72 2 5" xfId="7787"/>
    <cellStyle name="20% - Accent5 72 2 5 2" xfId="7788"/>
    <cellStyle name="20% - Accent5 72 2 6" xfId="7789"/>
    <cellStyle name="20% - Accent5 72 3" xfId="7790"/>
    <cellStyle name="20% - Accent5 72 3 2" xfId="7791"/>
    <cellStyle name="20% - Accent5 72 4" xfId="7792"/>
    <cellStyle name="20% - Accent5 72 4 2" xfId="7793"/>
    <cellStyle name="20% - Accent5 72 5" xfId="7794"/>
    <cellStyle name="20% - Accent5 72 5 2" xfId="7795"/>
    <cellStyle name="20% - Accent5 72 6" xfId="7796"/>
    <cellStyle name="20% - Accent5 72 6 2" xfId="7797"/>
    <cellStyle name="20% - Accent5 72 7" xfId="7798"/>
    <cellStyle name="20% - Accent5 72 8" xfId="7799"/>
    <cellStyle name="20% - Accent5 8" xfId="7800"/>
    <cellStyle name="20% - Accent5 8 2" xfId="7801"/>
    <cellStyle name="20% - Accent5 8 2 2" xfId="7802"/>
    <cellStyle name="20% - Accent5 8 2 2 2" xfId="7803"/>
    <cellStyle name="20% - Accent5 8 2 3" xfId="7804"/>
    <cellStyle name="20% - Accent5 8 2 3 2" xfId="7805"/>
    <cellStyle name="20% - Accent5 8 2 4" xfId="7806"/>
    <cellStyle name="20% - Accent5 8 2 4 2" xfId="7807"/>
    <cellStyle name="20% - Accent5 8 2 5" xfId="7808"/>
    <cellStyle name="20% - Accent5 8 2 5 2" xfId="7809"/>
    <cellStyle name="20% - Accent5 8 2 6" xfId="7810"/>
    <cellStyle name="20% - Accent5 8 3" xfId="7811"/>
    <cellStyle name="20% - Accent5 8 3 2" xfId="7812"/>
    <cellStyle name="20% - Accent5 8 4" xfId="7813"/>
    <cellStyle name="20% - Accent5 8 4 2" xfId="7814"/>
    <cellStyle name="20% - Accent5 8 5" xfId="7815"/>
    <cellStyle name="20% - Accent5 8 5 2" xfId="7816"/>
    <cellStyle name="20% - Accent5 8 6" xfId="7817"/>
    <cellStyle name="20% - Accent5 8 6 2" xfId="7818"/>
    <cellStyle name="20% - Accent5 8 7" xfId="7819"/>
    <cellStyle name="20% - Accent5 8 8" xfId="7820"/>
    <cellStyle name="20% - Accent5 9" xfId="7821"/>
    <cellStyle name="20% - Accent5 9 2" xfId="7822"/>
    <cellStyle name="20% - Accent5 9 2 2" xfId="7823"/>
    <cellStyle name="20% - Accent5 9 2 2 2" xfId="7824"/>
    <cellStyle name="20% - Accent5 9 2 3" xfId="7825"/>
    <cellStyle name="20% - Accent5 9 2 3 2" xfId="7826"/>
    <cellStyle name="20% - Accent5 9 2 4" xfId="7827"/>
    <cellStyle name="20% - Accent5 9 2 4 2" xfId="7828"/>
    <cellStyle name="20% - Accent5 9 2 5" xfId="7829"/>
    <cellStyle name="20% - Accent5 9 2 5 2" xfId="7830"/>
    <cellStyle name="20% - Accent5 9 2 6" xfId="7831"/>
    <cellStyle name="20% - Accent5 9 3" xfId="7832"/>
    <cellStyle name="20% - Accent5 9 3 2" xfId="7833"/>
    <cellStyle name="20% - Accent5 9 4" xfId="7834"/>
    <cellStyle name="20% - Accent5 9 4 2" xfId="7835"/>
    <cellStyle name="20% - Accent5 9 5" xfId="7836"/>
    <cellStyle name="20% - Accent5 9 5 2" xfId="7837"/>
    <cellStyle name="20% - Accent5 9 6" xfId="7838"/>
    <cellStyle name="20% - Accent5 9 6 2" xfId="7839"/>
    <cellStyle name="20% - Accent5 9 7" xfId="7840"/>
    <cellStyle name="20% - Accent5 9 8" xfId="7841"/>
    <cellStyle name="20% - Accent6 10" xfId="7842"/>
    <cellStyle name="20% - Accent6 10 2" xfId="7843"/>
    <cellStyle name="20% - Accent6 10 2 2" xfId="7844"/>
    <cellStyle name="20% - Accent6 10 2 2 2" xfId="7845"/>
    <cellStyle name="20% - Accent6 10 2 3" xfId="7846"/>
    <cellStyle name="20% - Accent6 10 2 3 2" xfId="7847"/>
    <cellStyle name="20% - Accent6 10 2 4" xfId="7848"/>
    <cellStyle name="20% - Accent6 10 2 4 2" xfId="7849"/>
    <cellStyle name="20% - Accent6 10 2 5" xfId="7850"/>
    <cellStyle name="20% - Accent6 10 2 5 2" xfId="7851"/>
    <cellStyle name="20% - Accent6 10 2 6" xfId="7852"/>
    <cellStyle name="20% - Accent6 10 3" xfId="7853"/>
    <cellStyle name="20% - Accent6 10 3 2" xfId="7854"/>
    <cellStyle name="20% - Accent6 10 4" xfId="7855"/>
    <cellStyle name="20% - Accent6 10 4 2" xfId="7856"/>
    <cellStyle name="20% - Accent6 10 5" xfId="7857"/>
    <cellStyle name="20% - Accent6 10 5 2" xfId="7858"/>
    <cellStyle name="20% - Accent6 10 6" xfId="7859"/>
    <cellStyle name="20% - Accent6 10 6 2" xfId="7860"/>
    <cellStyle name="20% - Accent6 10 7" xfId="7861"/>
    <cellStyle name="20% - Accent6 10 8" xfId="7862"/>
    <cellStyle name="20% - Accent6 11" xfId="7863"/>
    <cellStyle name="20% - Accent6 11 2" xfId="7864"/>
    <cellStyle name="20% - Accent6 11 2 2" xfId="7865"/>
    <cellStyle name="20% - Accent6 11 2 2 2" xfId="7866"/>
    <cellStyle name="20% - Accent6 11 2 3" xfId="7867"/>
    <cellStyle name="20% - Accent6 11 2 3 2" xfId="7868"/>
    <cellStyle name="20% - Accent6 11 2 4" xfId="7869"/>
    <cellStyle name="20% - Accent6 11 2 4 2" xfId="7870"/>
    <cellStyle name="20% - Accent6 11 2 5" xfId="7871"/>
    <cellStyle name="20% - Accent6 11 2 5 2" xfId="7872"/>
    <cellStyle name="20% - Accent6 11 2 6" xfId="7873"/>
    <cellStyle name="20% - Accent6 11 3" xfId="7874"/>
    <cellStyle name="20% - Accent6 11 3 2" xfId="7875"/>
    <cellStyle name="20% - Accent6 11 4" xfId="7876"/>
    <cellStyle name="20% - Accent6 11 4 2" xfId="7877"/>
    <cellStyle name="20% - Accent6 11 5" xfId="7878"/>
    <cellStyle name="20% - Accent6 11 5 2" xfId="7879"/>
    <cellStyle name="20% - Accent6 11 6" xfId="7880"/>
    <cellStyle name="20% - Accent6 11 6 2" xfId="7881"/>
    <cellStyle name="20% - Accent6 11 7" xfId="7882"/>
    <cellStyle name="20% - Accent6 11 8" xfId="7883"/>
    <cellStyle name="20% - Accent6 12" xfId="7884"/>
    <cellStyle name="20% - Accent6 12 2" xfId="7885"/>
    <cellStyle name="20% - Accent6 12 2 2" xfId="7886"/>
    <cellStyle name="20% - Accent6 12 2 2 2" xfId="7887"/>
    <cellStyle name="20% - Accent6 12 2 3" xfId="7888"/>
    <cellStyle name="20% - Accent6 12 2 3 2" xfId="7889"/>
    <cellStyle name="20% - Accent6 12 2 4" xfId="7890"/>
    <cellStyle name="20% - Accent6 12 2 4 2" xfId="7891"/>
    <cellStyle name="20% - Accent6 12 2 5" xfId="7892"/>
    <cellStyle name="20% - Accent6 12 2 5 2" xfId="7893"/>
    <cellStyle name="20% - Accent6 12 2 6" xfId="7894"/>
    <cellStyle name="20% - Accent6 12 3" xfId="7895"/>
    <cellStyle name="20% - Accent6 12 3 2" xfId="7896"/>
    <cellStyle name="20% - Accent6 12 4" xfId="7897"/>
    <cellStyle name="20% - Accent6 12 4 2" xfId="7898"/>
    <cellStyle name="20% - Accent6 12 5" xfId="7899"/>
    <cellStyle name="20% - Accent6 12 5 2" xfId="7900"/>
    <cellStyle name="20% - Accent6 12 6" xfId="7901"/>
    <cellStyle name="20% - Accent6 12 6 2" xfId="7902"/>
    <cellStyle name="20% - Accent6 12 7" xfId="7903"/>
    <cellStyle name="20% - Accent6 12 8" xfId="7904"/>
    <cellStyle name="20% - Accent6 13" xfId="7905"/>
    <cellStyle name="20% - Accent6 13 2" xfId="7906"/>
    <cellStyle name="20% - Accent6 13 2 2" xfId="7907"/>
    <cellStyle name="20% - Accent6 13 2 2 2" xfId="7908"/>
    <cellStyle name="20% - Accent6 13 2 3" xfId="7909"/>
    <cellStyle name="20% - Accent6 13 2 3 2" xfId="7910"/>
    <cellStyle name="20% - Accent6 13 2 4" xfId="7911"/>
    <cellStyle name="20% - Accent6 13 2 4 2" xfId="7912"/>
    <cellStyle name="20% - Accent6 13 2 5" xfId="7913"/>
    <cellStyle name="20% - Accent6 13 2 5 2" xfId="7914"/>
    <cellStyle name="20% - Accent6 13 2 6" xfId="7915"/>
    <cellStyle name="20% - Accent6 13 3" xfId="7916"/>
    <cellStyle name="20% - Accent6 13 3 2" xfId="7917"/>
    <cellStyle name="20% - Accent6 13 4" xfId="7918"/>
    <cellStyle name="20% - Accent6 13 4 2" xfId="7919"/>
    <cellStyle name="20% - Accent6 13 5" xfId="7920"/>
    <cellStyle name="20% - Accent6 13 5 2" xfId="7921"/>
    <cellStyle name="20% - Accent6 13 6" xfId="7922"/>
    <cellStyle name="20% - Accent6 13 6 2" xfId="7923"/>
    <cellStyle name="20% - Accent6 13 7" xfId="7924"/>
    <cellStyle name="20% - Accent6 13 8" xfId="7925"/>
    <cellStyle name="20% - Accent6 14" xfId="7926"/>
    <cellStyle name="20% - Accent6 14 2" xfId="7927"/>
    <cellStyle name="20% - Accent6 14 2 2" xfId="7928"/>
    <cellStyle name="20% - Accent6 14 2 2 2" xfId="7929"/>
    <cellStyle name="20% - Accent6 14 2 3" xfId="7930"/>
    <cellStyle name="20% - Accent6 14 2 3 2" xfId="7931"/>
    <cellStyle name="20% - Accent6 14 2 4" xfId="7932"/>
    <cellStyle name="20% - Accent6 14 2 4 2" xfId="7933"/>
    <cellStyle name="20% - Accent6 14 2 5" xfId="7934"/>
    <cellStyle name="20% - Accent6 14 2 5 2" xfId="7935"/>
    <cellStyle name="20% - Accent6 14 2 6" xfId="7936"/>
    <cellStyle name="20% - Accent6 14 3" xfId="7937"/>
    <cellStyle name="20% - Accent6 14 3 2" xfId="7938"/>
    <cellStyle name="20% - Accent6 14 4" xfId="7939"/>
    <cellStyle name="20% - Accent6 14 4 2" xfId="7940"/>
    <cellStyle name="20% - Accent6 14 5" xfId="7941"/>
    <cellStyle name="20% - Accent6 14 5 2" xfId="7942"/>
    <cellStyle name="20% - Accent6 14 6" xfId="7943"/>
    <cellStyle name="20% - Accent6 14 6 2" xfId="7944"/>
    <cellStyle name="20% - Accent6 14 7" xfId="7945"/>
    <cellStyle name="20% - Accent6 14 8" xfId="7946"/>
    <cellStyle name="20% - Accent6 15" xfId="7947"/>
    <cellStyle name="20% - Accent6 15 2" xfId="7948"/>
    <cellStyle name="20% - Accent6 15 2 2" xfId="7949"/>
    <cellStyle name="20% - Accent6 15 2 2 2" xfId="7950"/>
    <cellStyle name="20% - Accent6 15 2 3" xfId="7951"/>
    <cellStyle name="20% - Accent6 15 2 3 2" xfId="7952"/>
    <cellStyle name="20% - Accent6 15 2 4" xfId="7953"/>
    <cellStyle name="20% - Accent6 15 2 4 2" xfId="7954"/>
    <cellStyle name="20% - Accent6 15 2 5" xfId="7955"/>
    <cellStyle name="20% - Accent6 15 2 5 2" xfId="7956"/>
    <cellStyle name="20% - Accent6 15 2 6" xfId="7957"/>
    <cellStyle name="20% - Accent6 15 3" xfId="7958"/>
    <cellStyle name="20% - Accent6 15 3 2" xfId="7959"/>
    <cellStyle name="20% - Accent6 15 4" xfId="7960"/>
    <cellStyle name="20% - Accent6 15 4 2" xfId="7961"/>
    <cellStyle name="20% - Accent6 15 5" xfId="7962"/>
    <cellStyle name="20% - Accent6 15 5 2" xfId="7963"/>
    <cellStyle name="20% - Accent6 15 6" xfId="7964"/>
    <cellStyle name="20% - Accent6 15 6 2" xfId="7965"/>
    <cellStyle name="20% - Accent6 15 7" xfId="7966"/>
    <cellStyle name="20% - Accent6 15 8" xfId="7967"/>
    <cellStyle name="20% - Accent6 16" xfId="7968"/>
    <cellStyle name="20% - Accent6 16 2" xfId="7969"/>
    <cellStyle name="20% - Accent6 16 2 2" xfId="7970"/>
    <cellStyle name="20% - Accent6 16 2 2 2" xfId="7971"/>
    <cellStyle name="20% - Accent6 16 2 3" xfId="7972"/>
    <cellStyle name="20% - Accent6 16 2 3 2" xfId="7973"/>
    <cellStyle name="20% - Accent6 16 2 4" xfId="7974"/>
    <cellStyle name="20% - Accent6 16 2 4 2" xfId="7975"/>
    <cellStyle name="20% - Accent6 16 2 5" xfId="7976"/>
    <cellStyle name="20% - Accent6 16 2 5 2" xfId="7977"/>
    <cellStyle name="20% - Accent6 16 2 6" xfId="7978"/>
    <cellStyle name="20% - Accent6 16 3" xfId="7979"/>
    <cellStyle name="20% - Accent6 16 3 2" xfId="7980"/>
    <cellStyle name="20% - Accent6 16 4" xfId="7981"/>
    <cellStyle name="20% - Accent6 16 4 2" xfId="7982"/>
    <cellStyle name="20% - Accent6 16 5" xfId="7983"/>
    <cellStyle name="20% - Accent6 16 5 2" xfId="7984"/>
    <cellStyle name="20% - Accent6 16 6" xfId="7985"/>
    <cellStyle name="20% - Accent6 16 6 2" xfId="7986"/>
    <cellStyle name="20% - Accent6 16 7" xfId="7987"/>
    <cellStyle name="20% - Accent6 16 8" xfId="7988"/>
    <cellStyle name="20% - Accent6 17" xfId="7989"/>
    <cellStyle name="20% - Accent6 17 2" xfId="7990"/>
    <cellStyle name="20% - Accent6 17 2 2" xfId="7991"/>
    <cellStyle name="20% - Accent6 17 2 2 2" xfId="7992"/>
    <cellStyle name="20% - Accent6 17 2 3" xfId="7993"/>
    <cellStyle name="20% - Accent6 17 2 3 2" xfId="7994"/>
    <cellStyle name="20% - Accent6 17 2 4" xfId="7995"/>
    <cellStyle name="20% - Accent6 17 2 4 2" xfId="7996"/>
    <cellStyle name="20% - Accent6 17 2 5" xfId="7997"/>
    <cellStyle name="20% - Accent6 17 2 5 2" xfId="7998"/>
    <cellStyle name="20% - Accent6 17 2 6" xfId="7999"/>
    <cellStyle name="20% - Accent6 17 3" xfId="8000"/>
    <cellStyle name="20% - Accent6 17 3 2" xfId="8001"/>
    <cellStyle name="20% - Accent6 17 4" xfId="8002"/>
    <cellStyle name="20% - Accent6 17 4 2" xfId="8003"/>
    <cellStyle name="20% - Accent6 17 5" xfId="8004"/>
    <cellStyle name="20% - Accent6 17 5 2" xfId="8005"/>
    <cellStyle name="20% - Accent6 17 6" xfId="8006"/>
    <cellStyle name="20% - Accent6 17 6 2" xfId="8007"/>
    <cellStyle name="20% - Accent6 17 7" xfId="8008"/>
    <cellStyle name="20% - Accent6 17 8" xfId="8009"/>
    <cellStyle name="20% - Accent6 18" xfId="8010"/>
    <cellStyle name="20% - Accent6 18 2" xfId="8011"/>
    <cellStyle name="20% - Accent6 18 2 2" xfId="8012"/>
    <cellStyle name="20% - Accent6 18 2 2 2" xfId="8013"/>
    <cellStyle name="20% - Accent6 18 2 3" xfId="8014"/>
    <cellStyle name="20% - Accent6 18 2 3 2" xfId="8015"/>
    <cellStyle name="20% - Accent6 18 2 4" xfId="8016"/>
    <cellStyle name="20% - Accent6 18 2 4 2" xfId="8017"/>
    <cellStyle name="20% - Accent6 18 2 5" xfId="8018"/>
    <cellStyle name="20% - Accent6 18 2 5 2" xfId="8019"/>
    <cellStyle name="20% - Accent6 18 2 6" xfId="8020"/>
    <cellStyle name="20% - Accent6 18 3" xfId="8021"/>
    <cellStyle name="20% - Accent6 18 3 2" xfId="8022"/>
    <cellStyle name="20% - Accent6 18 4" xfId="8023"/>
    <cellStyle name="20% - Accent6 18 4 2" xfId="8024"/>
    <cellStyle name="20% - Accent6 18 5" xfId="8025"/>
    <cellStyle name="20% - Accent6 18 5 2" xfId="8026"/>
    <cellStyle name="20% - Accent6 18 6" xfId="8027"/>
    <cellStyle name="20% - Accent6 18 6 2" xfId="8028"/>
    <cellStyle name="20% - Accent6 18 7" xfId="8029"/>
    <cellStyle name="20% - Accent6 18 8" xfId="8030"/>
    <cellStyle name="20% - Accent6 19" xfId="8031"/>
    <cellStyle name="20% - Accent6 19 2" xfId="8032"/>
    <cellStyle name="20% - Accent6 19 2 2" xfId="8033"/>
    <cellStyle name="20% - Accent6 19 2 2 2" xfId="8034"/>
    <cellStyle name="20% - Accent6 19 2 3" xfId="8035"/>
    <cellStyle name="20% - Accent6 19 2 3 2" xfId="8036"/>
    <cellStyle name="20% - Accent6 19 2 4" xfId="8037"/>
    <cellStyle name="20% - Accent6 19 2 4 2" xfId="8038"/>
    <cellStyle name="20% - Accent6 19 2 5" xfId="8039"/>
    <cellStyle name="20% - Accent6 19 2 5 2" xfId="8040"/>
    <cellStyle name="20% - Accent6 19 2 6" xfId="8041"/>
    <cellStyle name="20% - Accent6 19 3" xfId="8042"/>
    <cellStyle name="20% - Accent6 19 3 2" xfId="8043"/>
    <cellStyle name="20% - Accent6 19 4" xfId="8044"/>
    <cellStyle name="20% - Accent6 19 4 2" xfId="8045"/>
    <cellStyle name="20% - Accent6 19 5" xfId="8046"/>
    <cellStyle name="20% - Accent6 19 5 2" xfId="8047"/>
    <cellStyle name="20% - Accent6 19 6" xfId="8048"/>
    <cellStyle name="20% - Accent6 19 6 2" xfId="8049"/>
    <cellStyle name="20% - Accent6 19 7" xfId="8050"/>
    <cellStyle name="20% - Accent6 19 8" xfId="8051"/>
    <cellStyle name="20% - Accent6 2" xfId="8052"/>
    <cellStyle name="20% - Accent6 2 10" xfId="8053"/>
    <cellStyle name="20% - Accent6 2 11" xfId="8054"/>
    <cellStyle name="20% - Accent6 2 2" xfId="8055"/>
    <cellStyle name="20% - Accent6 2 2 2" xfId="8056"/>
    <cellStyle name="20% - Accent6 2 2 2 2" xfId="8057"/>
    <cellStyle name="20% - Accent6 2 2 3" xfId="8058"/>
    <cellStyle name="20% - Accent6 2 2 3 2" xfId="8059"/>
    <cellStyle name="20% - Accent6 2 2 4" xfId="8060"/>
    <cellStyle name="20% - Accent6 2 2 4 2" xfId="8061"/>
    <cellStyle name="20% - Accent6 2 2 5" xfId="8062"/>
    <cellStyle name="20% - Accent6 2 2 5 2" xfId="8063"/>
    <cellStyle name="20% - Accent6 2 2 6" xfId="8064"/>
    <cellStyle name="20% - Accent6 2 2 7" xfId="8065"/>
    <cellStyle name="20% - Accent6 2 2 8" xfId="8066"/>
    <cellStyle name="20% - Accent6 2 2 9" xfId="8067"/>
    <cellStyle name="20% - Accent6 2 3" xfId="8068"/>
    <cellStyle name="20% - Accent6 2 3 2" xfId="8069"/>
    <cellStyle name="20% - Accent6 2 4" xfId="8070"/>
    <cellStyle name="20% - Accent6 2 4 2" xfId="8071"/>
    <cellStyle name="20% - Accent6 2 5" xfId="8072"/>
    <cellStyle name="20% - Accent6 2 5 2" xfId="8073"/>
    <cellStyle name="20% - Accent6 2 6" xfId="8074"/>
    <cellStyle name="20% - Accent6 2 6 2" xfId="8075"/>
    <cellStyle name="20% - Accent6 2 7" xfId="8076"/>
    <cellStyle name="20% - Accent6 2 8" xfId="8077"/>
    <cellStyle name="20% - Accent6 2 9" xfId="8078"/>
    <cellStyle name="20% - Accent6 20" xfId="8079"/>
    <cellStyle name="20% - Accent6 20 2" xfId="8080"/>
    <cellStyle name="20% - Accent6 20 2 2" xfId="8081"/>
    <cellStyle name="20% - Accent6 20 2 2 2" xfId="8082"/>
    <cellStyle name="20% - Accent6 20 2 3" xfId="8083"/>
    <cellStyle name="20% - Accent6 20 2 3 2" xfId="8084"/>
    <cellStyle name="20% - Accent6 20 2 4" xfId="8085"/>
    <cellStyle name="20% - Accent6 20 2 4 2" xfId="8086"/>
    <cellStyle name="20% - Accent6 20 2 5" xfId="8087"/>
    <cellStyle name="20% - Accent6 20 2 5 2" xfId="8088"/>
    <cellStyle name="20% - Accent6 20 2 6" xfId="8089"/>
    <cellStyle name="20% - Accent6 20 3" xfId="8090"/>
    <cellStyle name="20% - Accent6 20 3 2" xfId="8091"/>
    <cellStyle name="20% - Accent6 20 4" xfId="8092"/>
    <cellStyle name="20% - Accent6 20 4 2" xfId="8093"/>
    <cellStyle name="20% - Accent6 20 5" xfId="8094"/>
    <cellStyle name="20% - Accent6 20 5 2" xfId="8095"/>
    <cellStyle name="20% - Accent6 20 6" xfId="8096"/>
    <cellStyle name="20% - Accent6 20 6 2" xfId="8097"/>
    <cellStyle name="20% - Accent6 20 7" xfId="8098"/>
    <cellStyle name="20% - Accent6 20 8" xfId="8099"/>
    <cellStyle name="20% - Accent6 21" xfId="8100"/>
    <cellStyle name="20% - Accent6 21 2" xfId="8101"/>
    <cellStyle name="20% - Accent6 21 2 2" xfId="8102"/>
    <cellStyle name="20% - Accent6 21 2 2 2" xfId="8103"/>
    <cellStyle name="20% - Accent6 21 2 3" xfId="8104"/>
    <cellStyle name="20% - Accent6 21 2 3 2" xfId="8105"/>
    <cellStyle name="20% - Accent6 21 2 4" xfId="8106"/>
    <cellStyle name="20% - Accent6 21 2 4 2" xfId="8107"/>
    <cellStyle name="20% - Accent6 21 2 5" xfId="8108"/>
    <cellStyle name="20% - Accent6 21 2 5 2" xfId="8109"/>
    <cellStyle name="20% - Accent6 21 2 6" xfId="8110"/>
    <cellStyle name="20% - Accent6 21 3" xfId="8111"/>
    <cellStyle name="20% - Accent6 21 3 2" xfId="8112"/>
    <cellStyle name="20% - Accent6 21 4" xfId="8113"/>
    <cellStyle name="20% - Accent6 21 4 2" xfId="8114"/>
    <cellStyle name="20% - Accent6 21 5" xfId="8115"/>
    <cellStyle name="20% - Accent6 21 5 2" xfId="8116"/>
    <cellStyle name="20% - Accent6 21 6" xfId="8117"/>
    <cellStyle name="20% - Accent6 21 6 2" xfId="8118"/>
    <cellStyle name="20% - Accent6 21 7" xfId="8119"/>
    <cellStyle name="20% - Accent6 21 8" xfId="8120"/>
    <cellStyle name="20% - Accent6 22" xfId="8121"/>
    <cellStyle name="20% - Accent6 22 2" xfId="8122"/>
    <cellStyle name="20% - Accent6 22 2 2" xfId="8123"/>
    <cellStyle name="20% - Accent6 22 2 2 2" xfId="8124"/>
    <cellStyle name="20% - Accent6 22 2 3" xfId="8125"/>
    <cellStyle name="20% - Accent6 22 2 3 2" xfId="8126"/>
    <cellStyle name="20% - Accent6 22 2 4" xfId="8127"/>
    <cellStyle name="20% - Accent6 22 2 4 2" xfId="8128"/>
    <cellStyle name="20% - Accent6 22 2 5" xfId="8129"/>
    <cellStyle name="20% - Accent6 22 2 5 2" xfId="8130"/>
    <cellStyle name="20% - Accent6 22 2 6" xfId="8131"/>
    <cellStyle name="20% - Accent6 22 3" xfId="8132"/>
    <cellStyle name="20% - Accent6 22 3 2" xfId="8133"/>
    <cellStyle name="20% - Accent6 22 4" xfId="8134"/>
    <cellStyle name="20% - Accent6 22 4 2" xfId="8135"/>
    <cellStyle name="20% - Accent6 22 5" xfId="8136"/>
    <cellStyle name="20% - Accent6 22 5 2" xfId="8137"/>
    <cellStyle name="20% - Accent6 22 6" xfId="8138"/>
    <cellStyle name="20% - Accent6 22 6 2" xfId="8139"/>
    <cellStyle name="20% - Accent6 22 7" xfId="8140"/>
    <cellStyle name="20% - Accent6 22 8" xfId="8141"/>
    <cellStyle name="20% - Accent6 23" xfId="8142"/>
    <cellStyle name="20% - Accent6 23 2" xfId="8143"/>
    <cellStyle name="20% - Accent6 23 2 2" xfId="8144"/>
    <cellStyle name="20% - Accent6 23 2 2 2" xfId="8145"/>
    <cellStyle name="20% - Accent6 23 2 3" xfId="8146"/>
    <cellStyle name="20% - Accent6 23 2 3 2" xfId="8147"/>
    <cellStyle name="20% - Accent6 23 2 4" xfId="8148"/>
    <cellStyle name="20% - Accent6 23 2 4 2" xfId="8149"/>
    <cellStyle name="20% - Accent6 23 2 5" xfId="8150"/>
    <cellStyle name="20% - Accent6 23 2 5 2" xfId="8151"/>
    <cellStyle name="20% - Accent6 23 2 6" xfId="8152"/>
    <cellStyle name="20% - Accent6 23 3" xfId="8153"/>
    <cellStyle name="20% - Accent6 23 3 2" xfId="8154"/>
    <cellStyle name="20% - Accent6 23 4" xfId="8155"/>
    <cellStyle name="20% - Accent6 23 4 2" xfId="8156"/>
    <cellStyle name="20% - Accent6 23 5" xfId="8157"/>
    <cellStyle name="20% - Accent6 23 5 2" xfId="8158"/>
    <cellStyle name="20% - Accent6 23 6" xfId="8159"/>
    <cellStyle name="20% - Accent6 23 6 2" xfId="8160"/>
    <cellStyle name="20% - Accent6 23 7" xfId="8161"/>
    <cellStyle name="20% - Accent6 23 8" xfId="8162"/>
    <cellStyle name="20% - Accent6 24" xfId="8163"/>
    <cellStyle name="20% - Accent6 24 2" xfId="8164"/>
    <cellStyle name="20% - Accent6 24 2 2" xfId="8165"/>
    <cellStyle name="20% - Accent6 24 2 2 2" xfId="8166"/>
    <cellStyle name="20% - Accent6 24 2 3" xfId="8167"/>
    <cellStyle name="20% - Accent6 24 2 3 2" xfId="8168"/>
    <cellStyle name="20% - Accent6 24 2 4" xfId="8169"/>
    <cellStyle name="20% - Accent6 24 2 4 2" xfId="8170"/>
    <cellStyle name="20% - Accent6 24 2 5" xfId="8171"/>
    <cellStyle name="20% - Accent6 24 2 5 2" xfId="8172"/>
    <cellStyle name="20% - Accent6 24 2 6" xfId="8173"/>
    <cellStyle name="20% - Accent6 24 3" xfId="8174"/>
    <cellStyle name="20% - Accent6 24 3 2" xfId="8175"/>
    <cellStyle name="20% - Accent6 24 4" xfId="8176"/>
    <cellStyle name="20% - Accent6 24 4 2" xfId="8177"/>
    <cellStyle name="20% - Accent6 24 5" xfId="8178"/>
    <cellStyle name="20% - Accent6 24 5 2" xfId="8179"/>
    <cellStyle name="20% - Accent6 24 6" xfId="8180"/>
    <cellStyle name="20% - Accent6 24 6 2" xfId="8181"/>
    <cellStyle name="20% - Accent6 24 7" xfId="8182"/>
    <cellStyle name="20% - Accent6 24 8" xfId="8183"/>
    <cellStyle name="20% - Accent6 25" xfId="8184"/>
    <cellStyle name="20% - Accent6 25 2" xfId="8185"/>
    <cellStyle name="20% - Accent6 25 2 2" xfId="8186"/>
    <cellStyle name="20% - Accent6 25 2 2 2" xfId="8187"/>
    <cellStyle name="20% - Accent6 25 2 3" xfId="8188"/>
    <cellStyle name="20% - Accent6 25 2 3 2" xfId="8189"/>
    <cellStyle name="20% - Accent6 25 2 4" xfId="8190"/>
    <cellStyle name="20% - Accent6 25 2 4 2" xfId="8191"/>
    <cellStyle name="20% - Accent6 25 2 5" xfId="8192"/>
    <cellStyle name="20% - Accent6 25 2 5 2" xfId="8193"/>
    <cellStyle name="20% - Accent6 25 2 6" xfId="8194"/>
    <cellStyle name="20% - Accent6 25 3" xfId="8195"/>
    <cellStyle name="20% - Accent6 25 3 2" xfId="8196"/>
    <cellStyle name="20% - Accent6 25 4" xfId="8197"/>
    <cellStyle name="20% - Accent6 25 4 2" xfId="8198"/>
    <cellStyle name="20% - Accent6 25 5" xfId="8199"/>
    <cellStyle name="20% - Accent6 25 5 2" xfId="8200"/>
    <cellStyle name="20% - Accent6 25 6" xfId="8201"/>
    <cellStyle name="20% - Accent6 25 6 2" xfId="8202"/>
    <cellStyle name="20% - Accent6 25 7" xfId="8203"/>
    <cellStyle name="20% - Accent6 25 8" xfId="8204"/>
    <cellStyle name="20% - Accent6 26" xfId="8205"/>
    <cellStyle name="20% - Accent6 26 2" xfId="8206"/>
    <cellStyle name="20% - Accent6 26 2 2" xfId="8207"/>
    <cellStyle name="20% - Accent6 26 2 2 2" xfId="8208"/>
    <cellStyle name="20% - Accent6 26 2 3" xfId="8209"/>
    <cellStyle name="20% - Accent6 26 2 3 2" xfId="8210"/>
    <cellStyle name="20% - Accent6 26 2 4" xfId="8211"/>
    <cellStyle name="20% - Accent6 26 2 4 2" xfId="8212"/>
    <cellStyle name="20% - Accent6 26 2 5" xfId="8213"/>
    <cellStyle name="20% - Accent6 26 2 5 2" xfId="8214"/>
    <cellStyle name="20% - Accent6 26 2 6" xfId="8215"/>
    <cellStyle name="20% - Accent6 26 3" xfId="8216"/>
    <cellStyle name="20% - Accent6 26 3 2" xfId="8217"/>
    <cellStyle name="20% - Accent6 26 4" xfId="8218"/>
    <cellStyle name="20% - Accent6 26 4 2" xfId="8219"/>
    <cellStyle name="20% - Accent6 26 5" xfId="8220"/>
    <cellStyle name="20% - Accent6 26 5 2" xfId="8221"/>
    <cellStyle name="20% - Accent6 26 6" xfId="8222"/>
    <cellStyle name="20% - Accent6 26 6 2" xfId="8223"/>
    <cellStyle name="20% - Accent6 26 7" xfId="8224"/>
    <cellStyle name="20% - Accent6 26 8" xfId="8225"/>
    <cellStyle name="20% - Accent6 27" xfId="8226"/>
    <cellStyle name="20% - Accent6 27 2" xfId="8227"/>
    <cellStyle name="20% - Accent6 27 2 2" xfId="8228"/>
    <cellStyle name="20% - Accent6 27 2 2 2" xfId="8229"/>
    <cellStyle name="20% - Accent6 27 2 3" xfId="8230"/>
    <cellStyle name="20% - Accent6 27 2 3 2" xfId="8231"/>
    <cellStyle name="20% - Accent6 27 2 4" xfId="8232"/>
    <cellStyle name="20% - Accent6 27 2 4 2" xfId="8233"/>
    <cellStyle name="20% - Accent6 27 2 5" xfId="8234"/>
    <cellStyle name="20% - Accent6 27 2 5 2" xfId="8235"/>
    <cellStyle name="20% - Accent6 27 2 6" xfId="8236"/>
    <cellStyle name="20% - Accent6 27 3" xfId="8237"/>
    <cellStyle name="20% - Accent6 27 3 2" xfId="8238"/>
    <cellStyle name="20% - Accent6 27 4" xfId="8239"/>
    <cellStyle name="20% - Accent6 27 4 2" xfId="8240"/>
    <cellStyle name="20% - Accent6 27 5" xfId="8241"/>
    <cellStyle name="20% - Accent6 27 5 2" xfId="8242"/>
    <cellStyle name="20% - Accent6 27 6" xfId="8243"/>
    <cellStyle name="20% - Accent6 27 6 2" xfId="8244"/>
    <cellStyle name="20% - Accent6 27 7" xfId="8245"/>
    <cellStyle name="20% - Accent6 27 8" xfId="8246"/>
    <cellStyle name="20% - Accent6 28" xfId="8247"/>
    <cellStyle name="20% - Accent6 28 2" xfId="8248"/>
    <cellStyle name="20% - Accent6 28 2 2" xfId="8249"/>
    <cellStyle name="20% - Accent6 28 2 2 2" xfId="8250"/>
    <cellStyle name="20% - Accent6 28 2 3" xfId="8251"/>
    <cellStyle name="20% - Accent6 28 2 3 2" xfId="8252"/>
    <cellStyle name="20% - Accent6 28 2 4" xfId="8253"/>
    <cellStyle name="20% - Accent6 28 2 4 2" xfId="8254"/>
    <cellStyle name="20% - Accent6 28 2 5" xfId="8255"/>
    <cellStyle name="20% - Accent6 28 2 5 2" xfId="8256"/>
    <cellStyle name="20% - Accent6 28 2 6" xfId="8257"/>
    <cellStyle name="20% - Accent6 28 3" xfId="8258"/>
    <cellStyle name="20% - Accent6 28 3 2" xfId="8259"/>
    <cellStyle name="20% - Accent6 28 4" xfId="8260"/>
    <cellStyle name="20% - Accent6 28 4 2" xfId="8261"/>
    <cellStyle name="20% - Accent6 28 5" xfId="8262"/>
    <cellStyle name="20% - Accent6 28 5 2" xfId="8263"/>
    <cellStyle name="20% - Accent6 28 6" xfId="8264"/>
    <cellStyle name="20% - Accent6 28 6 2" xfId="8265"/>
    <cellStyle name="20% - Accent6 28 7" xfId="8266"/>
    <cellStyle name="20% - Accent6 28 8" xfId="8267"/>
    <cellStyle name="20% - Accent6 29" xfId="8268"/>
    <cellStyle name="20% - Accent6 29 2" xfId="8269"/>
    <cellStyle name="20% - Accent6 29 2 2" xfId="8270"/>
    <cellStyle name="20% - Accent6 29 2 2 2" xfId="8271"/>
    <cellStyle name="20% - Accent6 29 2 3" xfId="8272"/>
    <cellStyle name="20% - Accent6 29 2 3 2" xfId="8273"/>
    <cellStyle name="20% - Accent6 29 2 4" xfId="8274"/>
    <cellStyle name="20% - Accent6 29 2 4 2" xfId="8275"/>
    <cellStyle name="20% - Accent6 29 2 5" xfId="8276"/>
    <cellStyle name="20% - Accent6 29 2 5 2" xfId="8277"/>
    <cellStyle name="20% - Accent6 29 2 6" xfId="8278"/>
    <cellStyle name="20% - Accent6 29 3" xfId="8279"/>
    <cellStyle name="20% - Accent6 29 3 2" xfId="8280"/>
    <cellStyle name="20% - Accent6 29 4" xfId="8281"/>
    <cellStyle name="20% - Accent6 29 4 2" xfId="8282"/>
    <cellStyle name="20% - Accent6 29 5" xfId="8283"/>
    <cellStyle name="20% - Accent6 29 5 2" xfId="8284"/>
    <cellStyle name="20% - Accent6 29 6" xfId="8285"/>
    <cellStyle name="20% - Accent6 29 6 2" xfId="8286"/>
    <cellStyle name="20% - Accent6 29 7" xfId="8287"/>
    <cellStyle name="20% - Accent6 29 8" xfId="8288"/>
    <cellStyle name="20% - Accent6 3" xfId="8289"/>
    <cellStyle name="20% - Accent6 3 10" xfId="8290"/>
    <cellStyle name="20% - Accent6 3 11" xfId="8291"/>
    <cellStyle name="20% - Accent6 3 2" xfId="8292"/>
    <cellStyle name="20% - Accent6 3 2 2" xfId="8293"/>
    <cellStyle name="20% - Accent6 3 2 2 2" xfId="8294"/>
    <cellStyle name="20% - Accent6 3 2 3" xfId="8295"/>
    <cellStyle name="20% - Accent6 3 2 3 2" xfId="8296"/>
    <cellStyle name="20% - Accent6 3 2 4" xfId="8297"/>
    <cellStyle name="20% - Accent6 3 2 4 2" xfId="8298"/>
    <cellStyle name="20% - Accent6 3 2 5" xfId="8299"/>
    <cellStyle name="20% - Accent6 3 2 5 2" xfId="8300"/>
    <cellStyle name="20% - Accent6 3 2 6" xfId="8301"/>
    <cellStyle name="20% - Accent6 3 2 7" xfId="8302"/>
    <cellStyle name="20% - Accent6 3 2 8" xfId="8303"/>
    <cellStyle name="20% - Accent6 3 2 9" xfId="8304"/>
    <cellStyle name="20% - Accent6 3 3" xfId="8305"/>
    <cellStyle name="20% - Accent6 3 3 2" xfId="8306"/>
    <cellStyle name="20% - Accent6 3 4" xfId="8307"/>
    <cellStyle name="20% - Accent6 3 4 2" xfId="8308"/>
    <cellStyle name="20% - Accent6 3 5" xfId="8309"/>
    <cellStyle name="20% - Accent6 3 5 2" xfId="8310"/>
    <cellStyle name="20% - Accent6 3 6" xfId="8311"/>
    <cellStyle name="20% - Accent6 3 6 2" xfId="8312"/>
    <cellStyle name="20% - Accent6 3 7" xfId="8313"/>
    <cellStyle name="20% - Accent6 3 8" xfId="8314"/>
    <cellStyle name="20% - Accent6 3 9" xfId="8315"/>
    <cellStyle name="20% - Accent6 30" xfId="8316"/>
    <cellStyle name="20% - Accent6 30 2" xfId="8317"/>
    <cellStyle name="20% - Accent6 30 2 2" xfId="8318"/>
    <cellStyle name="20% - Accent6 30 2 2 2" xfId="8319"/>
    <cellStyle name="20% - Accent6 30 2 3" xfId="8320"/>
    <cellStyle name="20% - Accent6 30 2 3 2" xfId="8321"/>
    <cellStyle name="20% - Accent6 30 2 4" xfId="8322"/>
    <cellStyle name="20% - Accent6 30 2 4 2" xfId="8323"/>
    <cellStyle name="20% - Accent6 30 2 5" xfId="8324"/>
    <cellStyle name="20% - Accent6 30 2 5 2" xfId="8325"/>
    <cellStyle name="20% - Accent6 30 2 6" xfId="8326"/>
    <cellStyle name="20% - Accent6 30 3" xfId="8327"/>
    <cellStyle name="20% - Accent6 30 3 2" xfId="8328"/>
    <cellStyle name="20% - Accent6 30 4" xfId="8329"/>
    <cellStyle name="20% - Accent6 30 4 2" xfId="8330"/>
    <cellStyle name="20% - Accent6 30 5" xfId="8331"/>
    <cellStyle name="20% - Accent6 30 5 2" xfId="8332"/>
    <cellStyle name="20% - Accent6 30 6" xfId="8333"/>
    <cellStyle name="20% - Accent6 30 6 2" xfId="8334"/>
    <cellStyle name="20% - Accent6 30 7" xfId="8335"/>
    <cellStyle name="20% - Accent6 30 8" xfId="8336"/>
    <cellStyle name="20% - Accent6 31" xfId="8337"/>
    <cellStyle name="20% - Accent6 31 2" xfId="8338"/>
    <cellStyle name="20% - Accent6 31 2 2" xfId="8339"/>
    <cellStyle name="20% - Accent6 31 2 2 2" xfId="8340"/>
    <cellStyle name="20% - Accent6 31 2 3" xfId="8341"/>
    <cellStyle name="20% - Accent6 31 2 3 2" xfId="8342"/>
    <cellStyle name="20% - Accent6 31 2 4" xfId="8343"/>
    <cellStyle name="20% - Accent6 31 2 4 2" xfId="8344"/>
    <cellStyle name="20% - Accent6 31 2 5" xfId="8345"/>
    <cellStyle name="20% - Accent6 31 2 5 2" xfId="8346"/>
    <cellStyle name="20% - Accent6 31 2 6" xfId="8347"/>
    <cellStyle name="20% - Accent6 31 3" xfId="8348"/>
    <cellStyle name="20% - Accent6 31 3 2" xfId="8349"/>
    <cellStyle name="20% - Accent6 31 4" xfId="8350"/>
    <cellStyle name="20% - Accent6 31 4 2" xfId="8351"/>
    <cellStyle name="20% - Accent6 31 5" xfId="8352"/>
    <cellStyle name="20% - Accent6 31 5 2" xfId="8353"/>
    <cellStyle name="20% - Accent6 31 6" xfId="8354"/>
    <cellStyle name="20% - Accent6 31 6 2" xfId="8355"/>
    <cellStyle name="20% - Accent6 31 7" xfId="8356"/>
    <cellStyle name="20% - Accent6 31 8" xfId="8357"/>
    <cellStyle name="20% - Accent6 32" xfId="8358"/>
    <cellStyle name="20% - Accent6 32 2" xfId="8359"/>
    <cellStyle name="20% - Accent6 32 2 2" xfId="8360"/>
    <cellStyle name="20% - Accent6 32 2 2 2" xfId="8361"/>
    <cellStyle name="20% - Accent6 32 2 3" xfId="8362"/>
    <cellStyle name="20% - Accent6 32 2 3 2" xfId="8363"/>
    <cellStyle name="20% - Accent6 32 2 4" xfId="8364"/>
    <cellStyle name="20% - Accent6 32 2 4 2" xfId="8365"/>
    <cellStyle name="20% - Accent6 32 2 5" xfId="8366"/>
    <cellStyle name="20% - Accent6 32 2 5 2" xfId="8367"/>
    <cellStyle name="20% - Accent6 32 2 6" xfId="8368"/>
    <cellStyle name="20% - Accent6 32 3" xfId="8369"/>
    <cellStyle name="20% - Accent6 32 3 2" xfId="8370"/>
    <cellStyle name="20% - Accent6 32 4" xfId="8371"/>
    <cellStyle name="20% - Accent6 32 4 2" xfId="8372"/>
    <cellStyle name="20% - Accent6 32 5" xfId="8373"/>
    <cellStyle name="20% - Accent6 32 5 2" xfId="8374"/>
    <cellStyle name="20% - Accent6 32 6" xfId="8375"/>
    <cellStyle name="20% - Accent6 32 6 2" xfId="8376"/>
    <cellStyle name="20% - Accent6 32 7" xfId="8377"/>
    <cellStyle name="20% - Accent6 32 8" xfId="8378"/>
    <cellStyle name="20% - Accent6 33" xfId="8379"/>
    <cellStyle name="20% - Accent6 33 2" xfId="8380"/>
    <cellStyle name="20% - Accent6 33 2 2" xfId="8381"/>
    <cellStyle name="20% - Accent6 33 2 2 2" xfId="8382"/>
    <cellStyle name="20% - Accent6 33 2 3" xfId="8383"/>
    <cellStyle name="20% - Accent6 33 2 3 2" xfId="8384"/>
    <cellStyle name="20% - Accent6 33 2 4" xfId="8385"/>
    <cellStyle name="20% - Accent6 33 2 4 2" xfId="8386"/>
    <cellStyle name="20% - Accent6 33 2 5" xfId="8387"/>
    <cellStyle name="20% - Accent6 33 2 5 2" xfId="8388"/>
    <cellStyle name="20% - Accent6 33 2 6" xfId="8389"/>
    <cellStyle name="20% - Accent6 33 3" xfId="8390"/>
    <cellStyle name="20% - Accent6 33 3 2" xfId="8391"/>
    <cellStyle name="20% - Accent6 33 4" xfId="8392"/>
    <cellStyle name="20% - Accent6 33 4 2" xfId="8393"/>
    <cellStyle name="20% - Accent6 33 5" xfId="8394"/>
    <cellStyle name="20% - Accent6 33 5 2" xfId="8395"/>
    <cellStyle name="20% - Accent6 33 6" xfId="8396"/>
    <cellStyle name="20% - Accent6 33 6 2" xfId="8397"/>
    <cellStyle name="20% - Accent6 33 7" xfId="8398"/>
    <cellStyle name="20% - Accent6 33 8" xfId="8399"/>
    <cellStyle name="20% - Accent6 34" xfId="8400"/>
    <cellStyle name="20% - Accent6 34 2" xfId="8401"/>
    <cellStyle name="20% - Accent6 34 2 2" xfId="8402"/>
    <cellStyle name="20% - Accent6 34 2 2 2" xfId="8403"/>
    <cellStyle name="20% - Accent6 34 2 3" xfId="8404"/>
    <cellStyle name="20% - Accent6 34 2 3 2" xfId="8405"/>
    <cellStyle name="20% - Accent6 34 2 4" xfId="8406"/>
    <cellStyle name="20% - Accent6 34 2 4 2" xfId="8407"/>
    <cellStyle name="20% - Accent6 34 2 5" xfId="8408"/>
    <cellStyle name="20% - Accent6 34 2 5 2" xfId="8409"/>
    <cellStyle name="20% - Accent6 34 2 6" xfId="8410"/>
    <cellStyle name="20% - Accent6 34 3" xfId="8411"/>
    <cellStyle name="20% - Accent6 34 3 2" xfId="8412"/>
    <cellStyle name="20% - Accent6 34 4" xfId="8413"/>
    <cellStyle name="20% - Accent6 34 4 2" xfId="8414"/>
    <cellStyle name="20% - Accent6 34 5" xfId="8415"/>
    <cellStyle name="20% - Accent6 34 5 2" xfId="8416"/>
    <cellStyle name="20% - Accent6 34 6" xfId="8417"/>
    <cellStyle name="20% - Accent6 34 6 2" xfId="8418"/>
    <cellStyle name="20% - Accent6 34 7" xfId="8419"/>
    <cellStyle name="20% - Accent6 34 8" xfId="8420"/>
    <cellStyle name="20% - Accent6 35" xfId="8421"/>
    <cellStyle name="20% - Accent6 35 2" xfId="8422"/>
    <cellStyle name="20% - Accent6 35 2 2" xfId="8423"/>
    <cellStyle name="20% - Accent6 35 2 2 2" xfId="8424"/>
    <cellStyle name="20% - Accent6 35 2 3" xfId="8425"/>
    <cellStyle name="20% - Accent6 35 2 3 2" xfId="8426"/>
    <cellStyle name="20% - Accent6 35 2 4" xfId="8427"/>
    <cellStyle name="20% - Accent6 35 2 4 2" xfId="8428"/>
    <cellStyle name="20% - Accent6 35 2 5" xfId="8429"/>
    <cellStyle name="20% - Accent6 35 2 5 2" xfId="8430"/>
    <cellStyle name="20% - Accent6 35 2 6" xfId="8431"/>
    <cellStyle name="20% - Accent6 35 3" xfId="8432"/>
    <cellStyle name="20% - Accent6 35 3 2" xfId="8433"/>
    <cellStyle name="20% - Accent6 35 4" xfId="8434"/>
    <cellStyle name="20% - Accent6 35 4 2" xfId="8435"/>
    <cellStyle name="20% - Accent6 35 5" xfId="8436"/>
    <cellStyle name="20% - Accent6 35 5 2" xfId="8437"/>
    <cellStyle name="20% - Accent6 35 6" xfId="8438"/>
    <cellStyle name="20% - Accent6 35 6 2" xfId="8439"/>
    <cellStyle name="20% - Accent6 35 7" xfId="8440"/>
    <cellStyle name="20% - Accent6 35 8" xfId="8441"/>
    <cellStyle name="20% - Accent6 36" xfId="8442"/>
    <cellStyle name="20% - Accent6 36 2" xfId="8443"/>
    <cellStyle name="20% - Accent6 36 2 2" xfId="8444"/>
    <cellStyle name="20% - Accent6 36 2 2 2" xfId="8445"/>
    <cellStyle name="20% - Accent6 36 2 3" xfId="8446"/>
    <cellStyle name="20% - Accent6 36 2 3 2" xfId="8447"/>
    <cellStyle name="20% - Accent6 36 2 4" xfId="8448"/>
    <cellStyle name="20% - Accent6 36 2 4 2" xfId="8449"/>
    <cellStyle name="20% - Accent6 36 2 5" xfId="8450"/>
    <cellStyle name="20% - Accent6 36 2 5 2" xfId="8451"/>
    <cellStyle name="20% - Accent6 36 2 6" xfId="8452"/>
    <cellStyle name="20% - Accent6 36 3" xfId="8453"/>
    <cellStyle name="20% - Accent6 36 3 2" xfId="8454"/>
    <cellStyle name="20% - Accent6 36 4" xfId="8455"/>
    <cellStyle name="20% - Accent6 36 4 2" xfId="8456"/>
    <cellStyle name="20% - Accent6 36 5" xfId="8457"/>
    <cellStyle name="20% - Accent6 36 5 2" xfId="8458"/>
    <cellStyle name="20% - Accent6 36 6" xfId="8459"/>
    <cellStyle name="20% - Accent6 36 6 2" xfId="8460"/>
    <cellStyle name="20% - Accent6 36 7" xfId="8461"/>
    <cellStyle name="20% - Accent6 36 8" xfId="8462"/>
    <cellStyle name="20% - Accent6 37" xfId="8463"/>
    <cellStyle name="20% - Accent6 37 2" xfId="8464"/>
    <cellStyle name="20% - Accent6 37 2 2" xfId="8465"/>
    <cellStyle name="20% - Accent6 37 2 2 2" xfId="8466"/>
    <cellStyle name="20% - Accent6 37 2 3" xfId="8467"/>
    <cellStyle name="20% - Accent6 37 2 3 2" xfId="8468"/>
    <cellStyle name="20% - Accent6 37 2 4" xfId="8469"/>
    <cellStyle name="20% - Accent6 37 2 4 2" xfId="8470"/>
    <cellStyle name="20% - Accent6 37 2 5" xfId="8471"/>
    <cellStyle name="20% - Accent6 37 2 5 2" xfId="8472"/>
    <cellStyle name="20% - Accent6 37 2 6" xfId="8473"/>
    <cellStyle name="20% - Accent6 37 3" xfId="8474"/>
    <cellStyle name="20% - Accent6 37 3 2" xfId="8475"/>
    <cellStyle name="20% - Accent6 37 4" xfId="8476"/>
    <cellStyle name="20% - Accent6 37 4 2" xfId="8477"/>
    <cellStyle name="20% - Accent6 37 5" xfId="8478"/>
    <cellStyle name="20% - Accent6 37 5 2" xfId="8479"/>
    <cellStyle name="20% - Accent6 37 6" xfId="8480"/>
    <cellStyle name="20% - Accent6 37 6 2" xfId="8481"/>
    <cellStyle name="20% - Accent6 37 7" xfId="8482"/>
    <cellStyle name="20% - Accent6 37 8" xfId="8483"/>
    <cellStyle name="20% - Accent6 38" xfId="8484"/>
    <cellStyle name="20% - Accent6 38 2" xfId="8485"/>
    <cellStyle name="20% - Accent6 38 2 2" xfId="8486"/>
    <cellStyle name="20% - Accent6 38 2 2 2" xfId="8487"/>
    <cellStyle name="20% - Accent6 38 2 3" xfId="8488"/>
    <cellStyle name="20% - Accent6 38 2 3 2" xfId="8489"/>
    <cellStyle name="20% - Accent6 38 2 4" xfId="8490"/>
    <cellStyle name="20% - Accent6 38 2 4 2" xfId="8491"/>
    <cellStyle name="20% - Accent6 38 2 5" xfId="8492"/>
    <cellStyle name="20% - Accent6 38 2 5 2" xfId="8493"/>
    <cellStyle name="20% - Accent6 38 2 6" xfId="8494"/>
    <cellStyle name="20% - Accent6 38 3" xfId="8495"/>
    <cellStyle name="20% - Accent6 38 3 2" xfId="8496"/>
    <cellStyle name="20% - Accent6 38 4" xfId="8497"/>
    <cellStyle name="20% - Accent6 38 4 2" xfId="8498"/>
    <cellStyle name="20% - Accent6 38 5" xfId="8499"/>
    <cellStyle name="20% - Accent6 38 5 2" xfId="8500"/>
    <cellStyle name="20% - Accent6 38 6" xfId="8501"/>
    <cellStyle name="20% - Accent6 38 6 2" xfId="8502"/>
    <cellStyle name="20% - Accent6 38 7" xfId="8503"/>
    <cellStyle name="20% - Accent6 38 8" xfId="8504"/>
    <cellStyle name="20% - Accent6 39" xfId="8505"/>
    <cellStyle name="20% - Accent6 39 2" xfId="8506"/>
    <cellStyle name="20% - Accent6 39 2 2" xfId="8507"/>
    <cellStyle name="20% - Accent6 39 2 2 2" xfId="8508"/>
    <cellStyle name="20% - Accent6 39 2 3" xfId="8509"/>
    <cellStyle name="20% - Accent6 39 2 3 2" xfId="8510"/>
    <cellStyle name="20% - Accent6 39 2 4" xfId="8511"/>
    <cellStyle name="20% - Accent6 39 2 4 2" xfId="8512"/>
    <cellStyle name="20% - Accent6 39 2 5" xfId="8513"/>
    <cellStyle name="20% - Accent6 39 2 5 2" xfId="8514"/>
    <cellStyle name="20% - Accent6 39 2 6" xfId="8515"/>
    <cellStyle name="20% - Accent6 39 3" xfId="8516"/>
    <cellStyle name="20% - Accent6 39 3 2" xfId="8517"/>
    <cellStyle name="20% - Accent6 39 4" xfId="8518"/>
    <cellStyle name="20% - Accent6 39 4 2" xfId="8519"/>
    <cellStyle name="20% - Accent6 39 5" xfId="8520"/>
    <cellStyle name="20% - Accent6 39 5 2" xfId="8521"/>
    <cellStyle name="20% - Accent6 39 6" xfId="8522"/>
    <cellStyle name="20% - Accent6 39 6 2" xfId="8523"/>
    <cellStyle name="20% - Accent6 39 7" xfId="8524"/>
    <cellStyle name="20% - Accent6 39 8" xfId="8525"/>
    <cellStyle name="20% - Accent6 4" xfId="8526"/>
    <cellStyle name="20% - Accent6 4 10" xfId="8527"/>
    <cellStyle name="20% - Accent6 4 11" xfId="8528"/>
    <cellStyle name="20% - Accent6 4 2" xfId="8529"/>
    <cellStyle name="20% - Accent6 4 2 2" xfId="8530"/>
    <cellStyle name="20% - Accent6 4 2 2 2" xfId="8531"/>
    <cellStyle name="20% - Accent6 4 2 3" xfId="8532"/>
    <cellStyle name="20% - Accent6 4 2 3 2" xfId="8533"/>
    <cellStyle name="20% - Accent6 4 2 4" xfId="8534"/>
    <cellStyle name="20% - Accent6 4 2 4 2" xfId="8535"/>
    <cellStyle name="20% - Accent6 4 2 5" xfId="8536"/>
    <cellStyle name="20% - Accent6 4 2 5 2" xfId="8537"/>
    <cellStyle name="20% - Accent6 4 2 6" xfId="8538"/>
    <cellStyle name="20% - Accent6 4 2 7" xfId="8539"/>
    <cellStyle name="20% - Accent6 4 2 8" xfId="8540"/>
    <cellStyle name="20% - Accent6 4 2 9" xfId="8541"/>
    <cellStyle name="20% - Accent6 4 3" xfId="8542"/>
    <cellStyle name="20% - Accent6 4 3 2" xfId="8543"/>
    <cellStyle name="20% - Accent6 4 4" xfId="8544"/>
    <cellStyle name="20% - Accent6 4 4 2" xfId="8545"/>
    <cellStyle name="20% - Accent6 4 5" xfId="8546"/>
    <cellStyle name="20% - Accent6 4 5 2" xfId="8547"/>
    <cellStyle name="20% - Accent6 4 6" xfId="8548"/>
    <cellStyle name="20% - Accent6 4 6 2" xfId="8549"/>
    <cellStyle name="20% - Accent6 4 7" xfId="8550"/>
    <cellStyle name="20% - Accent6 4 8" xfId="8551"/>
    <cellStyle name="20% - Accent6 4 9" xfId="8552"/>
    <cellStyle name="20% - Accent6 40" xfId="8553"/>
    <cellStyle name="20% - Accent6 40 2" xfId="8554"/>
    <cellStyle name="20% - Accent6 40 2 2" xfId="8555"/>
    <cellStyle name="20% - Accent6 40 2 2 2" xfId="8556"/>
    <cellStyle name="20% - Accent6 40 2 3" xfId="8557"/>
    <cellStyle name="20% - Accent6 40 2 3 2" xfId="8558"/>
    <cellStyle name="20% - Accent6 40 2 4" xfId="8559"/>
    <cellStyle name="20% - Accent6 40 2 4 2" xfId="8560"/>
    <cellStyle name="20% - Accent6 40 2 5" xfId="8561"/>
    <cellStyle name="20% - Accent6 40 2 5 2" xfId="8562"/>
    <cellStyle name="20% - Accent6 40 2 6" xfId="8563"/>
    <cellStyle name="20% - Accent6 40 3" xfId="8564"/>
    <cellStyle name="20% - Accent6 40 3 2" xfId="8565"/>
    <cellStyle name="20% - Accent6 40 4" xfId="8566"/>
    <cellStyle name="20% - Accent6 40 4 2" xfId="8567"/>
    <cellStyle name="20% - Accent6 40 5" xfId="8568"/>
    <cellStyle name="20% - Accent6 40 5 2" xfId="8569"/>
    <cellStyle name="20% - Accent6 40 6" xfId="8570"/>
    <cellStyle name="20% - Accent6 40 6 2" xfId="8571"/>
    <cellStyle name="20% - Accent6 40 7" xfId="8572"/>
    <cellStyle name="20% - Accent6 40 8" xfId="8573"/>
    <cellStyle name="20% - Accent6 41" xfId="8574"/>
    <cellStyle name="20% - Accent6 41 2" xfId="8575"/>
    <cellStyle name="20% - Accent6 41 2 2" xfId="8576"/>
    <cellStyle name="20% - Accent6 41 2 2 2" xfId="8577"/>
    <cellStyle name="20% - Accent6 41 2 3" xfId="8578"/>
    <cellStyle name="20% - Accent6 41 2 3 2" xfId="8579"/>
    <cellStyle name="20% - Accent6 41 2 4" xfId="8580"/>
    <cellStyle name="20% - Accent6 41 2 4 2" xfId="8581"/>
    <cellStyle name="20% - Accent6 41 2 5" xfId="8582"/>
    <cellStyle name="20% - Accent6 41 2 5 2" xfId="8583"/>
    <cellStyle name="20% - Accent6 41 2 6" xfId="8584"/>
    <cellStyle name="20% - Accent6 41 3" xfId="8585"/>
    <cellStyle name="20% - Accent6 41 3 2" xfId="8586"/>
    <cellStyle name="20% - Accent6 41 4" xfId="8587"/>
    <cellStyle name="20% - Accent6 41 4 2" xfId="8588"/>
    <cellStyle name="20% - Accent6 41 5" xfId="8589"/>
    <cellStyle name="20% - Accent6 41 5 2" xfId="8590"/>
    <cellStyle name="20% - Accent6 41 6" xfId="8591"/>
    <cellStyle name="20% - Accent6 41 6 2" xfId="8592"/>
    <cellStyle name="20% - Accent6 41 7" xfId="8593"/>
    <cellStyle name="20% - Accent6 41 8" xfId="8594"/>
    <cellStyle name="20% - Accent6 42" xfId="8595"/>
    <cellStyle name="20% - Accent6 42 2" xfId="8596"/>
    <cellStyle name="20% - Accent6 42 2 2" xfId="8597"/>
    <cellStyle name="20% - Accent6 42 2 2 2" xfId="8598"/>
    <cellStyle name="20% - Accent6 42 2 3" xfId="8599"/>
    <cellStyle name="20% - Accent6 42 2 3 2" xfId="8600"/>
    <cellStyle name="20% - Accent6 42 2 4" xfId="8601"/>
    <cellStyle name="20% - Accent6 42 2 4 2" xfId="8602"/>
    <cellStyle name="20% - Accent6 42 2 5" xfId="8603"/>
    <cellStyle name="20% - Accent6 42 2 5 2" xfId="8604"/>
    <cellStyle name="20% - Accent6 42 2 6" xfId="8605"/>
    <cellStyle name="20% - Accent6 42 3" xfId="8606"/>
    <cellStyle name="20% - Accent6 42 3 2" xfId="8607"/>
    <cellStyle name="20% - Accent6 42 4" xfId="8608"/>
    <cellStyle name="20% - Accent6 42 4 2" xfId="8609"/>
    <cellStyle name="20% - Accent6 42 5" xfId="8610"/>
    <cellStyle name="20% - Accent6 42 5 2" xfId="8611"/>
    <cellStyle name="20% - Accent6 42 6" xfId="8612"/>
    <cellStyle name="20% - Accent6 42 6 2" xfId="8613"/>
    <cellStyle name="20% - Accent6 42 7" xfId="8614"/>
    <cellStyle name="20% - Accent6 42 8" xfId="8615"/>
    <cellStyle name="20% - Accent6 43" xfId="8616"/>
    <cellStyle name="20% - Accent6 43 2" xfId="8617"/>
    <cellStyle name="20% - Accent6 43 2 2" xfId="8618"/>
    <cellStyle name="20% - Accent6 43 2 2 2" xfId="8619"/>
    <cellStyle name="20% - Accent6 43 2 3" xfId="8620"/>
    <cellStyle name="20% - Accent6 43 2 3 2" xfId="8621"/>
    <cellStyle name="20% - Accent6 43 2 4" xfId="8622"/>
    <cellStyle name="20% - Accent6 43 2 4 2" xfId="8623"/>
    <cellStyle name="20% - Accent6 43 2 5" xfId="8624"/>
    <cellStyle name="20% - Accent6 43 2 5 2" xfId="8625"/>
    <cellStyle name="20% - Accent6 43 2 6" xfId="8626"/>
    <cellStyle name="20% - Accent6 43 3" xfId="8627"/>
    <cellStyle name="20% - Accent6 43 3 2" xfId="8628"/>
    <cellStyle name="20% - Accent6 43 4" xfId="8629"/>
    <cellStyle name="20% - Accent6 43 4 2" xfId="8630"/>
    <cellStyle name="20% - Accent6 43 5" xfId="8631"/>
    <cellStyle name="20% - Accent6 43 5 2" xfId="8632"/>
    <cellStyle name="20% - Accent6 43 6" xfId="8633"/>
    <cellStyle name="20% - Accent6 43 6 2" xfId="8634"/>
    <cellStyle name="20% - Accent6 43 7" xfId="8635"/>
    <cellStyle name="20% - Accent6 43 8" xfId="8636"/>
    <cellStyle name="20% - Accent6 44" xfId="8637"/>
    <cellStyle name="20% - Accent6 44 2" xfId="8638"/>
    <cellStyle name="20% - Accent6 44 2 2" xfId="8639"/>
    <cellStyle name="20% - Accent6 44 2 2 2" xfId="8640"/>
    <cellStyle name="20% - Accent6 44 2 3" xfId="8641"/>
    <cellStyle name="20% - Accent6 44 2 3 2" xfId="8642"/>
    <cellStyle name="20% - Accent6 44 2 4" xfId="8643"/>
    <cellStyle name="20% - Accent6 44 2 4 2" xfId="8644"/>
    <cellStyle name="20% - Accent6 44 2 5" xfId="8645"/>
    <cellStyle name="20% - Accent6 44 2 5 2" xfId="8646"/>
    <cellStyle name="20% - Accent6 44 2 6" xfId="8647"/>
    <cellStyle name="20% - Accent6 44 3" xfId="8648"/>
    <cellStyle name="20% - Accent6 44 3 2" xfId="8649"/>
    <cellStyle name="20% - Accent6 44 4" xfId="8650"/>
    <cellStyle name="20% - Accent6 44 4 2" xfId="8651"/>
    <cellStyle name="20% - Accent6 44 5" xfId="8652"/>
    <cellStyle name="20% - Accent6 44 5 2" xfId="8653"/>
    <cellStyle name="20% - Accent6 44 6" xfId="8654"/>
    <cellStyle name="20% - Accent6 44 6 2" xfId="8655"/>
    <cellStyle name="20% - Accent6 44 7" xfId="8656"/>
    <cellStyle name="20% - Accent6 44 8" xfId="8657"/>
    <cellStyle name="20% - Accent6 45" xfId="8658"/>
    <cellStyle name="20% - Accent6 45 2" xfId="8659"/>
    <cellStyle name="20% - Accent6 45 2 2" xfId="8660"/>
    <cellStyle name="20% - Accent6 45 2 2 2" xfId="8661"/>
    <cellStyle name="20% - Accent6 45 2 3" xfId="8662"/>
    <cellStyle name="20% - Accent6 45 2 3 2" xfId="8663"/>
    <cellStyle name="20% - Accent6 45 2 4" xfId="8664"/>
    <cellStyle name="20% - Accent6 45 2 4 2" xfId="8665"/>
    <cellStyle name="20% - Accent6 45 2 5" xfId="8666"/>
    <cellStyle name="20% - Accent6 45 2 5 2" xfId="8667"/>
    <cellStyle name="20% - Accent6 45 2 6" xfId="8668"/>
    <cellStyle name="20% - Accent6 45 3" xfId="8669"/>
    <cellStyle name="20% - Accent6 45 3 2" xfId="8670"/>
    <cellStyle name="20% - Accent6 45 4" xfId="8671"/>
    <cellStyle name="20% - Accent6 45 4 2" xfId="8672"/>
    <cellStyle name="20% - Accent6 45 5" xfId="8673"/>
    <cellStyle name="20% - Accent6 45 5 2" xfId="8674"/>
    <cellStyle name="20% - Accent6 45 6" xfId="8675"/>
    <cellStyle name="20% - Accent6 45 6 2" xfId="8676"/>
    <cellStyle name="20% - Accent6 45 7" xfId="8677"/>
    <cellStyle name="20% - Accent6 45 8" xfId="8678"/>
    <cellStyle name="20% - Accent6 46" xfId="8679"/>
    <cellStyle name="20% - Accent6 46 2" xfId="8680"/>
    <cellStyle name="20% - Accent6 46 2 2" xfId="8681"/>
    <cellStyle name="20% - Accent6 46 2 2 2" xfId="8682"/>
    <cellStyle name="20% - Accent6 46 2 3" xfId="8683"/>
    <cellStyle name="20% - Accent6 46 2 3 2" xfId="8684"/>
    <cellStyle name="20% - Accent6 46 2 4" xfId="8685"/>
    <cellStyle name="20% - Accent6 46 2 4 2" xfId="8686"/>
    <cellStyle name="20% - Accent6 46 2 5" xfId="8687"/>
    <cellStyle name="20% - Accent6 46 2 5 2" xfId="8688"/>
    <cellStyle name="20% - Accent6 46 2 6" xfId="8689"/>
    <cellStyle name="20% - Accent6 46 3" xfId="8690"/>
    <cellStyle name="20% - Accent6 46 3 2" xfId="8691"/>
    <cellStyle name="20% - Accent6 46 4" xfId="8692"/>
    <cellStyle name="20% - Accent6 46 4 2" xfId="8693"/>
    <cellStyle name="20% - Accent6 46 5" xfId="8694"/>
    <cellStyle name="20% - Accent6 46 5 2" xfId="8695"/>
    <cellStyle name="20% - Accent6 46 6" xfId="8696"/>
    <cellStyle name="20% - Accent6 46 6 2" xfId="8697"/>
    <cellStyle name="20% - Accent6 46 7" xfId="8698"/>
    <cellStyle name="20% - Accent6 46 8" xfId="8699"/>
    <cellStyle name="20% - Accent6 47" xfId="8700"/>
    <cellStyle name="20% - Accent6 47 2" xfId="8701"/>
    <cellStyle name="20% - Accent6 47 2 2" xfId="8702"/>
    <cellStyle name="20% - Accent6 47 2 2 2" xfId="8703"/>
    <cellStyle name="20% - Accent6 47 2 3" xfId="8704"/>
    <cellStyle name="20% - Accent6 47 2 3 2" xfId="8705"/>
    <cellStyle name="20% - Accent6 47 2 4" xfId="8706"/>
    <cellStyle name="20% - Accent6 47 2 4 2" xfId="8707"/>
    <cellStyle name="20% - Accent6 47 2 5" xfId="8708"/>
    <cellStyle name="20% - Accent6 47 2 5 2" xfId="8709"/>
    <cellStyle name="20% - Accent6 47 2 6" xfId="8710"/>
    <cellStyle name="20% - Accent6 47 3" xfId="8711"/>
    <cellStyle name="20% - Accent6 47 3 2" xfId="8712"/>
    <cellStyle name="20% - Accent6 47 4" xfId="8713"/>
    <cellStyle name="20% - Accent6 47 4 2" xfId="8714"/>
    <cellStyle name="20% - Accent6 47 5" xfId="8715"/>
    <cellStyle name="20% - Accent6 47 5 2" xfId="8716"/>
    <cellStyle name="20% - Accent6 47 6" xfId="8717"/>
    <cellStyle name="20% - Accent6 47 6 2" xfId="8718"/>
    <cellStyle name="20% - Accent6 47 7" xfId="8719"/>
    <cellStyle name="20% - Accent6 47 8" xfId="8720"/>
    <cellStyle name="20% - Accent6 48" xfId="8721"/>
    <cellStyle name="20% - Accent6 48 2" xfId="8722"/>
    <cellStyle name="20% - Accent6 48 2 2" xfId="8723"/>
    <cellStyle name="20% - Accent6 48 2 2 2" xfId="8724"/>
    <cellStyle name="20% - Accent6 48 2 3" xfId="8725"/>
    <cellStyle name="20% - Accent6 48 2 3 2" xfId="8726"/>
    <cellStyle name="20% - Accent6 48 2 4" xfId="8727"/>
    <cellStyle name="20% - Accent6 48 2 4 2" xfId="8728"/>
    <cellStyle name="20% - Accent6 48 2 5" xfId="8729"/>
    <cellStyle name="20% - Accent6 48 2 5 2" xfId="8730"/>
    <cellStyle name="20% - Accent6 48 2 6" xfId="8731"/>
    <cellStyle name="20% - Accent6 48 3" xfId="8732"/>
    <cellStyle name="20% - Accent6 48 3 2" xfId="8733"/>
    <cellStyle name="20% - Accent6 48 4" xfId="8734"/>
    <cellStyle name="20% - Accent6 48 4 2" xfId="8735"/>
    <cellStyle name="20% - Accent6 48 5" xfId="8736"/>
    <cellStyle name="20% - Accent6 48 5 2" xfId="8737"/>
    <cellStyle name="20% - Accent6 48 6" xfId="8738"/>
    <cellStyle name="20% - Accent6 48 6 2" xfId="8739"/>
    <cellStyle name="20% - Accent6 48 7" xfId="8740"/>
    <cellStyle name="20% - Accent6 48 8" xfId="8741"/>
    <cellStyle name="20% - Accent6 49" xfId="8742"/>
    <cellStyle name="20% - Accent6 49 2" xfId="8743"/>
    <cellStyle name="20% - Accent6 49 2 2" xfId="8744"/>
    <cellStyle name="20% - Accent6 49 2 2 2" xfId="8745"/>
    <cellStyle name="20% - Accent6 49 2 3" xfId="8746"/>
    <cellStyle name="20% - Accent6 49 2 3 2" xfId="8747"/>
    <cellStyle name="20% - Accent6 49 2 4" xfId="8748"/>
    <cellStyle name="20% - Accent6 49 2 4 2" xfId="8749"/>
    <cellStyle name="20% - Accent6 49 2 5" xfId="8750"/>
    <cellStyle name="20% - Accent6 49 2 5 2" xfId="8751"/>
    <cellStyle name="20% - Accent6 49 2 6" xfId="8752"/>
    <cellStyle name="20% - Accent6 49 3" xfId="8753"/>
    <cellStyle name="20% - Accent6 49 3 2" xfId="8754"/>
    <cellStyle name="20% - Accent6 49 4" xfId="8755"/>
    <cellStyle name="20% - Accent6 49 4 2" xfId="8756"/>
    <cellStyle name="20% - Accent6 49 5" xfId="8757"/>
    <cellStyle name="20% - Accent6 49 5 2" xfId="8758"/>
    <cellStyle name="20% - Accent6 49 6" xfId="8759"/>
    <cellStyle name="20% - Accent6 49 6 2" xfId="8760"/>
    <cellStyle name="20% - Accent6 49 7" xfId="8761"/>
    <cellStyle name="20% - Accent6 49 8" xfId="8762"/>
    <cellStyle name="20% - Accent6 5" xfId="8763"/>
    <cellStyle name="20% - Accent6 5 10" xfId="8764"/>
    <cellStyle name="20% - Accent6 5 11" xfId="8765"/>
    <cellStyle name="20% - Accent6 5 2" xfId="8766"/>
    <cellStyle name="20% - Accent6 5 2 2" xfId="8767"/>
    <cellStyle name="20% - Accent6 5 2 2 2" xfId="8768"/>
    <cellStyle name="20% - Accent6 5 2 3" xfId="8769"/>
    <cellStyle name="20% - Accent6 5 2 3 2" xfId="8770"/>
    <cellStyle name="20% - Accent6 5 2 4" xfId="8771"/>
    <cellStyle name="20% - Accent6 5 2 4 2" xfId="8772"/>
    <cellStyle name="20% - Accent6 5 2 5" xfId="8773"/>
    <cellStyle name="20% - Accent6 5 2 5 2" xfId="8774"/>
    <cellStyle name="20% - Accent6 5 2 6" xfId="8775"/>
    <cellStyle name="20% - Accent6 5 2 7" xfId="8776"/>
    <cellStyle name="20% - Accent6 5 2 8" xfId="8777"/>
    <cellStyle name="20% - Accent6 5 2 9" xfId="8778"/>
    <cellStyle name="20% - Accent6 5 3" xfId="8779"/>
    <cellStyle name="20% - Accent6 5 3 2" xfId="8780"/>
    <cellStyle name="20% - Accent6 5 4" xfId="8781"/>
    <cellStyle name="20% - Accent6 5 4 2" xfId="8782"/>
    <cellStyle name="20% - Accent6 5 5" xfId="8783"/>
    <cellStyle name="20% - Accent6 5 5 2" xfId="8784"/>
    <cellStyle name="20% - Accent6 5 6" xfId="8785"/>
    <cellStyle name="20% - Accent6 5 6 2" xfId="8786"/>
    <cellStyle name="20% - Accent6 5 7" xfId="8787"/>
    <cellStyle name="20% - Accent6 5 8" xfId="8788"/>
    <cellStyle name="20% - Accent6 5 9" xfId="8789"/>
    <cellStyle name="20% - Accent6 50" xfId="8790"/>
    <cellStyle name="20% - Accent6 50 2" xfId="8791"/>
    <cellStyle name="20% - Accent6 50 2 2" xfId="8792"/>
    <cellStyle name="20% - Accent6 50 2 2 2" xfId="8793"/>
    <cellStyle name="20% - Accent6 50 2 3" xfId="8794"/>
    <cellStyle name="20% - Accent6 50 2 3 2" xfId="8795"/>
    <cellStyle name="20% - Accent6 50 2 4" xfId="8796"/>
    <cellStyle name="20% - Accent6 50 2 4 2" xfId="8797"/>
    <cellStyle name="20% - Accent6 50 2 5" xfId="8798"/>
    <cellStyle name="20% - Accent6 50 2 5 2" xfId="8799"/>
    <cellStyle name="20% - Accent6 50 2 6" xfId="8800"/>
    <cellStyle name="20% - Accent6 50 3" xfId="8801"/>
    <cellStyle name="20% - Accent6 50 3 2" xfId="8802"/>
    <cellStyle name="20% - Accent6 50 4" xfId="8803"/>
    <cellStyle name="20% - Accent6 50 4 2" xfId="8804"/>
    <cellStyle name="20% - Accent6 50 5" xfId="8805"/>
    <cellStyle name="20% - Accent6 50 5 2" xfId="8806"/>
    <cellStyle name="20% - Accent6 50 6" xfId="8807"/>
    <cellStyle name="20% - Accent6 50 6 2" xfId="8808"/>
    <cellStyle name="20% - Accent6 50 7" xfId="8809"/>
    <cellStyle name="20% - Accent6 50 8" xfId="8810"/>
    <cellStyle name="20% - Accent6 51" xfId="8811"/>
    <cellStyle name="20% - Accent6 51 2" xfId="8812"/>
    <cellStyle name="20% - Accent6 51 2 2" xfId="8813"/>
    <cellStyle name="20% - Accent6 51 2 2 2" xfId="8814"/>
    <cellStyle name="20% - Accent6 51 2 3" xfId="8815"/>
    <cellStyle name="20% - Accent6 51 2 3 2" xfId="8816"/>
    <cellStyle name="20% - Accent6 51 2 4" xfId="8817"/>
    <cellStyle name="20% - Accent6 51 2 4 2" xfId="8818"/>
    <cellStyle name="20% - Accent6 51 2 5" xfId="8819"/>
    <cellStyle name="20% - Accent6 51 2 5 2" xfId="8820"/>
    <cellStyle name="20% - Accent6 51 2 6" xfId="8821"/>
    <cellStyle name="20% - Accent6 51 3" xfId="8822"/>
    <cellStyle name="20% - Accent6 51 3 2" xfId="8823"/>
    <cellStyle name="20% - Accent6 51 4" xfId="8824"/>
    <cellStyle name="20% - Accent6 51 4 2" xfId="8825"/>
    <cellStyle name="20% - Accent6 51 5" xfId="8826"/>
    <cellStyle name="20% - Accent6 51 5 2" xfId="8827"/>
    <cellStyle name="20% - Accent6 51 6" xfId="8828"/>
    <cellStyle name="20% - Accent6 51 6 2" xfId="8829"/>
    <cellStyle name="20% - Accent6 51 7" xfId="8830"/>
    <cellStyle name="20% - Accent6 51 8" xfId="8831"/>
    <cellStyle name="20% - Accent6 52" xfId="8832"/>
    <cellStyle name="20% - Accent6 52 2" xfId="8833"/>
    <cellStyle name="20% - Accent6 52 2 2" xfId="8834"/>
    <cellStyle name="20% - Accent6 52 2 2 2" xfId="8835"/>
    <cellStyle name="20% - Accent6 52 2 3" xfId="8836"/>
    <cellStyle name="20% - Accent6 52 2 3 2" xfId="8837"/>
    <cellStyle name="20% - Accent6 52 2 4" xfId="8838"/>
    <cellStyle name="20% - Accent6 52 2 4 2" xfId="8839"/>
    <cellStyle name="20% - Accent6 52 2 5" xfId="8840"/>
    <cellStyle name="20% - Accent6 52 2 5 2" xfId="8841"/>
    <cellStyle name="20% - Accent6 52 2 6" xfId="8842"/>
    <cellStyle name="20% - Accent6 52 3" xfId="8843"/>
    <cellStyle name="20% - Accent6 52 3 2" xfId="8844"/>
    <cellStyle name="20% - Accent6 52 4" xfId="8845"/>
    <cellStyle name="20% - Accent6 52 4 2" xfId="8846"/>
    <cellStyle name="20% - Accent6 52 5" xfId="8847"/>
    <cellStyle name="20% - Accent6 52 5 2" xfId="8848"/>
    <cellStyle name="20% - Accent6 52 6" xfId="8849"/>
    <cellStyle name="20% - Accent6 52 6 2" xfId="8850"/>
    <cellStyle name="20% - Accent6 52 7" xfId="8851"/>
    <cellStyle name="20% - Accent6 52 8" xfId="8852"/>
    <cellStyle name="20% - Accent6 53" xfId="8853"/>
    <cellStyle name="20% - Accent6 53 2" xfId="8854"/>
    <cellStyle name="20% - Accent6 53 2 2" xfId="8855"/>
    <cellStyle name="20% - Accent6 53 2 2 2" xfId="8856"/>
    <cellStyle name="20% - Accent6 53 2 3" xfId="8857"/>
    <cellStyle name="20% - Accent6 53 2 3 2" xfId="8858"/>
    <cellStyle name="20% - Accent6 53 2 4" xfId="8859"/>
    <cellStyle name="20% - Accent6 53 2 4 2" xfId="8860"/>
    <cellStyle name="20% - Accent6 53 2 5" xfId="8861"/>
    <cellStyle name="20% - Accent6 53 2 5 2" xfId="8862"/>
    <cellStyle name="20% - Accent6 53 2 6" xfId="8863"/>
    <cellStyle name="20% - Accent6 53 3" xfId="8864"/>
    <cellStyle name="20% - Accent6 53 3 2" xfId="8865"/>
    <cellStyle name="20% - Accent6 53 4" xfId="8866"/>
    <cellStyle name="20% - Accent6 53 4 2" xfId="8867"/>
    <cellStyle name="20% - Accent6 53 5" xfId="8868"/>
    <cellStyle name="20% - Accent6 53 5 2" xfId="8869"/>
    <cellStyle name="20% - Accent6 53 6" xfId="8870"/>
    <cellStyle name="20% - Accent6 53 6 2" xfId="8871"/>
    <cellStyle name="20% - Accent6 53 7" xfId="8872"/>
    <cellStyle name="20% - Accent6 53 8" xfId="8873"/>
    <cellStyle name="20% - Accent6 54" xfId="8874"/>
    <cellStyle name="20% - Accent6 54 2" xfId="8875"/>
    <cellStyle name="20% - Accent6 54 2 2" xfId="8876"/>
    <cellStyle name="20% - Accent6 54 2 2 2" xfId="8877"/>
    <cellStyle name="20% - Accent6 54 2 3" xfId="8878"/>
    <cellStyle name="20% - Accent6 54 2 3 2" xfId="8879"/>
    <cellStyle name="20% - Accent6 54 2 4" xfId="8880"/>
    <cellStyle name="20% - Accent6 54 2 4 2" xfId="8881"/>
    <cellStyle name="20% - Accent6 54 2 5" xfId="8882"/>
    <cellStyle name="20% - Accent6 54 2 5 2" xfId="8883"/>
    <cellStyle name="20% - Accent6 54 2 6" xfId="8884"/>
    <cellStyle name="20% - Accent6 54 3" xfId="8885"/>
    <cellStyle name="20% - Accent6 54 3 2" xfId="8886"/>
    <cellStyle name="20% - Accent6 54 4" xfId="8887"/>
    <cellStyle name="20% - Accent6 54 4 2" xfId="8888"/>
    <cellStyle name="20% - Accent6 54 5" xfId="8889"/>
    <cellStyle name="20% - Accent6 54 5 2" xfId="8890"/>
    <cellStyle name="20% - Accent6 54 6" xfId="8891"/>
    <cellStyle name="20% - Accent6 54 6 2" xfId="8892"/>
    <cellStyle name="20% - Accent6 54 7" xfId="8893"/>
    <cellStyle name="20% - Accent6 54 8" xfId="8894"/>
    <cellStyle name="20% - Accent6 55" xfId="8895"/>
    <cellStyle name="20% - Accent6 55 2" xfId="8896"/>
    <cellStyle name="20% - Accent6 55 2 2" xfId="8897"/>
    <cellStyle name="20% - Accent6 55 2 2 2" xfId="8898"/>
    <cellStyle name="20% - Accent6 55 2 3" xfId="8899"/>
    <cellStyle name="20% - Accent6 55 2 3 2" xfId="8900"/>
    <cellStyle name="20% - Accent6 55 2 4" xfId="8901"/>
    <cellStyle name="20% - Accent6 55 2 4 2" xfId="8902"/>
    <cellStyle name="20% - Accent6 55 2 5" xfId="8903"/>
    <cellStyle name="20% - Accent6 55 2 5 2" xfId="8904"/>
    <cellStyle name="20% - Accent6 55 2 6" xfId="8905"/>
    <cellStyle name="20% - Accent6 55 3" xfId="8906"/>
    <cellStyle name="20% - Accent6 55 3 2" xfId="8907"/>
    <cellStyle name="20% - Accent6 55 4" xfId="8908"/>
    <cellStyle name="20% - Accent6 55 4 2" xfId="8909"/>
    <cellStyle name="20% - Accent6 55 5" xfId="8910"/>
    <cellStyle name="20% - Accent6 55 5 2" xfId="8911"/>
    <cellStyle name="20% - Accent6 55 6" xfId="8912"/>
    <cellStyle name="20% - Accent6 55 6 2" xfId="8913"/>
    <cellStyle name="20% - Accent6 55 7" xfId="8914"/>
    <cellStyle name="20% - Accent6 55 8" xfId="8915"/>
    <cellStyle name="20% - Accent6 56" xfId="8916"/>
    <cellStyle name="20% - Accent6 56 2" xfId="8917"/>
    <cellStyle name="20% - Accent6 56 2 2" xfId="8918"/>
    <cellStyle name="20% - Accent6 56 2 2 2" xfId="8919"/>
    <cellStyle name="20% - Accent6 56 2 3" xfId="8920"/>
    <cellStyle name="20% - Accent6 56 2 3 2" xfId="8921"/>
    <cellStyle name="20% - Accent6 56 2 4" xfId="8922"/>
    <cellStyle name="20% - Accent6 56 2 4 2" xfId="8923"/>
    <cellStyle name="20% - Accent6 56 2 5" xfId="8924"/>
    <cellStyle name="20% - Accent6 56 2 5 2" xfId="8925"/>
    <cellStyle name="20% - Accent6 56 2 6" xfId="8926"/>
    <cellStyle name="20% - Accent6 56 3" xfId="8927"/>
    <cellStyle name="20% - Accent6 56 3 2" xfId="8928"/>
    <cellStyle name="20% - Accent6 56 4" xfId="8929"/>
    <cellStyle name="20% - Accent6 56 4 2" xfId="8930"/>
    <cellStyle name="20% - Accent6 56 5" xfId="8931"/>
    <cellStyle name="20% - Accent6 56 5 2" xfId="8932"/>
    <cellStyle name="20% - Accent6 56 6" xfId="8933"/>
    <cellStyle name="20% - Accent6 56 6 2" xfId="8934"/>
    <cellStyle name="20% - Accent6 56 7" xfId="8935"/>
    <cellStyle name="20% - Accent6 56 8" xfId="8936"/>
    <cellStyle name="20% - Accent6 57" xfId="8937"/>
    <cellStyle name="20% - Accent6 57 2" xfId="8938"/>
    <cellStyle name="20% - Accent6 57 2 2" xfId="8939"/>
    <cellStyle name="20% - Accent6 57 2 2 2" xfId="8940"/>
    <cellStyle name="20% - Accent6 57 2 3" xfId="8941"/>
    <cellStyle name="20% - Accent6 57 2 3 2" xfId="8942"/>
    <cellStyle name="20% - Accent6 57 2 4" xfId="8943"/>
    <cellStyle name="20% - Accent6 57 2 4 2" xfId="8944"/>
    <cellStyle name="20% - Accent6 57 2 5" xfId="8945"/>
    <cellStyle name="20% - Accent6 57 2 5 2" xfId="8946"/>
    <cellStyle name="20% - Accent6 57 2 6" xfId="8947"/>
    <cellStyle name="20% - Accent6 57 3" xfId="8948"/>
    <cellStyle name="20% - Accent6 57 3 2" xfId="8949"/>
    <cellStyle name="20% - Accent6 57 4" xfId="8950"/>
    <cellStyle name="20% - Accent6 57 4 2" xfId="8951"/>
    <cellStyle name="20% - Accent6 57 5" xfId="8952"/>
    <cellStyle name="20% - Accent6 57 5 2" xfId="8953"/>
    <cellStyle name="20% - Accent6 57 6" xfId="8954"/>
    <cellStyle name="20% - Accent6 57 6 2" xfId="8955"/>
    <cellStyle name="20% - Accent6 57 7" xfId="8956"/>
    <cellStyle name="20% - Accent6 57 8" xfId="8957"/>
    <cellStyle name="20% - Accent6 58" xfId="8958"/>
    <cellStyle name="20% - Accent6 58 2" xfId="8959"/>
    <cellStyle name="20% - Accent6 58 2 2" xfId="8960"/>
    <cellStyle name="20% - Accent6 58 2 2 2" xfId="8961"/>
    <cellStyle name="20% - Accent6 58 2 3" xfId="8962"/>
    <cellStyle name="20% - Accent6 58 2 3 2" xfId="8963"/>
    <cellStyle name="20% - Accent6 58 2 4" xfId="8964"/>
    <cellStyle name="20% - Accent6 58 2 4 2" xfId="8965"/>
    <cellStyle name="20% - Accent6 58 2 5" xfId="8966"/>
    <cellStyle name="20% - Accent6 58 2 5 2" xfId="8967"/>
    <cellStyle name="20% - Accent6 58 2 6" xfId="8968"/>
    <cellStyle name="20% - Accent6 58 3" xfId="8969"/>
    <cellStyle name="20% - Accent6 58 3 2" xfId="8970"/>
    <cellStyle name="20% - Accent6 58 4" xfId="8971"/>
    <cellStyle name="20% - Accent6 58 4 2" xfId="8972"/>
    <cellStyle name="20% - Accent6 58 5" xfId="8973"/>
    <cellStyle name="20% - Accent6 58 5 2" xfId="8974"/>
    <cellStyle name="20% - Accent6 58 6" xfId="8975"/>
    <cellStyle name="20% - Accent6 58 6 2" xfId="8976"/>
    <cellStyle name="20% - Accent6 58 7" xfId="8977"/>
    <cellStyle name="20% - Accent6 58 8" xfId="8978"/>
    <cellStyle name="20% - Accent6 59" xfId="8979"/>
    <cellStyle name="20% - Accent6 59 2" xfId="8980"/>
    <cellStyle name="20% - Accent6 59 2 2" xfId="8981"/>
    <cellStyle name="20% - Accent6 59 2 2 2" xfId="8982"/>
    <cellStyle name="20% - Accent6 59 2 3" xfId="8983"/>
    <cellStyle name="20% - Accent6 59 2 3 2" xfId="8984"/>
    <cellStyle name="20% - Accent6 59 2 4" xfId="8985"/>
    <cellStyle name="20% - Accent6 59 2 4 2" xfId="8986"/>
    <cellStyle name="20% - Accent6 59 2 5" xfId="8987"/>
    <cellStyle name="20% - Accent6 59 2 5 2" xfId="8988"/>
    <cellStyle name="20% - Accent6 59 2 6" xfId="8989"/>
    <cellStyle name="20% - Accent6 59 3" xfId="8990"/>
    <cellStyle name="20% - Accent6 59 3 2" xfId="8991"/>
    <cellStyle name="20% - Accent6 59 4" xfId="8992"/>
    <cellStyle name="20% - Accent6 59 4 2" xfId="8993"/>
    <cellStyle name="20% - Accent6 59 5" xfId="8994"/>
    <cellStyle name="20% - Accent6 59 5 2" xfId="8995"/>
    <cellStyle name="20% - Accent6 59 6" xfId="8996"/>
    <cellStyle name="20% - Accent6 59 6 2" xfId="8997"/>
    <cellStyle name="20% - Accent6 59 7" xfId="8998"/>
    <cellStyle name="20% - Accent6 59 8" xfId="8999"/>
    <cellStyle name="20% - Accent6 6" xfId="9000"/>
    <cellStyle name="20% - Accent6 6 10" xfId="9001"/>
    <cellStyle name="20% - Accent6 6 11" xfId="9002"/>
    <cellStyle name="20% - Accent6 6 2" xfId="9003"/>
    <cellStyle name="20% - Accent6 6 2 2" xfId="9004"/>
    <cellStyle name="20% - Accent6 6 2 2 2" xfId="9005"/>
    <cellStyle name="20% - Accent6 6 2 3" xfId="9006"/>
    <cellStyle name="20% - Accent6 6 2 3 2" xfId="9007"/>
    <cellStyle name="20% - Accent6 6 2 4" xfId="9008"/>
    <cellStyle name="20% - Accent6 6 2 4 2" xfId="9009"/>
    <cellStyle name="20% - Accent6 6 2 5" xfId="9010"/>
    <cellStyle name="20% - Accent6 6 2 5 2" xfId="9011"/>
    <cellStyle name="20% - Accent6 6 2 6" xfId="9012"/>
    <cellStyle name="20% - Accent6 6 2 7" xfId="9013"/>
    <cellStyle name="20% - Accent6 6 2 8" xfId="9014"/>
    <cellStyle name="20% - Accent6 6 2 9" xfId="9015"/>
    <cellStyle name="20% - Accent6 6 3" xfId="9016"/>
    <cellStyle name="20% - Accent6 6 3 2" xfId="9017"/>
    <cellStyle name="20% - Accent6 6 4" xfId="9018"/>
    <cellStyle name="20% - Accent6 6 4 2" xfId="9019"/>
    <cellStyle name="20% - Accent6 6 5" xfId="9020"/>
    <cellStyle name="20% - Accent6 6 5 2" xfId="9021"/>
    <cellStyle name="20% - Accent6 6 6" xfId="9022"/>
    <cellStyle name="20% - Accent6 6 6 2" xfId="9023"/>
    <cellStyle name="20% - Accent6 6 7" xfId="9024"/>
    <cellStyle name="20% - Accent6 6 8" xfId="9025"/>
    <cellStyle name="20% - Accent6 6 9" xfId="9026"/>
    <cellStyle name="20% - Accent6 60" xfId="9027"/>
    <cellStyle name="20% - Accent6 60 2" xfId="9028"/>
    <cellStyle name="20% - Accent6 60 2 2" xfId="9029"/>
    <cellStyle name="20% - Accent6 60 2 2 2" xfId="9030"/>
    <cellStyle name="20% - Accent6 60 2 3" xfId="9031"/>
    <cellStyle name="20% - Accent6 60 2 3 2" xfId="9032"/>
    <cellStyle name="20% - Accent6 60 2 4" xfId="9033"/>
    <cellStyle name="20% - Accent6 60 2 4 2" xfId="9034"/>
    <cellStyle name="20% - Accent6 60 2 5" xfId="9035"/>
    <cellStyle name="20% - Accent6 60 2 5 2" xfId="9036"/>
    <cellStyle name="20% - Accent6 60 2 6" xfId="9037"/>
    <cellStyle name="20% - Accent6 60 3" xfId="9038"/>
    <cellStyle name="20% - Accent6 60 3 2" xfId="9039"/>
    <cellStyle name="20% - Accent6 60 4" xfId="9040"/>
    <cellStyle name="20% - Accent6 60 4 2" xfId="9041"/>
    <cellStyle name="20% - Accent6 60 5" xfId="9042"/>
    <cellStyle name="20% - Accent6 60 5 2" xfId="9043"/>
    <cellStyle name="20% - Accent6 60 6" xfId="9044"/>
    <cellStyle name="20% - Accent6 60 6 2" xfId="9045"/>
    <cellStyle name="20% - Accent6 60 7" xfId="9046"/>
    <cellStyle name="20% - Accent6 60 8" xfId="9047"/>
    <cellStyle name="20% - Accent6 61" xfId="9048"/>
    <cellStyle name="20% - Accent6 61 2" xfId="9049"/>
    <cellStyle name="20% - Accent6 61 2 2" xfId="9050"/>
    <cellStyle name="20% - Accent6 61 2 2 2" xfId="9051"/>
    <cellStyle name="20% - Accent6 61 2 3" xfId="9052"/>
    <cellStyle name="20% - Accent6 61 2 3 2" xfId="9053"/>
    <cellStyle name="20% - Accent6 61 2 4" xfId="9054"/>
    <cellStyle name="20% - Accent6 61 2 4 2" xfId="9055"/>
    <cellStyle name="20% - Accent6 61 2 5" xfId="9056"/>
    <cellStyle name="20% - Accent6 61 2 5 2" xfId="9057"/>
    <cellStyle name="20% - Accent6 61 2 6" xfId="9058"/>
    <cellStyle name="20% - Accent6 61 3" xfId="9059"/>
    <cellStyle name="20% - Accent6 61 3 2" xfId="9060"/>
    <cellStyle name="20% - Accent6 61 4" xfId="9061"/>
    <cellStyle name="20% - Accent6 61 4 2" xfId="9062"/>
    <cellStyle name="20% - Accent6 61 5" xfId="9063"/>
    <cellStyle name="20% - Accent6 61 5 2" xfId="9064"/>
    <cellStyle name="20% - Accent6 61 6" xfId="9065"/>
    <cellStyle name="20% - Accent6 61 6 2" xfId="9066"/>
    <cellStyle name="20% - Accent6 61 7" xfId="9067"/>
    <cellStyle name="20% - Accent6 61 8" xfId="9068"/>
    <cellStyle name="20% - Accent6 62" xfId="9069"/>
    <cellStyle name="20% - Accent6 62 2" xfId="9070"/>
    <cellStyle name="20% - Accent6 62 2 2" xfId="9071"/>
    <cellStyle name="20% - Accent6 62 2 2 2" xfId="9072"/>
    <cellStyle name="20% - Accent6 62 2 3" xfId="9073"/>
    <cellStyle name="20% - Accent6 62 2 3 2" xfId="9074"/>
    <cellStyle name="20% - Accent6 62 2 4" xfId="9075"/>
    <cellStyle name="20% - Accent6 62 2 4 2" xfId="9076"/>
    <cellStyle name="20% - Accent6 62 2 5" xfId="9077"/>
    <cellStyle name="20% - Accent6 62 2 5 2" xfId="9078"/>
    <cellStyle name="20% - Accent6 62 2 6" xfId="9079"/>
    <cellStyle name="20% - Accent6 62 3" xfId="9080"/>
    <cellStyle name="20% - Accent6 62 3 2" xfId="9081"/>
    <cellStyle name="20% - Accent6 62 4" xfId="9082"/>
    <cellStyle name="20% - Accent6 62 4 2" xfId="9083"/>
    <cellStyle name="20% - Accent6 62 5" xfId="9084"/>
    <cellStyle name="20% - Accent6 62 5 2" xfId="9085"/>
    <cellStyle name="20% - Accent6 62 6" xfId="9086"/>
    <cellStyle name="20% - Accent6 62 6 2" xfId="9087"/>
    <cellStyle name="20% - Accent6 62 7" xfId="9088"/>
    <cellStyle name="20% - Accent6 62 8" xfId="9089"/>
    <cellStyle name="20% - Accent6 63" xfId="9090"/>
    <cellStyle name="20% - Accent6 63 2" xfId="9091"/>
    <cellStyle name="20% - Accent6 63 2 2" xfId="9092"/>
    <cellStyle name="20% - Accent6 63 2 2 2" xfId="9093"/>
    <cellStyle name="20% - Accent6 63 2 3" xfId="9094"/>
    <cellStyle name="20% - Accent6 63 2 3 2" xfId="9095"/>
    <cellStyle name="20% - Accent6 63 2 4" xfId="9096"/>
    <cellStyle name="20% - Accent6 63 2 4 2" xfId="9097"/>
    <cellStyle name="20% - Accent6 63 2 5" xfId="9098"/>
    <cellStyle name="20% - Accent6 63 2 5 2" xfId="9099"/>
    <cellStyle name="20% - Accent6 63 2 6" xfId="9100"/>
    <cellStyle name="20% - Accent6 63 3" xfId="9101"/>
    <cellStyle name="20% - Accent6 63 3 2" xfId="9102"/>
    <cellStyle name="20% - Accent6 63 4" xfId="9103"/>
    <cellStyle name="20% - Accent6 63 4 2" xfId="9104"/>
    <cellStyle name="20% - Accent6 63 5" xfId="9105"/>
    <cellStyle name="20% - Accent6 63 5 2" xfId="9106"/>
    <cellStyle name="20% - Accent6 63 6" xfId="9107"/>
    <cellStyle name="20% - Accent6 63 6 2" xfId="9108"/>
    <cellStyle name="20% - Accent6 63 7" xfId="9109"/>
    <cellStyle name="20% - Accent6 63 8" xfId="9110"/>
    <cellStyle name="20% - Accent6 64" xfId="9111"/>
    <cellStyle name="20% - Accent6 64 2" xfId="9112"/>
    <cellStyle name="20% - Accent6 64 2 2" xfId="9113"/>
    <cellStyle name="20% - Accent6 64 2 2 2" xfId="9114"/>
    <cellStyle name="20% - Accent6 64 2 3" xfId="9115"/>
    <cellStyle name="20% - Accent6 64 2 3 2" xfId="9116"/>
    <cellStyle name="20% - Accent6 64 2 4" xfId="9117"/>
    <cellStyle name="20% - Accent6 64 2 4 2" xfId="9118"/>
    <cellStyle name="20% - Accent6 64 2 5" xfId="9119"/>
    <cellStyle name="20% - Accent6 64 2 5 2" xfId="9120"/>
    <cellStyle name="20% - Accent6 64 2 6" xfId="9121"/>
    <cellStyle name="20% - Accent6 64 3" xfId="9122"/>
    <cellStyle name="20% - Accent6 64 3 2" xfId="9123"/>
    <cellStyle name="20% - Accent6 64 4" xfId="9124"/>
    <cellStyle name="20% - Accent6 64 4 2" xfId="9125"/>
    <cellStyle name="20% - Accent6 64 5" xfId="9126"/>
    <cellStyle name="20% - Accent6 64 5 2" xfId="9127"/>
    <cellStyle name="20% - Accent6 64 6" xfId="9128"/>
    <cellStyle name="20% - Accent6 64 6 2" xfId="9129"/>
    <cellStyle name="20% - Accent6 64 7" xfId="9130"/>
    <cellStyle name="20% - Accent6 64 8" xfId="9131"/>
    <cellStyle name="20% - Accent6 65" xfId="9132"/>
    <cellStyle name="20% - Accent6 65 2" xfId="9133"/>
    <cellStyle name="20% - Accent6 65 2 2" xfId="9134"/>
    <cellStyle name="20% - Accent6 65 2 2 2" xfId="9135"/>
    <cellStyle name="20% - Accent6 65 2 3" xfId="9136"/>
    <cellStyle name="20% - Accent6 65 2 3 2" xfId="9137"/>
    <cellStyle name="20% - Accent6 65 2 4" xfId="9138"/>
    <cellStyle name="20% - Accent6 65 2 4 2" xfId="9139"/>
    <cellStyle name="20% - Accent6 65 2 5" xfId="9140"/>
    <cellStyle name="20% - Accent6 65 2 5 2" xfId="9141"/>
    <cellStyle name="20% - Accent6 65 2 6" xfId="9142"/>
    <cellStyle name="20% - Accent6 65 3" xfId="9143"/>
    <cellStyle name="20% - Accent6 65 3 2" xfId="9144"/>
    <cellStyle name="20% - Accent6 65 4" xfId="9145"/>
    <cellStyle name="20% - Accent6 65 4 2" xfId="9146"/>
    <cellStyle name="20% - Accent6 65 5" xfId="9147"/>
    <cellStyle name="20% - Accent6 65 5 2" xfId="9148"/>
    <cellStyle name="20% - Accent6 65 6" xfId="9149"/>
    <cellStyle name="20% - Accent6 65 6 2" xfId="9150"/>
    <cellStyle name="20% - Accent6 65 7" xfId="9151"/>
    <cellStyle name="20% - Accent6 65 8" xfId="9152"/>
    <cellStyle name="20% - Accent6 66" xfId="9153"/>
    <cellStyle name="20% - Accent6 66 2" xfId="9154"/>
    <cellStyle name="20% - Accent6 66 2 2" xfId="9155"/>
    <cellStyle name="20% - Accent6 66 2 2 2" xfId="9156"/>
    <cellStyle name="20% - Accent6 66 2 3" xfId="9157"/>
    <cellStyle name="20% - Accent6 66 2 3 2" xfId="9158"/>
    <cellStyle name="20% - Accent6 66 2 4" xfId="9159"/>
    <cellStyle name="20% - Accent6 66 2 4 2" xfId="9160"/>
    <cellStyle name="20% - Accent6 66 2 5" xfId="9161"/>
    <cellStyle name="20% - Accent6 66 2 5 2" xfId="9162"/>
    <cellStyle name="20% - Accent6 66 2 6" xfId="9163"/>
    <cellStyle name="20% - Accent6 66 3" xfId="9164"/>
    <cellStyle name="20% - Accent6 66 3 2" xfId="9165"/>
    <cellStyle name="20% - Accent6 66 4" xfId="9166"/>
    <cellStyle name="20% - Accent6 66 4 2" xfId="9167"/>
    <cellStyle name="20% - Accent6 66 5" xfId="9168"/>
    <cellStyle name="20% - Accent6 66 5 2" xfId="9169"/>
    <cellStyle name="20% - Accent6 66 6" xfId="9170"/>
    <cellStyle name="20% - Accent6 66 6 2" xfId="9171"/>
    <cellStyle name="20% - Accent6 66 7" xfId="9172"/>
    <cellStyle name="20% - Accent6 66 8" xfId="9173"/>
    <cellStyle name="20% - Accent6 67" xfId="9174"/>
    <cellStyle name="20% - Accent6 67 2" xfId="9175"/>
    <cellStyle name="20% - Accent6 67 2 2" xfId="9176"/>
    <cellStyle name="20% - Accent6 67 2 2 2" xfId="9177"/>
    <cellStyle name="20% - Accent6 67 2 3" xfId="9178"/>
    <cellStyle name="20% - Accent6 67 2 3 2" xfId="9179"/>
    <cellStyle name="20% - Accent6 67 2 4" xfId="9180"/>
    <cellStyle name="20% - Accent6 67 2 4 2" xfId="9181"/>
    <cellStyle name="20% - Accent6 67 2 5" xfId="9182"/>
    <cellStyle name="20% - Accent6 67 2 5 2" xfId="9183"/>
    <cellStyle name="20% - Accent6 67 2 6" xfId="9184"/>
    <cellStyle name="20% - Accent6 67 3" xfId="9185"/>
    <cellStyle name="20% - Accent6 67 3 2" xfId="9186"/>
    <cellStyle name="20% - Accent6 67 4" xfId="9187"/>
    <cellStyle name="20% - Accent6 67 4 2" xfId="9188"/>
    <cellStyle name="20% - Accent6 67 5" xfId="9189"/>
    <cellStyle name="20% - Accent6 67 5 2" xfId="9190"/>
    <cellStyle name="20% - Accent6 67 6" xfId="9191"/>
    <cellStyle name="20% - Accent6 67 6 2" xfId="9192"/>
    <cellStyle name="20% - Accent6 67 7" xfId="9193"/>
    <cellStyle name="20% - Accent6 67 8" xfId="9194"/>
    <cellStyle name="20% - Accent6 68" xfId="9195"/>
    <cellStyle name="20% - Accent6 68 2" xfId="9196"/>
    <cellStyle name="20% - Accent6 68 2 2" xfId="9197"/>
    <cellStyle name="20% - Accent6 68 2 2 2" xfId="9198"/>
    <cellStyle name="20% - Accent6 68 2 3" xfId="9199"/>
    <cellStyle name="20% - Accent6 68 2 3 2" xfId="9200"/>
    <cellStyle name="20% - Accent6 68 2 4" xfId="9201"/>
    <cellStyle name="20% - Accent6 68 2 4 2" xfId="9202"/>
    <cellStyle name="20% - Accent6 68 2 5" xfId="9203"/>
    <cellStyle name="20% - Accent6 68 2 5 2" xfId="9204"/>
    <cellStyle name="20% - Accent6 68 2 6" xfId="9205"/>
    <cellStyle name="20% - Accent6 68 3" xfId="9206"/>
    <cellStyle name="20% - Accent6 68 3 2" xfId="9207"/>
    <cellStyle name="20% - Accent6 68 4" xfId="9208"/>
    <cellStyle name="20% - Accent6 68 4 2" xfId="9209"/>
    <cellStyle name="20% - Accent6 68 5" xfId="9210"/>
    <cellStyle name="20% - Accent6 68 5 2" xfId="9211"/>
    <cellStyle name="20% - Accent6 68 6" xfId="9212"/>
    <cellStyle name="20% - Accent6 68 6 2" xfId="9213"/>
    <cellStyle name="20% - Accent6 68 7" xfId="9214"/>
    <cellStyle name="20% - Accent6 68 8" xfId="9215"/>
    <cellStyle name="20% - Accent6 69" xfId="9216"/>
    <cellStyle name="20% - Accent6 69 2" xfId="9217"/>
    <cellStyle name="20% - Accent6 69 2 2" xfId="9218"/>
    <cellStyle name="20% - Accent6 69 2 2 2" xfId="9219"/>
    <cellStyle name="20% - Accent6 69 2 3" xfId="9220"/>
    <cellStyle name="20% - Accent6 69 2 3 2" xfId="9221"/>
    <cellStyle name="20% - Accent6 69 2 4" xfId="9222"/>
    <cellStyle name="20% - Accent6 69 2 4 2" xfId="9223"/>
    <cellStyle name="20% - Accent6 69 2 5" xfId="9224"/>
    <cellStyle name="20% - Accent6 69 2 5 2" xfId="9225"/>
    <cellStyle name="20% - Accent6 69 2 6" xfId="9226"/>
    <cellStyle name="20% - Accent6 69 3" xfId="9227"/>
    <cellStyle name="20% - Accent6 69 3 2" xfId="9228"/>
    <cellStyle name="20% - Accent6 69 4" xfId="9229"/>
    <cellStyle name="20% - Accent6 69 4 2" xfId="9230"/>
    <cellStyle name="20% - Accent6 69 5" xfId="9231"/>
    <cellStyle name="20% - Accent6 69 5 2" xfId="9232"/>
    <cellStyle name="20% - Accent6 69 6" xfId="9233"/>
    <cellStyle name="20% - Accent6 69 6 2" xfId="9234"/>
    <cellStyle name="20% - Accent6 69 7" xfId="9235"/>
    <cellStyle name="20% - Accent6 69 8" xfId="9236"/>
    <cellStyle name="20% - Accent6 7" xfId="9237"/>
    <cellStyle name="20% - Accent6 7 10" xfId="9238"/>
    <cellStyle name="20% - Accent6 7 11" xfId="9239"/>
    <cellStyle name="20% - Accent6 7 2" xfId="9240"/>
    <cellStyle name="20% - Accent6 7 2 2" xfId="9241"/>
    <cellStyle name="20% - Accent6 7 2 2 2" xfId="9242"/>
    <cellStyle name="20% - Accent6 7 2 3" xfId="9243"/>
    <cellStyle name="20% - Accent6 7 2 3 2" xfId="9244"/>
    <cellStyle name="20% - Accent6 7 2 4" xfId="9245"/>
    <cellStyle name="20% - Accent6 7 2 4 2" xfId="9246"/>
    <cellStyle name="20% - Accent6 7 2 5" xfId="9247"/>
    <cellStyle name="20% - Accent6 7 2 5 2" xfId="9248"/>
    <cellStyle name="20% - Accent6 7 2 6" xfId="9249"/>
    <cellStyle name="20% - Accent6 7 2 7" xfId="9250"/>
    <cellStyle name="20% - Accent6 7 2 8" xfId="9251"/>
    <cellStyle name="20% - Accent6 7 2 9" xfId="9252"/>
    <cellStyle name="20% - Accent6 7 3" xfId="9253"/>
    <cellStyle name="20% - Accent6 7 3 2" xfId="9254"/>
    <cellStyle name="20% - Accent6 7 4" xfId="9255"/>
    <cellStyle name="20% - Accent6 7 4 2" xfId="9256"/>
    <cellStyle name="20% - Accent6 7 5" xfId="9257"/>
    <cellStyle name="20% - Accent6 7 5 2" xfId="9258"/>
    <cellStyle name="20% - Accent6 7 6" xfId="9259"/>
    <cellStyle name="20% - Accent6 7 6 2" xfId="9260"/>
    <cellStyle name="20% - Accent6 7 7" xfId="9261"/>
    <cellStyle name="20% - Accent6 7 8" xfId="9262"/>
    <cellStyle name="20% - Accent6 7 9" xfId="9263"/>
    <cellStyle name="20% - Accent6 70" xfId="9264"/>
    <cellStyle name="20% - Accent6 70 2" xfId="9265"/>
    <cellStyle name="20% - Accent6 70 2 2" xfId="9266"/>
    <cellStyle name="20% - Accent6 70 2 2 2" xfId="9267"/>
    <cellStyle name="20% - Accent6 70 2 3" xfId="9268"/>
    <cellStyle name="20% - Accent6 70 2 3 2" xfId="9269"/>
    <cellStyle name="20% - Accent6 70 2 4" xfId="9270"/>
    <cellStyle name="20% - Accent6 70 2 4 2" xfId="9271"/>
    <cellStyle name="20% - Accent6 70 2 5" xfId="9272"/>
    <cellStyle name="20% - Accent6 70 2 5 2" xfId="9273"/>
    <cellStyle name="20% - Accent6 70 2 6" xfId="9274"/>
    <cellStyle name="20% - Accent6 70 3" xfId="9275"/>
    <cellStyle name="20% - Accent6 70 3 2" xfId="9276"/>
    <cellStyle name="20% - Accent6 70 4" xfId="9277"/>
    <cellStyle name="20% - Accent6 70 4 2" xfId="9278"/>
    <cellStyle name="20% - Accent6 70 5" xfId="9279"/>
    <cellStyle name="20% - Accent6 70 5 2" xfId="9280"/>
    <cellStyle name="20% - Accent6 70 6" xfId="9281"/>
    <cellStyle name="20% - Accent6 70 6 2" xfId="9282"/>
    <cellStyle name="20% - Accent6 70 7" xfId="9283"/>
    <cellStyle name="20% - Accent6 70 8" xfId="9284"/>
    <cellStyle name="20% - Accent6 71" xfId="9285"/>
    <cellStyle name="20% - Accent6 71 2" xfId="9286"/>
    <cellStyle name="20% - Accent6 71 2 2" xfId="9287"/>
    <cellStyle name="20% - Accent6 71 2 2 2" xfId="9288"/>
    <cellStyle name="20% - Accent6 71 2 3" xfId="9289"/>
    <cellStyle name="20% - Accent6 71 2 3 2" xfId="9290"/>
    <cellStyle name="20% - Accent6 71 2 4" xfId="9291"/>
    <cellStyle name="20% - Accent6 71 2 4 2" xfId="9292"/>
    <cellStyle name="20% - Accent6 71 2 5" xfId="9293"/>
    <cellStyle name="20% - Accent6 71 2 5 2" xfId="9294"/>
    <cellStyle name="20% - Accent6 71 2 6" xfId="9295"/>
    <cellStyle name="20% - Accent6 71 3" xfId="9296"/>
    <cellStyle name="20% - Accent6 71 3 2" xfId="9297"/>
    <cellStyle name="20% - Accent6 71 4" xfId="9298"/>
    <cellStyle name="20% - Accent6 71 4 2" xfId="9299"/>
    <cellStyle name="20% - Accent6 71 5" xfId="9300"/>
    <cellStyle name="20% - Accent6 71 5 2" xfId="9301"/>
    <cellStyle name="20% - Accent6 71 6" xfId="9302"/>
    <cellStyle name="20% - Accent6 71 6 2" xfId="9303"/>
    <cellStyle name="20% - Accent6 71 7" xfId="9304"/>
    <cellStyle name="20% - Accent6 71 8" xfId="9305"/>
    <cellStyle name="20% - Accent6 72" xfId="9306"/>
    <cellStyle name="20% - Accent6 72 2" xfId="9307"/>
    <cellStyle name="20% - Accent6 72 2 2" xfId="9308"/>
    <cellStyle name="20% - Accent6 72 2 2 2" xfId="9309"/>
    <cellStyle name="20% - Accent6 72 2 3" xfId="9310"/>
    <cellStyle name="20% - Accent6 72 2 3 2" xfId="9311"/>
    <cellStyle name="20% - Accent6 72 2 4" xfId="9312"/>
    <cellStyle name="20% - Accent6 72 2 4 2" xfId="9313"/>
    <cellStyle name="20% - Accent6 72 2 5" xfId="9314"/>
    <cellStyle name="20% - Accent6 72 2 5 2" xfId="9315"/>
    <cellStyle name="20% - Accent6 72 2 6" xfId="9316"/>
    <cellStyle name="20% - Accent6 72 3" xfId="9317"/>
    <cellStyle name="20% - Accent6 72 3 2" xfId="9318"/>
    <cellStyle name="20% - Accent6 72 4" xfId="9319"/>
    <cellStyle name="20% - Accent6 72 4 2" xfId="9320"/>
    <cellStyle name="20% - Accent6 72 5" xfId="9321"/>
    <cellStyle name="20% - Accent6 72 5 2" xfId="9322"/>
    <cellStyle name="20% - Accent6 72 6" xfId="9323"/>
    <cellStyle name="20% - Accent6 72 6 2" xfId="9324"/>
    <cellStyle name="20% - Accent6 72 7" xfId="9325"/>
    <cellStyle name="20% - Accent6 72 8" xfId="9326"/>
    <cellStyle name="20% - Accent6 8" xfId="9327"/>
    <cellStyle name="20% - Accent6 8 2" xfId="9328"/>
    <cellStyle name="20% - Accent6 8 2 2" xfId="9329"/>
    <cellStyle name="20% - Accent6 8 2 2 2" xfId="9330"/>
    <cellStyle name="20% - Accent6 8 2 3" xfId="9331"/>
    <cellStyle name="20% - Accent6 8 2 3 2" xfId="9332"/>
    <cellStyle name="20% - Accent6 8 2 4" xfId="9333"/>
    <cellStyle name="20% - Accent6 8 2 4 2" xfId="9334"/>
    <cellStyle name="20% - Accent6 8 2 5" xfId="9335"/>
    <cellStyle name="20% - Accent6 8 2 5 2" xfId="9336"/>
    <cellStyle name="20% - Accent6 8 2 6" xfId="9337"/>
    <cellStyle name="20% - Accent6 8 3" xfId="9338"/>
    <cellStyle name="20% - Accent6 8 3 2" xfId="9339"/>
    <cellStyle name="20% - Accent6 8 4" xfId="9340"/>
    <cellStyle name="20% - Accent6 8 4 2" xfId="9341"/>
    <cellStyle name="20% - Accent6 8 5" xfId="9342"/>
    <cellStyle name="20% - Accent6 8 5 2" xfId="9343"/>
    <cellStyle name="20% - Accent6 8 6" xfId="9344"/>
    <cellStyle name="20% - Accent6 8 6 2" xfId="9345"/>
    <cellStyle name="20% - Accent6 8 7" xfId="9346"/>
    <cellStyle name="20% - Accent6 8 8" xfId="9347"/>
    <cellStyle name="20% - Accent6 9" xfId="9348"/>
    <cellStyle name="20% - Accent6 9 2" xfId="9349"/>
    <cellStyle name="20% - Accent6 9 2 2" xfId="9350"/>
    <cellStyle name="20% - Accent6 9 2 2 2" xfId="9351"/>
    <cellStyle name="20% - Accent6 9 2 3" xfId="9352"/>
    <cellStyle name="20% - Accent6 9 2 3 2" xfId="9353"/>
    <cellStyle name="20% - Accent6 9 2 4" xfId="9354"/>
    <cellStyle name="20% - Accent6 9 2 4 2" xfId="9355"/>
    <cellStyle name="20% - Accent6 9 2 5" xfId="9356"/>
    <cellStyle name="20% - Accent6 9 2 5 2" xfId="9357"/>
    <cellStyle name="20% - Accent6 9 2 6" xfId="9358"/>
    <cellStyle name="20% - Accent6 9 3" xfId="9359"/>
    <cellStyle name="20% - Accent6 9 3 2" xfId="9360"/>
    <cellStyle name="20% - Accent6 9 4" xfId="9361"/>
    <cellStyle name="20% - Accent6 9 4 2" xfId="9362"/>
    <cellStyle name="20% - Accent6 9 5" xfId="9363"/>
    <cellStyle name="20% - Accent6 9 5 2" xfId="9364"/>
    <cellStyle name="20% - Accent6 9 6" xfId="9365"/>
    <cellStyle name="20% - Accent6 9 6 2" xfId="9366"/>
    <cellStyle name="20% - Accent6 9 7" xfId="9367"/>
    <cellStyle name="20% - Accent6 9 8" xfId="9368"/>
    <cellStyle name="40% - Accent1 10" xfId="9369"/>
    <cellStyle name="40% - Accent1 10 2" xfId="9370"/>
    <cellStyle name="40% - Accent1 10 2 2" xfId="9371"/>
    <cellStyle name="40% - Accent1 10 2 2 2" xfId="9372"/>
    <cellStyle name="40% - Accent1 10 2 3" xfId="9373"/>
    <cellStyle name="40% - Accent1 10 2 3 2" xfId="9374"/>
    <cellStyle name="40% - Accent1 10 2 4" xfId="9375"/>
    <cellStyle name="40% - Accent1 10 2 4 2" xfId="9376"/>
    <cellStyle name="40% - Accent1 10 2 5" xfId="9377"/>
    <cellStyle name="40% - Accent1 10 2 5 2" xfId="9378"/>
    <cellStyle name="40% - Accent1 10 2 6" xfId="9379"/>
    <cellStyle name="40% - Accent1 10 3" xfId="9380"/>
    <cellStyle name="40% - Accent1 10 3 2" xfId="9381"/>
    <cellStyle name="40% - Accent1 10 4" xfId="9382"/>
    <cellStyle name="40% - Accent1 10 4 2" xfId="9383"/>
    <cellStyle name="40% - Accent1 10 5" xfId="9384"/>
    <cellStyle name="40% - Accent1 10 5 2" xfId="9385"/>
    <cellStyle name="40% - Accent1 10 6" xfId="9386"/>
    <cellStyle name="40% - Accent1 10 6 2" xfId="9387"/>
    <cellStyle name="40% - Accent1 10 7" xfId="9388"/>
    <cellStyle name="40% - Accent1 10 8" xfId="9389"/>
    <cellStyle name="40% - Accent1 11" xfId="9390"/>
    <cellStyle name="40% - Accent1 11 2" xfId="9391"/>
    <cellStyle name="40% - Accent1 11 2 2" xfId="9392"/>
    <cellStyle name="40% - Accent1 11 2 2 2" xfId="9393"/>
    <cellStyle name="40% - Accent1 11 2 3" xfId="9394"/>
    <cellStyle name="40% - Accent1 11 2 3 2" xfId="9395"/>
    <cellStyle name="40% - Accent1 11 2 4" xfId="9396"/>
    <cellStyle name="40% - Accent1 11 2 4 2" xfId="9397"/>
    <cellStyle name="40% - Accent1 11 2 5" xfId="9398"/>
    <cellStyle name="40% - Accent1 11 2 5 2" xfId="9399"/>
    <cellStyle name="40% - Accent1 11 2 6" xfId="9400"/>
    <cellStyle name="40% - Accent1 11 3" xfId="9401"/>
    <cellStyle name="40% - Accent1 11 3 2" xfId="9402"/>
    <cellStyle name="40% - Accent1 11 4" xfId="9403"/>
    <cellStyle name="40% - Accent1 11 4 2" xfId="9404"/>
    <cellStyle name="40% - Accent1 11 5" xfId="9405"/>
    <cellStyle name="40% - Accent1 11 5 2" xfId="9406"/>
    <cellStyle name="40% - Accent1 11 6" xfId="9407"/>
    <cellStyle name="40% - Accent1 11 6 2" xfId="9408"/>
    <cellStyle name="40% - Accent1 11 7" xfId="9409"/>
    <cellStyle name="40% - Accent1 11 8" xfId="9410"/>
    <cellStyle name="40% - Accent1 12" xfId="9411"/>
    <cellStyle name="40% - Accent1 12 2" xfId="9412"/>
    <cellStyle name="40% - Accent1 12 2 2" xfId="9413"/>
    <cellStyle name="40% - Accent1 12 2 2 2" xfId="9414"/>
    <cellStyle name="40% - Accent1 12 2 3" xfId="9415"/>
    <cellStyle name="40% - Accent1 12 2 3 2" xfId="9416"/>
    <cellStyle name="40% - Accent1 12 2 4" xfId="9417"/>
    <cellStyle name="40% - Accent1 12 2 4 2" xfId="9418"/>
    <cellStyle name="40% - Accent1 12 2 5" xfId="9419"/>
    <cellStyle name="40% - Accent1 12 2 5 2" xfId="9420"/>
    <cellStyle name="40% - Accent1 12 2 6" xfId="9421"/>
    <cellStyle name="40% - Accent1 12 3" xfId="9422"/>
    <cellStyle name="40% - Accent1 12 3 2" xfId="9423"/>
    <cellStyle name="40% - Accent1 12 4" xfId="9424"/>
    <cellStyle name="40% - Accent1 12 4 2" xfId="9425"/>
    <cellStyle name="40% - Accent1 12 5" xfId="9426"/>
    <cellStyle name="40% - Accent1 12 5 2" xfId="9427"/>
    <cellStyle name="40% - Accent1 12 6" xfId="9428"/>
    <cellStyle name="40% - Accent1 12 6 2" xfId="9429"/>
    <cellStyle name="40% - Accent1 12 7" xfId="9430"/>
    <cellStyle name="40% - Accent1 12 8" xfId="9431"/>
    <cellStyle name="40% - Accent1 13" xfId="9432"/>
    <cellStyle name="40% - Accent1 13 2" xfId="9433"/>
    <cellStyle name="40% - Accent1 13 2 2" xfId="9434"/>
    <cellStyle name="40% - Accent1 13 2 2 2" xfId="9435"/>
    <cellStyle name="40% - Accent1 13 2 3" xfId="9436"/>
    <cellStyle name="40% - Accent1 13 2 3 2" xfId="9437"/>
    <cellStyle name="40% - Accent1 13 2 4" xfId="9438"/>
    <cellStyle name="40% - Accent1 13 2 4 2" xfId="9439"/>
    <cellStyle name="40% - Accent1 13 2 5" xfId="9440"/>
    <cellStyle name="40% - Accent1 13 2 5 2" xfId="9441"/>
    <cellStyle name="40% - Accent1 13 2 6" xfId="9442"/>
    <cellStyle name="40% - Accent1 13 3" xfId="9443"/>
    <cellStyle name="40% - Accent1 13 3 2" xfId="9444"/>
    <cellStyle name="40% - Accent1 13 4" xfId="9445"/>
    <cellStyle name="40% - Accent1 13 4 2" xfId="9446"/>
    <cellStyle name="40% - Accent1 13 5" xfId="9447"/>
    <cellStyle name="40% - Accent1 13 5 2" xfId="9448"/>
    <cellStyle name="40% - Accent1 13 6" xfId="9449"/>
    <cellStyle name="40% - Accent1 13 6 2" xfId="9450"/>
    <cellStyle name="40% - Accent1 13 7" xfId="9451"/>
    <cellStyle name="40% - Accent1 13 8" xfId="9452"/>
    <cellStyle name="40% - Accent1 14" xfId="9453"/>
    <cellStyle name="40% - Accent1 14 2" xfId="9454"/>
    <cellStyle name="40% - Accent1 14 2 2" xfId="9455"/>
    <cellStyle name="40% - Accent1 14 2 2 2" xfId="9456"/>
    <cellStyle name="40% - Accent1 14 2 3" xfId="9457"/>
    <cellStyle name="40% - Accent1 14 2 3 2" xfId="9458"/>
    <cellStyle name="40% - Accent1 14 2 4" xfId="9459"/>
    <cellStyle name="40% - Accent1 14 2 4 2" xfId="9460"/>
    <cellStyle name="40% - Accent1 14 2 5" xfId="9461"/>
    <cellStyle name="40% - Accent1 14 2 5 2" xfId="9462"/>
    <cellStyle name="40% - Accent1 14 2 6" xfId="9463"/>
    <cellStyle name="40% - Accent1 14 3" xfId="9464"/>
    <cellStyle name="40% - Accent1 14 3 2" xfId="9465"/>
    <cellStyle name="40% - Accent1 14 4" xfId="9466"/>
    <cellStyle name="40% - Accent1 14 4 2" xfId="9467"/>
    <cellStyle name="40% - Accent1 14 5" xfId="9468"/>
    <cellStyle name="40% - Accent1 14 5 2" xfId="9469"/>
    <cellStyle name="40% - Accent1 14 6" xfId="9470"/>
    <cellStyle name="40% - Accent1 14 6 2" xfId="9471"/>
    <cellStyle name="40% - Accent1 14 7" xfId="9472"/>
    <cellStyle name="40% - Accent1 14 8" xfId="9473"/>
    <cellStyle name="40% - Accent1 15" xfId="9474"/>
    <cellStyle name="40% - Accent1 15 2" xfId="9475"/>
    <cellStyle name="40% - Accent1 15 2 2" xfId="9476"/>
    <cellStyle name="40% - Accent1 15 2 2 2" xfId="9477"/>
    <cellStyle name="40% - Accent1 15 2 3" xfId="9478"/>
    <cellStyle name="40% - Accent1 15 2 3 2" xfId="9479"/>
    <cellStyle name="40% - Accent1 15 2 4" xfId="9480"/>
    <cellStyle name="40% - Accent1 15 2 4 2" xfId="9481"/>
    <cellStyle name="40% - Accent1 15 2 5" xfId="9482"/>
    <cellStyle name="40% - Accent1 15 2 5 2" xfId="9483"/>
    <cellStyle name="40% - Accent1 15 2 6" xfId="9484"/>
    <cellStyle name="40% - Accent1 15 3" xfId="9485"/>
    <cellStyle name="40% - Accent1 15 3 2" xfId="9486"/>
    <cellStyle name="40% - Accent1 15 4" xfId="9487"/>
    <cellStyle name="40% - Accent1 15 4 2" xfId="9488"/>
    <cellStyle name="40% - Accent1 15 5" xfId="9489"/>
    <cellStyle name="40% - Accent1 15 5 2" xfId="9490"/>
    <cellStyle name="40% - Accent1 15 6" xfId="9491"/>
    <cellStyle name="40% - Accent1 15 6 2" xfId="9492"/>
    <cellStyle name="40% - Accent1 15 7" xfId="9493"/>
    <cellStyle name="40% - Accent1 15 8" xfId="9494"/>
    <cellStyle name="40% - Accent1 16" xfId="9495"/>
    <cellStyle name="40% - Accent1 16 2" xfId="9496"/>
    <cellStyle name="40% - Accent1 16 2 2" xfId="9497"/>
    <cellStyle name="40% - Accent1 16 2 2 2" xfId="9498"/>
    <cellStyle name="40% - Accent1 16 2 3" xfId="9499"/>
    <cellStyle name="40% - Accent1 16 2 3 2" xfId="9500"/>
    <cellStyle name="40% - Accent1 16 2 4" xfId="9501"/>
    <cellStyle name="40% - Accent1 16 2 4 2" xfId="9502"/>
    <cellStyle name="40% - Accent1 16 2 5" xfId="9503"/>
    <cellStyle name="40% - Accent1 16 2 5 2" xfId="9504"/>
    <cellStyle name="40% - Accent1 16 2 6" xfId="9505"/>
    <cellStyle name="40% - Accent1 16 3" xfId="9506"/>
    <cellStyle name="40% - Accent1 16 3 2" xfId="9507"/>
    <cellStyle name="40% - Accent1 16 4" xfId="9508"/>
    <cellStyle name="40% - Accent1 16 4 2" xfId="9509"/>
    <cellStyle name="40% - Accent1 16 5" xfId="9510"/>
    <cellStyle name="40% - Accent1 16 5 2" xfId="9511"/>
    <cellStyle name="40% - Accent1 16 6" xfId="9512"/>
    <cellStyle name="40% - Accent1 16 6 2" xfId="9513"/>
    <cellStyle name="40% - Accent1 16 7" xfId="9514"/>
    <cellStyle name="40% - Accent1 16 8" xfId="9515"/>
    <cellStyle name="40% - Accent1 17" xfId="9516"/>
    <cellStyle name="40% - Accent1 17 2" xfId="9517"/>
    <cellStyle name="40% - Accent1 17 2 2" xfId="9518"/>
    <cellStyle name="40% - Accent1 17 2 2 2" xfId="9519"/>
    <cellStyle name="40% - Accent1 17 2 3" xfId="9520"/>
    <cellStyle name="40% - Accent1 17 2 3 2" xfId="9521"/>
    <cellStyle name="40% - Accent1 17 2 4" xfId="9522"/>
    <cellStyle name="40% - Accent1 17 2 4 2" xfId="9523"/>
    <cellStyle name="40% - Accent1 17 2 5" xfId="9524"/>
    <cellStyle name="40% - Accent1 17 2 5 2" xfId="9525"/>
    <cellStyle name="40% - Accent1 17 2 6" xfId="9526"/>
    <cellStyle name="40% - Accent1 17 3" xfId="9527"/>
    <cellStyle name="40% - Accent1 17 3 2" xfId="9528"/>
    <cellStyle name="40% - Accent1 17 4" xfId="9529"/>
    <cellStyle name="40% - Accent1 17 4 2" xfId="9530"/>
    <cellStyle name="40% - Accent1 17 5" xfId="9531"/>
    <cellStyle name="40% - Accent1 17 5 2" xfId="9532"/>
    <cellStyle name="40% - Accent1 17 6" xfId="9533"/>
    <cellStyle name="40% - Accent1 17 6 2" xfId="9534"/>
    <cellStyle name="40% - Accent1 17 7" xfId="9535"/>
    <cellStyle name="40% - Accent1 17 8" xfId="9536"/>
    <cellStyle name="40% - Accent1 18" xfId="9537"/>
    <cellStyle name="40% - Accent1 18 2" xfId="9538"/>
    <cellStyle name="40% - Accent1 18 2 2" xfId="9539"/>
    <cellStyle name="40% - Accent1 18 2 2 2" xfId="9540"/>
    <cellStyle name="40% - Accent1 18 2 3" xfId="9541"/>
    <cellStyle name="40% - Accent1 18 2 3 2" xfId="9542"/>
    <cellStyle name="40% - Accent1 18 2 4" xfId="9543"/>
    <cellStyle name="40% - Accent1 18 2 4 2" xfId="9544"/>
    <cellStyle name="40% - Accent1 18 2 5" xfId="9545"/>
    <cellStyle name="40% - Accent1 18 2 5 2" xfId="9546"/>
    <cellStyle name="40% - Accent1 18 2 6" xfId="9547"/>
    <cellStyle name="40% - Accent1 18 3" xfId="9548"/>
    <cellStyle name="40% - Accent1 18 3 2" xfId="9549"/>
    <cellStyle name="40% - Accent1 18 4" xfId="9550"/>
    <cellStyle name="40% - Accent1 18 4 2" xfId="9551"/>
    <cellStyle name="40% - Accent1 18 5" xfId="9552"/>
    <cellStyle name="40% - Accent1 18 5 2" xfId="9553"/>
    <cellStyle name="40% - Accent1 18 6" xfId="9554"/>
    <cellStyle name="40% - Accent1 18 6 2" xfId="9555"/>
    <cellStyle name="40% - Accent1 18 7" xfId="9556"/>
    <cellStyle name="40% - Accent1 18 8" xfId="9557"/>
    <cellStyle name="40% - Accent1 19" xfId="9558"/>
    <cellStyle name="40% - Accent1 19 2" xfId="9559"/>
    <cellStyle name="40% - Accent1 19 2 2" xfId="9560"/>
    <cellStyle name="40% - Accent1 19 2 2 2" xfId="9561"/>
    <cellStyle name="40% - Accent1 19 2 3" xfId="9562"/>
    <cellStyle name="40% - Accent1 19 2 3 2" xfId="9563"/>
    <cellStyle name="40% - Accent1 19 2 4" xfId="9564"/>
    <cellStyle name="40% - Accent1 19 2 4 2" xfId="9565"/>
    <cellStyle name="40% - Accent1 19 2 5" xfId="9566"/>
    <cellStyle name="40% - Accent1 19 2 5 2" xfId="9567"/>
    <cellStyle name="40% - Accent1 19 2 6" xfId="9568"/>
    <cellStyle name="40% - Accent1 19 3" xfId="9569"/>
    <cellStyle name="40% - Accent1 19 3 2" xfId="9570"/>
    <cellStyle name="40% - Accent1 19 4" xfId="9571"/>
    <cellStyle name="40% - Accent1 19 4 2" xfId="9572"/>
    <cellStyle name="40% - Accent1 19 5" xfId="9573"/>
    <cellStyle name="40% - Accent1 19 5 2" xfId="9574"/>
    <cellStyle name="40% - Accent1 19 6" xfId="9575"/>
    <cellStyle name="40% - Accent1 19 6 2" xfId="9576"/>
    <cellStyle name="40% - Accent1 19 7" xfId="9577"/>
    <cellStyle name="40% - Accent1 19 8" xfId="9578"/>
    <cellStyle name="40% - Accent1 2" xfId="9579"/>
    <cellStyle name="40% - Accent1 2 10" xfId="9580"/>
    <cellStyle name="40% - Accent1 2 11" xfId="9581"/>
    <cellStyle name="40% - Accent1 2 2" xfId="9582"/>
    <cellStyle name="40% - Accent1 2 2 2" xfId="9583"/>
    <cellStyle name="40% - Accent1 2 2 2 2" xfId="9584"/>
    <cellStyle name="40% - Accent1 2 2 3" xfId="9585"/>
    <cellStyle name="40% - Accent1 2 2 3 2" xfId="9586"/>
    <cellStyle name="40% - Accent1 2 2 4" xfId="9587"/>
    <cellStyle name="40% - Accent1 2 2 4 2" xfId="9588"/>
    <cellStyle name="40% - Accent1 2 2 5" xfId="9589"/>
    <cellStyle name="40% - Accent1 2 2 5 2" xfId="9590"/>
    <cellStyle name="40% - Accent1 2 2 6" xfId="9591"/>
    <cellStyle name="40% - Accent1 2 2 7" xfId="9592"/>
    <cellStyle name="40% - Accent1 2 2 8" xfId="9593"/>
    <cellStyle name="40% - Accent1 2 2 9" xfId="9594"/>
    <cellStyle name="40% - Accent1 2 3" xfId="9595"/>
    <cellStyle name="40% - Accent1 2 3 2" xfId="9596"/>
    <cellStyle name="40% - Accent1 2 4" xfId="9597"/>
    <cellStyle name="40% - Accent1 2 4 2" xfId="9598"/>
    <cellStyle name="40% - Accent1 2 5" xfId="9599"/>
    <cellStyle name="40% - Accent1 2 5 2" xfId="9600"/>
    <cellStyle name="40% - Accent1 2 6" xfId="9601"/>
    <cellStyle name="40% - Accent1 2 6 2" xfId="9602"/>
    <cellStyle name="40% - Accent1 2 7" xfId="9603"/>
    <cellStyle name="40% - Accent1 2 8" xfId="9604"/>
    <cellStyle name="40% - Accent1 2 9" xfId="9605"/>
    <cellStyle name="40% - Accent1 20" xfId="9606"/>
    <cellStyle name="40% - Accent1 20 2" xfId="9607"/>
    <cellStyle name="40% - Accent1 20 2 2" xfId="9608"/>
    <cellStyle name="40% - Accent1 20 2 2 2" xfId="9609"/>
    <cellStyle name="40% - Accent1 20 2 3" xfId="9610"/>
    <cellStyle name="40% - Accent1 20 2 3 2" xfId="9611"/>
    <cellStyle name="40% - Accent1 20 2 4" xfId="9612"/>
    <cellStyle name="40% - Accent1 20 2 4 2" xfId="9613"/>
    <cellStyle name="40% - Accent1 20 2 5" xfId="9614"/>
    <cellStyle name="40% - Accent1 20 2 5 2" xfId="9615"/>
    <cellStyle name="40% - Accent1 20 2 6" xfId="9616"/>
    <cellStyle name="40% - Accent1 20 3" xfId="9617"/>
    <cellStyle name="40% - Accent1 20 3 2" xfId="9618"/>
    <cellStyle name="40% - Accent1 20 4" xfId="9619"/>
    <cellStyle name="40% - Accent1 20 4 2" xfId="9620"/>
    <cellStyle name="40% - Accent1 20 5" xfId="9621"/>
    <cellStyle name="40% - Accent1 20 5 2" xfId="9622"/>
    <cellStyle name="40% - Accent1 20 6" xfId="9623"/>
    <cellStyle name="40% - Accent1 20 6 2" xfId="9624"/>
    <cellStyle name="40% - Accent1 20 7" xfId="9625"/>
    <cellStyle name="40% - Accent1 20 8" xfId="9626"/>
    <cellStyle name="40% - Accent1 21" xfId="9627"/>
    <cellStyle name="40% - Accent1 21 2" xfId="9628"/>
    <cellStyle name="40% - Accent1 21 2 2" xfId="9629"/>
    <cellStyle name="40% - Accent1 21 2 2 2" xfId="9630"/>
    <cellStyle name="40% - Accent1 21 2 3" xfId="9631"/>
    <cellStyle name="40% - Accent1 21 2 3 2" xfId="9632"/>
    <cellStyle name="40% - Accent1 21 2 4" xfId="9633"/>
    <cellStyle name="40% - Accent1 21 2 4 2" xfId="9634"/>
    <cellStyle name="40% - Accent1 21 2 5" xfId="9635"/>
    <cellStyle name="40% - Accent1 21 2 5 2" xfId="9636"/>
    <cellStyle name="40% - Accent1 21 2 6" xfId="9637"/>
    <cellStyle name="40% - Accent1 21 3" xfId="9638"/>
    <cellStyle name="40% - Accent1 21 3 2" xfId="9639"/>
    <cellStyle name="40% - Accent1 21 4" xfId="9640"/>
    <cellStyle name="40% - Accent1 21 4 2" xfId="9641"/>
    <cellStyle name="40% - Accent1 21 5" xfId="9642"/>
    <cellStyle name="40% - Accent1 21 5 2" xfId="9643"/>
    <cellStyle name="40% - Accent1 21 6" xfId="9644"/>
    <cellStyle name="40% - Accent1 21 6 2" xfId="9645"/>
    <cellStyle name="40% - Accent1 21 7" xfId="9646"/>
    <cellStyle name="40% - Accent1 21 8" xfId="9647"/>
    <cellStyle name="40% - Accent1 22" xfId="9648"/>
    <cellStyle name="40% - Accent1 22 2" xfId="9649"/>
    <cellStyle name="40% - Accent1 22 2 2" xfId="9650"/>
    <cellStyle name="40% - Accent1 22 2 2 2" xfId="9651"/>
    <cellStyle name="40% - Accent1 22 2 3" xfId="9652"/>
    <cellStyle name="40% - Accent1 22 2 3 2" xfId="9653"/>
    <cellStyle name="40% - Accent1 22 2 4" xfId="9654"/>
    <cellStyle name="40% - Accent1 22 2 4 2" xfId="9655"/>
    <cellStyle name="40% - Accent1 22 2 5" xfId="9656"/>
    <cellStyle name="40% - Accent1 22 2 5 2" xfId="9657"/>
    <cellStyle name="40% - Accent1 22 2 6" xfId="9658"/>
    <cellStyle name="40% - Accent1 22 3" xfId="9659"/>
    <cellStyle name="40% - Accent1 22 3 2" xfId="9660"/>
    <cellStyle name="40% - Accent1 22 4" xfId="9661"/>
    <cellStyle name="40% - Accent1 22 4 2" xfId="9662"/>
    <cellStyle name="40% - Accent1 22 5" xfId="9663"/>
    <cellStyle name="40% - Accent1 22 5 2" xfId="9664"/>
    <cellStyle name="40% - Accent1 22 6" xfId="9665"/>
    <cellStyle name="40% - Accent1 22 6 2" xfId="9666"/>
    <cellStyle name="40% - Accent1 22 7" xfId="9667"/>
    <cellStyle name="40% - Accent1 22 8" xfId="9668"/>
    <cellStyle name="40% - Accent1 23" xfId="9669"/>
    <cellStyle name="40% - Accent1 23 2" xfId="9670"/>
    <cellStyle name="40% - Accent1 23 2 2" xfId="9671"/>
    <cellStyle name="40% - Accent1 23 2 2 2" xfId="9672"/>
    <cellStyle name="40% - Accent1 23 2 3" xfId="9673"/>
    <cellStyle name="40% - Accent1 23 2 3 2" xfId="9674"/>
    <cellStyle name="40% - Accent1 23 2 4" xfId="9675"/>
    <cellStyle name="40% - Accent1 23 2 4 2" xfId="9676"/>
    <cellStyle name="40% - Accent1 23 2 5" xfId="9677"/>
    <cellStyle name="40% - Accent1 23 2 5 2" xfId="9678"/>
    <cellStyle name="40% - Accent1 23 2 6" xfId="9679"/>
    <cellStyle name="40% - Accent1 23 3" xfId="9680"/>
    <cellStyle name="40% - Accent1 23 3 2" xfId="9681"/>
    <cellStyle name="40% - Accent1 23 4" xfId="9682"/>
    <cellStyle name="40% - Accent1 23 4 2" xfId="9683"/>
    <cellStyle name="40% - Accent1 23 5" xfId="9684"/>
    <cellStyle name="40% - Accent1 23 5 2" xfId="9685"/>
    <cellStyle name="40% - Accent1 23 6" xfId="9686"/>
    <cellStyle name="40% - Accent1 23 6 2" xfId="9687"/>
    <cellStyle name="40% - Accent1 23 7" xfId="9688"/>
    <cellStyle name="40% - Accent1 23 8" xfId="9689"/>
    <cellStyle name="40% - Accent1 24" xfId="9690"/>
    <cellStyle name="40% - Accent1 24 2" xfId="9691"/>
    <cellStyle name="40% - Accent1 24 2 2" xfId="9692"/>
    <cellStyle name="40% - Accent1 24 2 2 2" xfId="9693"/>
    <cellStyle name="40% - Accent1 24 2 3" xfId="9694"/>
    <cellStyle name="40% - Accent1 24 2 3 2" xfId="9695"/>
    <cellStyle name="40% - Accent1 24 2 4" xfId="9696"/>
    <cellStyle name="40% - Accent1 24 2 4 2" xfId="9697"/>
    <cellStyle name="40% - Accent1 24 2 5" xfId="9698"/>
    <cellStyle name="40% - Accent1 24 2 5 2" xfId="9699"/>
    <cellStyle name="40% - Accent1 24 2 6" xfId="9700"/>
    <cellStyle name="40% - Accent1 24 3" xfId="9701"/>
    <cellStyle name="40% - Accent1 24 3 2" xfId="9702"/>
    <cellStyle name="40% - Accent1 24 4" xfId="9703"/>
    <cellStyle name="40% - Accent1 24 4 2" xfId="9704"/>
    <cellStyle name="40% - Accent1 24 5" xfId="9705"/>
    <cellStyle name="40% - Accent1 24 5 2" xfId="9706"/>
    <cellStyle name="40% - Accent1 24 6" xfId="9707"/>
    <cellStyle name="40% - Accent1 24 6 2" xfId="9708"/>
    <cellStyle name="40% - Accent1 24 7" xfId="9709"/>
    <cellStyle name="40% - Accent1 24 8" xfId="9710"/>
    <cellStyle name="40% - Accent1 25" xfId="9711"/>
    <cellStyle name="40% - Accent1 25 2" xfId="9712"/>
    <cellStyle name="40% - Accent1 25 2 2" xfId="9713"/>
    <cellStyle name="40% - Accent1 25 2 2 2" xfId="9714"/>
    <cellStyle name="40% - Accent1 25 2 3" xfId="9715"/>
    <cellStyle name="40% - Accent1 25 2 3 2" xfId="9716"/>
    <cellStyle name="40% - Accent1 25 2 4" xfId="9717"/>
    <cellStyle name="40% - Accent1 25 2 4 2" xfId="9718"/>
    <cellStyle name="40% - Accent1 25 2 5" xfId="9719"/>
    <cellStyle name="40% - Accent1 25 2 5 2" xfId="9720"/>
    <cellStyle name="40% - Accent1 25 2 6" xfId="9721"/>
    <cellStyle name="40% - Accent1 25 3" xfId="9722"/>
    <cellStyle name="40% - Accent1 25 3 2" xfId="9723"/>
    <cellStyle name="40% - Accent1 25 4" xfId="9724"/>
    <cellStyle name="40% - Accent1 25 4 2" xfId="9725"/>
    <cellStyle name="40% - Accent1 25 5" xfId="9726"/>
    <cellStyle name="40% - Accent1 25 5 2" xfId="9727"/>
    <cellStyle name="40% - Accent1 25 6" xfId="9728"/>
    <cellStyle name="40% - Accent1 25 6 2" xfId="9729"/>
    <cellStyle name="40% - Accent1 25 7" xfId="9730"/>
    <cellStyle name="40% - Accent1 25 8" xfId="9731"/>
    <cellStyle name="40% - Accent1 26" xfId="9732"/>
    <cellStyle name="40% - Accent1 26 2" xfId="9733"/>
    <cellStyle name="40% - Accent1 26 2 2" xfId="9734"/>
    <cellStyle name="40% - Accent1 26 2 2 2" xfId="9735"/>
    <cellStyle name="40% - Accent1 26 2 3" xfId="9736"/>
    <cellStyle name="40% - Accent1 26 2 3 2" xfId="9737"/>
    <cellStyle name="40% - Accent1 26 2 4" xfId="9738"/>
    <cellStyle name="40% - Accent1 26 2 4 2" xfId="9739"/>
    <cellStyle name="40% - Accent1 26 2 5" xfId="9740"/>
    <cellStyle name="40% - Accent1 26 2 5 2" xfId="9741"/>
    <cellStyle name="40% - Accent1 26 2 6" xfId="9742"/>
    <cellStyle name="40% - Accent1 26 3" xfId="9743"/>
    <cellStyle name="40% - Accent1 26 3 2" xfId="9744"/>
    <cellStyle name="40% - Accent1 26 4" xfId="9745"/>
    <cellStyle name="40% - Accent1 26 4 2" xfId="9746"/>
    <cellStyle name="40% - Accent1 26 5" xfId="9747"/>
    <cellStyle name="40% - Accent1 26 5 2" xfId="9748"/>
    <cellStyle name="40% - Accent1 26 6" xfId="9749"/>
    <cellStyle name="40% - Accent1 26 6 2" xfId="9750"/>
    <cellStyle name="40% - Accent1 26 7" xfId="9751"/>
    <cellStyle name="40% - Accent1 26 8" xfId="9752"/>
    <cellStyle name="40% - Accent1 27" xfId="9753"/>
    <cellStyle name="40% - Accent1 27 2" xfId="9754"/>
    <cellStyle name="40% - Accent1 27 2 2" xfId="9755"/>
    <cellStyle name="40% - Accent1 27 2 2 2" xfId="9756"/>
    <cellStyle name="40% - Accent1 27 2 3" xfId="9757"/>
    <cellStyle name="40% - Accent1 27 2 3 2" xfId="9758"/>
    <cellStyle name="40% - Accent1 27 2 4" xfId="9759"/>
    <cellStyle name="40% - Accent1 27 2 4 2" xfId="9760"/>
    <cellStyle name="40% - Accent1 27 2 5" xfId="9761"/>
    <cellStyle name="40% - Accent1 27 2 5 2" xfId="9762"/>
    <cellStyle name="40% - Accent1 27 2 6" xfId="9763"/>
    <cellStyle name="40% - Accent1 27 3" xfId="9764"/>
    <cellStyle name="40% - Accent1 27 3 2" xfId="9765"/>
    <cellStyle name="40% - Accent1 27 4" xfId="9766"/>
    <cellStyle name="40% - Accent1 27 4 2" xfId="9767"/>
    <cellStyle name="40% - Accent1 27 5" xfId="9768"/>
    <cellStyle name="40% - Accent1 27 5 2" xfId="9769"/>
    <cellStyle name="40% - Accent1 27 6" xfId="9770"/>
    <cellStyle name="40% - Accent1 27 6 2" xfId="9771"/>
    <cellStyle name="40% - Accent1 27 7" xfId="9772"/>
    <cellStyle name="40% - Accent1 27 8" xfId="9773"/>
    <cellStyle name="40% - Accent1 28" xfId="9774"/>
    <cellStyle name="40% - Accent1 28 2" xfId="9775"/>
    <cellStyle name="40% - Accent1 28 2 2" xfId="9776"/>
    <cellStyle name="40% - Accent1 28 2 2 2" xfId="9777"/>
    <cellStyle name="40% - Accent1 28 2 3" xfId="9778"/>
    <cellStyle name="40% - Accent1 28 2 3 2" xfId="9779"/>
    <cellStyle name="40% - Accent1 28 2 4" xfId="9780"/>
    <cellStyle name="40% - Accent1 28 2 4 2" xfId="9781"/>
    <cellStyle name="40% - Accent1 28 2 5" xfId="9782"/>
    <cellStyle name="40% - Accent1 28 2 5 2" xfId="9783"/>
    <cellStyle name="40% - Accent1 28 2 6" xfId="9784"/>
    <cellStyle name="40% - Accent1 28 3" xfId="9785"/>
    <cellStyle name="40% - Accent1 28 3 2" xfId="9786"/>
    <cellStyle name="40% - Accent1 28 4" xfId="9787"/>
    <cellStyle name="40% - Accent1 28 4 2" xfId="9788"/>
    <cellStyle name="40% - Accent1 28 5" xfId="9789"/>
    <cellStyle name="40% - Accent1 28 5 2" xfId="9790"/>
    <cellStyle name="40% - Accent1 28 6" xfId="9791"/>
    <cellStyle name="40% - Accent1 28 6 2" xfId="9792"/>
    <cellStyle name="40% - Accent1 28 7" xfId="9793"/>
    <cellStyle name="40% - Accent1 28 8" xfId="9794"/>
    <cellStyle name="40% - Accent1 29" xfId="9795"/>
    <cellStyle name="40% - Accent1 29 2" xfId="9796"/>
    <cellStyle name="40% - Accent1 29 2 2" xfId="9797"/>
    <cellStyle name="40% - Accent1 29 2 2 2" xfId="9798"/>
    <cellStyle name="40% - Accent1 29 2 3" xfId="9799"/>
    <cellStyle name="40% - Accent1 29 2 3 2" xfId="9800"/>
    <cellStyle name="40% - Accent1 29 2 4" xfId="9801"/>
    <cellStyle name="40% - Accent1 29 2 4 2" xfId="9802"/>
    <cellStyle name="40% - Accent1 29 2 5" xfId="9803"/>
    <cellStyle name="40% - Accent1 29 2 5 2" xfId="9804"/>
    <cellStyle name="40% - Accent1 29 2 6" xfId="9805"/>
    <cellStyle name="40% - Accent1 29 3" xfId="9806"/>
    <cellStyle name="40% - Accent1 29 3 2" xfId="9807"/>
    <cellStyle name="40% - Accent1 29 4" xfId="9808"/>
    <cellStyle name="40% - Accent1 29 4 2" xfId="9809"/>
    <cellStyle name="40% - Accent1 29 5" xfId="9810"/>
    <cellStyle name="40% - Accent1 29 5 2" xfId="9811"/>
    <cellStyle name="40% - Accent1 29 6" xfId="9812"/>
    <cellStyle name="40% - Accent1 29 6 2" xfId="9813"/>
    <cellStyle name="40% - Accent1 29 7" xfId="9814"/>
    <cellStyle name="40% - Accent1 29 8" xfId="9815"/>
    <cellStyle name="40% - Accent1 3" xfId="9816"/>
    <cellStyle name="40% - Accent1 3 10" xfId="9817"/>
    <cellStyle name="40% - Accent1 3 11" xfId="9818"/>
    <cellStyle name="40% - Accent1 3 2" xfId="9819"/>
    <cellStyle name="40% - Accent1 3 2 2" xfId="9820"/>
    <cellStyle name="40% - Accent1 3 2 2 2" xfId="9821"/>
    <cellStyle name="40% - Accent1 3 2 3" xfId="9822"/>
    <cellStyle name="40% - Accent1 3 2 3 2" xfId="9823"/>
    <cellStyle name="40% - Accent1 3 2 4" xfId="9824"/>
    <cellStyle name="40% - Accent1 3 2 4 2" xfId="9825"/>
    <cellStyle name="40% - Accent1 3 2 5" xfId="9826"/>
    <cellStyle name="40% - Accent1 3 2 5 2" xfId="9827"/>
    <cellStyle name="40% - Accent1 3 2 6" xfId="9828"/>
    <cellStyle name="40% - Accent1 3 2 7" xfId="9829"/>
    <cellStyle name="40% - Accent1 3 2 8" xfId="9830"/>
    <cellStyle name="40% - Accent1 3 2 9" xfId="9831"/>
    <cellStyle name="40% - Accent1 3 3" xfId="9832"/>
    <cellStyle name="40% - Accent1 3 3 2" xfId="9833"/>
    <cellStyle name="40% - Accent1 3 4" xfId="9834"/>
    <cellStyle name="40% - Accent1 3 4 2" xfId="9835"/>
    <cellStyle name="40% - Accent1 3 5" xfId="9836"/>
    <cellStyle name="40% - Accent1 3 5 2" xfId="9837"/>
    <cellStyle name="40% - Accent1 3 6" xfId="9838"/>
    <cellStyle name="40% - Accent1 3 6 2" xfId="9839"/>
    <cellStyle name="40% - Accent1 3 7" xfId="9840"/>
    <cellStyle name="40% - Accent1 3 8" xfId="9841"/>
    <cellStyle name="40% - Accent1 3 9" xfId="9842"/>
    <cellStyle name="40% - Accent1 30" xfId="9843"/>
    <cellStyle name="40% - Accent1 30 2" xfId="9844"/>
    <cellStyle name="40% - Accent1 30 2 2" xfId="9845"/>
    <cellStyle name="40% - Accent1 30 2 2 2" xfId="9846"/>
    <cellStyle name="40% - Accent1 30 2 3" xfId="9847"/>
    <cellStyle name="40% - Accent1 30 2 3 2" xfId="9848"/>
    <cellStyle name="40% - Accent1 30 2 4" xfId="9849"/>
    <cellStyle name="40% - Accent1 30 2 4 2" xfId="9850"/>
    <cellStyle name="40% - Accent1 30 2 5" xfId="9851"/>
    <cellStyle name="40% - Accent1 30 2 5 2" xfId="9852"/>
    <cellStyle name="40% - Accent1 30 2 6" xfId="9853"/>
    <cellStyle name="40% - Accent1 30 3" xfId="9854"/>
    <cellStyle name="40% - Accent1 30 3 2" xfId="9855"/>
    <cellStyle name="40% - Accent1 30 4" xfId="9856"/>
    <cellStyle name="40% - Accent1 30 4 2" xfId="9857"/>
    <cellStyle name="40% - Accent1 30 5" xfId="9858"/>
    <cellStyle name="40% - Accent1 30 5 2" xfId="9859"/>
    <cellStyle name="40% - Accent1 30 6" xfId="9860"/>
    <cellStyle name="40% - Accent1 30 6 2" xfId="9861"/>
    <cellStyle name="40% - Accent1 30 7" xfId="9862"/>
    <cellStyle name="40% - Accent1 30 8" xfId="9863"/>
    <cellStyle name="40% - Accent1 31" xfId="9864"/>
    <cellStyle name="40% - Accent1 31 2" xfId="9865"/>
    <cellStyle name="40% - Accent1 31 2 2" xfId="9866"/>
    <cellStyle name="40% - Accent1 31 2 2 2" xfId="9867"/>
    <cellStyle name="40% - Accent1 31 2 3" xfId="9868"/>
    <cellStyle name="40% - Accent1 31 2 3 2" xfId="9869"/>
    <cellStyle name="40% - Accent1 31 2 4" xfId="9870"/>
    <cellStyle name="40% - Accent1 31 2 4 2" xfId="9871"/>
    <cellStyle name="40% - Accent1 31 2 5" xfId="9872"/>
    <cellStyle name="40% - Accent1 31 2 5 2" xfId="9873"/>
    <cellStyle name="40% - Accent1 31 2 6" xfId="9874"/>
    <cellStyle name="40% - Accent1 31 3" xfId="9875"/>
    <cellStyle name="40% - Accent1 31 3 2" xfId="9876"/>
    <cellStyle name="40% - Accent1 31 4" xfId="9877"/>
    <cellStyle name="40% - Accent1 31 4 2" xfId="9878"/>
    <cellStyle name="40% - Accent1 31 5" xfId="9879"/>
    <cellStyle name="40% - Accent1 31 5 2" xfId="9880"/>
    <cellStyle name="40% - Accent1 31 6" xfId="9881"/>
    <cellStyle name="40% - Accent1 31 6 2" xfId="9882"/>
    <cellStyle name="40% - Accent1 31 7" xfId="9883"/>
    <cellStyle name="40% - Accent1 31 8" xfId="9884"/>
    <cellStyle name="40% - Accent1 32" xfId="9885"/>
    <cellStyle name="40% - Accent1 32 2" xfId="9886"/>
    <cellStyle name="40% - Accent1 32 2 2" xfId="9887"/>
    <cellStyle name="40% - Accent1 32 2 2 2" xfId="9888"/>
    <cellStyle name="40% - Accent1 32 2 3" xfId="9889"/>
    <cellStyle name="40% - Accent1 32 2 3 2" xfId="9890"/>
    <cellStyle name="40% - Accent1 32 2 4" xfId="9891"/>
    <cellStyle name="40% - Accent1 32 2 4 2" xfId="9892"/>
    <cellStyle name="40% - Accent1 32 2 5" xfId="9893"/>
    <cellStyle name="40% - Accent1 32 2 5 2" xfId="9894"/>
    <cellStyle name="40% - Accent1 32 2 6" xfId="9895"/>
    <cellStyle name="40% - Accent1 32 3" xfId="9896"/>
    <cellStyle name="40% - Accent1 32 3 2" xfId="9897"/>
    <cellStyle name="40% - Accent1 32 4" xfId="9898"/>
    <cellStyle name="40% - Accent1 32 4 2" xfId="9899"/>
    <cellStyle name="40% - Accent1 32 5" xfId="9900"/>
    <cellStyle name="40% - Accent1 32 5 2" xfId="9901"/>
    <cellStyle name="40% - Accent1 32 6" xfId="9902"/>
    <cellStyle name="40% - Accent1 32 6 2" xfId="9903"/>
    <cellStyle name="40% - Accent1 32 7" xfId="9904"/>
    <cellStyle name="40% - Accent1 32 8" xfId="9905"/>
    <cellStyle name="40% - Accent1 33" xfId="9906"/>
    <cellStyle name="40% - Accent1 33 2" xfId="9907"/>
    <cellStyle name="40% - Accent1 33 2 2" xfId="9908"/>
    <cellStyle name="40% - Accent1 33 2 2 2" xfId="9909"/>
    <cellStyle name="40% - Accent1 33 2 3" xfId="9910"/>
    <cellStyle name="40% - Accent1 33 2 3 2" xfId="9911"/>
    <cellStyle name="40% - Accent1 33 2 4" xfId="9912"/>
    <cellStyle name="40% - Accent1 33 2 4 2" xfId="9913"/>
    <cellStyle name="40% - Accent1 33 2 5" xfId="9914"/>
    <cellStyle name="40% - Accent1 33 2 5 2" xfId="9915"/>
    <cellStyle name="40% - Accent1 33 2 6" xfId="9916"/>
    <cellStyle name="40% - Accent1 33 3" xfId="9917"/>
    <cellStyle name="40% - Accent1 33 3 2" xfId="9918"/>
    <cellStyle name="40% - Accent1 33 4" xfId="9919"/>
    <cellStyle name="40% - Accent1 33 4 2" xfId="9920"/>
    <cellStyle name="40% - Accent1 33 5" xfId="9921"/>
    <cellStyle name="40% - Accent1 33 5 2" xfId="9922"/>
    <cellStyle name="40% - Accent1 33 6" xfId="9923"/>
    <cellStyle name="40% - Accent1 33 6 2" xfId="9924"/>
    <cellStyle name="40% - Accent1 33 7" xfId="9925"/>
    <cellStyle name="40% - Accent1 33 8" xfId="9926"/>
    <cellStyle name="40% - Accent1 34" xfId="9927"/>
    <cellStyle name="40% - Accent1 34 2" xfId="9928"/>
    <cellStyle name="40% - Accent1 34 2 2" xfId="9929"/>
    <cellStyle name="40% - Accent1 34 2 2 2" xfId="9930"/>
    <cellStyle name="40% - Accent1 34 2 3" xfId="9931"/>
    <cellStyle name="40% - Accent1 34 2 3 2" xfId="9932"/>
    <cellStyle name="40% - Accent1 34 2 4" xfId="9933"/>
    <cellStyle name="40% - Accent1 34 2 4 2" xfId="9934"/>
    <cellStyle name="40% - Accent1 34 2 5" xfId="9935"/>
    <cellStyle name="40% - Accent1 34 2 5 2" xfId="9936"/>
    <cellStyle name="40% - Accent1 34 2 6" xfId="9937"/>
    <cellStyle name="40% - Accent1 34 3" xfId="9938"/>
    <cellStyle name="40% - Accent1 34 3 2" xfId="9939"/>
    <cellStyle name="40% - Accent1 34 4" xfId="9940"/>
    <cellStyle name="40% - Accent1 34 4 2" xfId="9941"/>
    <cellStyle name="40% - Accent1 34 5" xfId="9942"/>
    <cellStyle name="40% - Accent1 34 5 2" xfId="9943"/>
    <cellStyle name="40% - Accent1 34 6" xfId="9944"/>
    <cellStyle name="40% - Accent1 34 6 2" xfId="9945"/>
    <cellStyle name="40% - Accent1 34 7" xfId="9946"/>
    <cellStyle name="40% - Accent1 34 8" xfId="9947"/>
    <cellStyle name="40% - Accent1 35" xfId="9948"/>
    <cellStyle name="40% - Accent1 35 2" xfId="9949"/>
    <cellStyle name="40% - Accent1 35 2 2" xfId="9950"/>
    <cellStyle name="40% - Accent1 35 2 2 2" xfId="9951"/>
    <cellStyle name="40% - Accent1 35 2 3" xfId="9952"/>
    <cellStyle name="40% - Accent1 35 2 3 2" xfId="9953"/>
    <cellStyle name="40% - Accent1 35 2 4" xfId="9954"/>
    <cellStyle name="40% - Accent1 35 2 4 2" xfId="9955"/>
    <cellStyle name="40% - Accent1 35 2 5" xfId="9956"/>
    <cellStyle name="40% - Accent1 35 2 5 2" xfId="9957"/>
    <cellStyle name="40% - Accent1 35 2 6" xfId="9958"/>
    <cellStyle name="40% - Accent1 35 3" xfId="9959"/>
    <cellStyle name="40% - Accent1 35 3 2" xfId="9960"/>
    <cellStyle name="40% - Accent1 35 4" xfId="9961"/>
    <cellStyle name="40% - Accent1 35 4 2" xfId="9962"/>
    <cellStyle name="40% - Accent1 35 5" xfId="9963"/>
    <cellStyle name="40% - Accent1 35 5 2" xfId="9964"/>
    <cellStyle name="40% - Accent1 35 6" xfId="9965"/>
    <cellStyle name="40% - Accent1 35 6 2" xfId="9966"/>
    <cellStyle name="40% - Accent1 35 7" xfId="9967"/>
    <cellStyle name="40% - Accent1 35 8" xfId="9968"/>
    <cellStyle name="40% - Accent1 36" xfId="9969"/>
    <cellStyle name="40% - Accent1 36 2" xfId="9970"/>
    <cellStyle name="40% - Accent1 36 2 2" xfId="9971"/>
    <cellStyle name="40% - Accent1 36 2 2 2" xfId="9972"/>
    <cellStyle name="40% - Accent1 36 2 3" xfId="9973"/>
    <cellStyle name="40% - Accent1 36 2 3 2" xfId="9974"/>
    <cellStyle name="40% - Accent1 36 2 4" xfId="9975"/>
    <cellStyle name="40% - Accent1 36 2 4 2" xfId="9976"/>
    <cellStyle name="40% - Accent1 36 2 5" xfId="9977"/>
    <cellStyle name="40% - Accent1 36 2 5 2" xfId="9978"/>
    <cellStyle name="40% - Accent1 36 2 6" xfId="9979"/>
    <cellStyle name="40% - Accent1 36 3" xfId="9980"/>
    <cellStyle name="40% - Accent1 36 3 2" xfId="9981"/>
    <cellStyle name="40% - Accent1 36 4" xfId="9982"/>
    <cellStyle name="40% - Accent1 36 4 2" xfId="9983"/>
    <cellStyle name="40% - Accent1 36 5" xfId="9984"/>
    <cellStyle name="40% - Accent1 36 5 2" xfId="9985"/>
    <cellStyle name="40% - Accent1 36 6" xfId="9986"/>
    <cellStyle name="40% - Accent1 36 6 2" xfId="9987"/>
    <cellStyle name="40% - Accent1 36 7" xfId="9988"/>
    <cellStyle name="40% - Accent1 36 8" xfId="9989"/>
    <cellStyle name="40% - Accent1 37" xfId="9990"/>
    <cellStyle name="40% - Accent1 37 2" xfId="9991"/>
    <cellStyle name="40% - Accent1 37 2 2" xfId="9992"/>
    <cellStyle name="40% - Accent1 37 2 2 2" xfId="9993"/>
    <cellStyle name="40% - Accent1 37 2 3" xfId="9994"/>
    <cellStyle name="40% - Accent1 37 2 3 2" xfId="9995"/>
    <cellStyle name="40% - Accent1 37 2 4" xfId="9996"/>
    <cellStyle name="40% - Accent1 37 2 4 2" xfId="9997"/>
    <cellStyle name="40% - Accent1 37 2 5" xfId="9998"/>
    <cellStyle name="40% - Accent1 37 2 5 2" xfId="9999"/>
    <cellStyle name="40% - Accent1 37 2 6" xfId="10000"/>
    <cellStyle name="40% - Accent1 37 3" xfId="10001"/>
    <cellStyle name="40% - Accent1 37 3 2" xfId="10002"/>
    <cellStyle name="40% - Accent1 37 4" xfId="10003"/>
    <cellStyle name="40% - Accent1 37 4 2" xfId="10004"/>
    <cellStyle name="40% - Accent1 37 5" xfId="10005"/>
    <cellStyle name="40% - Accent1 37 5 2" xfId="10006"/>
    <cellStyle name="40% - Accent1 37 6" xfId="10007"/>
    <cellStyle name="40% - Accent1 37 6 2" xfId="10008"/>
    <cellStyle name="40% - Accent1 37 7" xfId="10009"/>
    <cellStyle name="40% - Accent1 37 8" xfId="10010"/>
    <cellStyle name="40% - Accent1 38" xfId="10011"/>
    <cellStyle name="40% - Accent1 38 2" xfId="10012"/>
    <cellStyle name="40% - Accent1 38 2 2" xfId="10013"/>
    <cellStyle name="40% - Accent1 38 2 2 2" xfId="10014"/>
    <cellStyle name="40% - Accent1 38 2 3" xfId="10015"/>
    <cellStyle name="40% - Accent1 38 2 3 2" xfId="10016"/>
    <cellStyle name="40% - Accent1 38 2 4" xfId="10017"/>
    <cellStyle name="40% - Accent1 38 2 4 2" xfId="10018"/>
    <cellStyle name="40% - Accent1 38 2 5" xfId="10019"/>
    <cellStyle name="40% - Accent1 38 2 5 2" xfId="10020"/>
    <cellStyle name="40% - Accent1 38 2 6" xfId="10021"/>
    <cellStyle name="40% - Accent1 38 3" xfId="10022"/>
    <cellStyle name="40% - Accent1 38 3 2" xfId="10023"/>
    <cellStyle name="40% - Accent1 38 4" xfId="10024"/>
    <cellStyle name="40% - Accent1 38 4 2" xfId="10025"/>
    <cellStyle name="40% - Accent1 38 5" xfId="10026"/>
    <cellStyle name="40% - Accent1 38 5 2" xfId="10027"/>
    <cellStyle name="40% - Accent1 38 6" xfId="10028"/>
    <cellStyle name="40% - Accent1 38 6 2" xfId="10029"/>
    <cellStyle name="40% - Accent1 38 7" xfId="10030"/>
    <cellStyle name="40% - Accent1 38 8" xfId="10031"/>
    <cellStyle name="40% - Accent1 39" xfId="10032"/>
    <cellStyle name="40% - Accent1 39 2" xfId="10033"/>
    <cellStyle name="40% - Accent1 39 2 2" xfId="10034"/>
    <cellStyle name="40% - Accent1 39 2 2 2" xfId="10035"/>
    <cellStyle name="40% - Accent1 39 2 3" xfId="10036"/>
    <cellStyle name="40% - Accent1 39 2 3 2" xfId="10037"/>
    <cellStyle name="40% - Accent1 39 2 4" xfId="10038"/>
    <cellStyle name="40% - Accent1 39 2 4 2" xfId="10039"/>
    <cellStyle name="40% - Accent1 39 2 5" xfId="10040"/>
    <cellStyle name="40% - Accent1 39 2 5 2" xfId="10041"/>
    <cellStyle name="40% - Accent1 39 2 6" xfId="10042"/>
    <cellStyle name="40% - Accent1 39 3" xfId="10043"/>
    <cellStyle name="40% - Accent1 39 3 2" xfId="10044"/>
    <cellStyle name="40% - Accent1 39 4" xfId="10045"/>
    <cellStyle name="40% - Accent1 39 4 2" xfId="10046"/>
    <cellStyle name="40% - Accent1 39 5" xfId="10047"/>
    <cellStyle name="40% - Accent1 39 5 2" xfId="10048"/>
    <cellStyle name="40% - Accent1 39 6" xfId="10049"/>
    <cellStyle name="40% - Accent1 39 6 2" xfId="10050"/>
    <cellStyle name="40% - Accent1 39 7" xfId="10051"/>
    <cellStyle name="40% - Accent1 39 8" xfId="10052"/>
    <cellStyle name="40% - Accent1 4" xfId="10053"/>
    <cellStyle name="40% - Accent1 4 10" xfId="10054"/>
    <cellStyle name="40% - Accent1 4 11" xfId="10055"/>
    <cellStyle name="40% - Accent1 4 2" xfId="10056"/>
    <cellStyle name="40% - Accent1 4 2 2" xfId="10057"/>
    <cellStyle name="40% - Accent1 4 2 2 2" xfId="10058"/>
    <cellStyle name="40% - Accent1 4 2 3" xfId="10059"/>
    <cellStyle name="40% - Accent1 4 2 3 2" xfId="10060"/>
    <cellStyle name="40% - Accent1 4 2 4" xfId="10061"/>
    <cellStyle name="40% - Accent1 4 2 4 2" xfId="10062"/>
    <cellStyle name="40% - Accent1 4 2 5" xfId="10063"/>
    <cellStyle name="40% - Accent1 4 2 5 2" xfId="10064"/>
    <cellStyle name="40% - Accent1 4 2 6" xfId="10065"/>
    <cellStyle name="40% - Accent1 4 2 7" xfId="10066"/>
    <cellStyle name="40% - Accent1 4 2 8" xfId="10067"/>
    <cellStyle name="40% - Accent1 4 2 9" xfId="10068"/>
    <cellStyle name="40% - Accent1 4 3" xfId="10069"/>
    <cellStyle name="40% - Accent1 4 3 2" xfId="10070"/>
    <cellStyle name="40% - Accent1 4 4" xfId="10071"/>
    <cellStyle name="40% - Accent1 4 4 2" xfId="10072"/>
    <cellStyle name="40% - Accent1 4 5" xfId="10073"/>
    <cellStyle name="40% - Accent1 4 5 2" xfId="10074"/>
    <cellStyle name="40% - Accent1 4 6" xfId="10075"/>
    <cellStyle name="40% - Accent1 4 6 2" xfId="10076"/>
    <cellStyle name="40% - Accent1 4 7" xfId="10077"/>
    <cellStyle name="40% - Accent1 4 8" xfId="10078"/>
    <cellStyle name="40% - Accent1 4 9" xfId="10079"/>
    <cellStyle name="40% - Accent1 40" xfId="10080"/>
    <cellStyle name="40% - Accent1 40 2" xfId="10081"/>
    <cellStyle name="40% - Accent1 40 2 2" xfId="10082"/>
    <cellStyle name="40% - Accent1 40 2 2 2" xfId="10083"/>
    <cellStyle name="40% - Accent1 40 2 3" xfId="10084"/>
    <cellStyle name="40% - Accent1 40 2 3 2" xfId="10085"/>
    <cellStyle name="40% - Accent1 40 2 4" xfId="10086"/>
    <cellStyle name="40% - Accent1 40 2 4 2" xfId="10087"/>
    <cellStyle name="40% - Accent1 40 2 5" xfId="10088"/>
    <cellStyle name="40% - Accent1 40 2 5 2" xfId="10089"/>
    <cellStyle name="40% - Accent1 40 2 6" xfId="10090"/>
    <cellStyle name="40% - Accent1 40 3" xfId="10091"/>
    <cellStyle name="40% - Accent1 40 3 2" xfId="10092"/>
    <cellStyle name="40% - Accent1 40 4" xfId="10093"/>
    <cellStyle name="40% - Accent1 40 4 2" xfId="10094"/>
    <cellStyle name="40% - Accent1 40 5" xfId="10095"/>
    <cellStyle name="40% - Accent1 40 5 2" xfId="10096"/>
    <cellStyle name="40% - Accent1 40 6" xfId="10097"/>
    <cellStyle name="40% - Accent1 40 6 2" xfId="10098"/>
    <cellStyle name="40% - Accent1 40 7" xfId="10099"/>
    <cellStyle name="40% - Accent1 40 8" xfId="10100"/>
    <cellStyle name="40% - Accent1 41" xfId="10101"/>
    <cellStyle name="40% - Accent1 41 2" xfId="10102"/>
    <cellStyle name="40% - Accent1 41 2 2" xfId="10103"/>
    <cellStyle name="40% - Accent1 41 2 2 2" xfId="10104"/>
    <cellStyle name="40% - Accent1 41 2 3" xfId="10105"/>
    <cellStyle name="40% - Accent1 41 2 3 2" xfId="10106"/>
    <cellStyle name="40% - Accent1 41 2 4" xfId="10107"/>
    <cellStyle name="40% - Accent1 41 2 4 2" xfId="10108"/>
    <cellStyle name="40% - Accent1 41 2 5" xfId="10109"/>
    <cellStyle name="40% - Accent1 41 2 5 2" xfId="10110"/>
    <cellStyle name="40% - Accent1 41 2 6" xfId="10111"/>
    <cellStyle name="40% - Accent1 41 3" xfId="10112"/>
    <cellStyle name="40% - Accent1 41 3 2" xfId="10113"/>
    <cellStyle name="40% - Accent1 41 4" xfId="10114"/>
    <cellStyle name="40% - Accent1 41 4 2" xfId="10115"/>
    <cellStyle name="40% - Accent1 41 5" xfId="10116"/>
    <cellStyle name="40% - Accent1 41 5 2" xfId="10117"/>
    <cellStyle name="40% - Accent1 41 6" xfId="10118"/>
    <cellStyle name="40% - Accent1 41 6 2" xfId="10119"/>
    <cellStyle name="40% - Accent1 41 7" xfId="10120"/>
    <cellStyle name="40% - Accent1 41 8" xfId="10121"/>
    <cellStyle name="40% - Accent1 42" xfId="10122"/>
    <cellStyle name="40% - Accent1 42 2" xfId="10123"/>
    <cellStyle name="40% - Accent1 42 2 2" xfId="10124"/>
    <cellStyle name="40% - Accent1 42 2 2 2" xfId="10125"/>
    <cellStyle name="40% - Accent1 42 2 3" xfId="10126"/>
    <cellStyle name="40% - Accent1 42 2 3 2" xfId="10127"/>
    <cellStyle name="40% - Accent1 42 2 4" xfId="10128"/>
    <cellStyle name="40% - Accent1 42 2 4 2" xfId="10129"/>
    <cellStyle name="40% - Accent1 42 2 5" xfId="10130"/>
    <cellStyle name="40% - Accent1 42 2 5 2" xfId="10131"/>
    <cellStyle name="40% - Accent1 42 2 6" xfId="10132"/>
    <cellStyle name="40% - Accent1 42 3" xfId="10133"/>
    <cellStyle name="40% - Accent1 42 3 2" xfId="10134"/>
    <cellStyle name="40% - Accent1 42 4" xfId="10135"/>
    <cellStyle name="40% - Accent1 42 4 2" xfId="10136"/>
    <cellStyle name="40% - Accent1 42 5" xfId="10137"/>
    <cellStyle name="40% - Accent1 42 5 2" xfId="10138"/>
    <cellStyle name="40% - Accent1 42 6" xfId="10139"/>
    <cellStyle name="40% - Accent1 42 6 2" xfId="10140"/>
    <cellStyle name="40% - Accent1 42 7" xfId="10141"/>
    <cellStyle name="40% - Accent1 42 8" xfId="10142"/>
    <cellStyle name="40% - Accent1 43" xfId="10143"/>
    <cellStyle name="40% - Accent1 43 2" xfId="10144"/>
    <cellStyle name="40% - Accent1 43 2 2" xfId="10145"/>
    <cellStyle name="40% - Accent1 43 2 2 2" xfId="10146"/>
    <cellStyle name="40% - Accent1 43 2 3" xfId="10147"/>
    <cellStyle name="40% - Accent1 43 2 3 2" xfId="10148"/>
    <cellStyle name="40% - Accent1 43 2 4" xfId="10149"/>
    <cellStyle name="40% - Accent1 43 2 4 2" xfId="10150"/>
    <cellStyle name="40% - Accent1 43 2 5" xfId="10151"/>
    <cellStyle name="40% - Accent1 43 2 5 2" xfId="10152"/>
    <cellStyle name="40% - Accent1 43 2 6" xfId="10153"/>
    <cellStyle name="40% - Accent1 43 3" xfId="10154"/>
    <cellStyle name="40% - Accent1 43 3 2" xfId="10155"/>
    <cellStyle name="40% - Accent1 43 4" xfId="10156"/>
    <cellStyle name="40% - Accent1 43 4 2" xfId="10157"/>
    <cellStyle name="40% - Accent1 43 5" xfId="10158"/>
    <cellStyle name="40% - Accent1 43 5 2" xfId="10159"/>
    <cellStyle name="40% - Accent1 43 6" xfId="10160"/>
    <cellStyle name="40% - Accent1 43 6 2" xfId="10161"/>
    <cellStyle name="40% - Accent1 43 7" xfId="10162"/>
    <cellStyle name="40% - Accent1 43 8" xfId="10163"/>
    <cellStyle name="40% - Accent1 44" xfId="10164"/>
    <cellStyle name="40% - Accent1 44 2" xfId="10165"/>
    <cellStyle name="40% - Accent1 44 2 2" xfId="10166"/>
    <cellStyle name="40% - Accent1 44 2 2 2" xfId="10167"/>
    <cellStyle name="40% - Accent1 44 2 3" xfId="10168"/>
    <cellStyle name="40% - Accent1 44 2 3 2" xfId="10169"/>
    <cellStyle name="40% - Accent1 44 2 4" xfId="10170"/>
    <cellStyle name="40% - Accent1 44 2 4 2" xfId="10171"/>
    <cellStyle name="40% - Accent1 44 2 5" xfId="10172"/>
    <cellStyle name="40% - Accent1 44 2 5 2" xfId="10173"/>
    <cellStyle name="40% - Accent1 44 2 6" xfId="10174"/>
    <cellStyle name="40% - Accent1 44 3" xfId="10175"/>
    <cellStyle name="40% - Accent1 44 3 2" xfId="10176"/>
    <cellStyle name="40% - Accent1 44 4" xfId="10177"/>
    <cellStyle name="40% - Accent1 44 4 2" xfId="10178"/>
    <cellStyle name="40% - Accent1 44 5" xfId="10179"/>
    <cellStyle name="40% - Accent1 44 5 2" xfId="10180"/>
    <cellStyle name="40% - Accent1 44 6" xfId="10181"/>
    <cellStyle name="40% - Accent1 44 6 2" xfId="10182"/>
    <cellStyle name="40% - Accent1 44 7" xfId="10183"/>
    <cellStyle name="40% - Accent1 44 8" xfId="10184"/>
    <cellStyle name="40% - Accent1 45" xfId="10185"/>
    <cellStyle name="40% - Accent1 45 2" xfId="10186"/>
    <cellStyle name="40% - Accent1 45 2 2" xfId="10187"/>
    <cellStyle name="40% - Accent1 45 2 2 2" xfId="10188"/>
    <cellStyle name="40% - Accent1 45 2 3" xfId="10189"/>
    <cellStyle name="40% - Accent1 45 2 3 2" xfId="10190"/>
    <cellStyle name="40% - Accent1 45 2 4" xfId="10191"/>
    <cellStyle name="40% - Accent1 45 2 4 2" xfId="10192"/>
    <cellStyle name="40% - Accent1 45 2 5" xfId="10193"/>
    <cellStyle name="40% - Accent1 45 2 5 2" xfId="10194"/>
    <cellStyle name="40% - Accent1 45 2 6" xfId="10195"/>
    <cellStyle name="40% - Accent1 45 3" xfId="10196"/>
    <cellStyle name="40% - Accent1 45 3 2" xfId="10197"/>
    <cellStyle name="40% - Accent1 45 4" xfId="10198"/>
    <cellStyle name="40% - Accent1 45 4 2" xfId="10199"/>
    <cellStyle name="40% - Accent1 45 5" xfId="10200"/>
    <cellStyle name="40% - Accent1 45 5 2" xfId="10201"/>
    <cellStyle name="40% - Accent1 45 6" xfId="10202"/>
    <cellStyle name="40% - Accent1 45 6 2" xfId="10203"/>
    <cellStyle name="40% - Accent1 45 7" xfId="10204"/>
    <cellStyle name="40% - Accent1 45 8" xfId="10205"/>
    <cellStyle name="40% - Accent1 46" xfId="10206"/>
    <cellStyle name="40% - Accent1 46 2" xfId="10207"/>
    <cellStyle name="40% - Accent1 46 2 2" xfId="10208"/>
    <cellStyle name="40% - Accent1 46 2 2 2" xfId="10209"/>
    <cellStyle name="40% - Accent1 46 2 3" xfId="10210"/>
    <cellStyle name="40% - Accent1 46 2 3 2" xfId="10211"/>
    <cellStyle name="40% - Accent1 46 2 4" xfId="10212"/>
    <cellStyle name="40% - Accent1 46 2 4 2" xfId="10213"/>
    <cellStyle name="40% - Accent1 46 2 5" xfId="10214"/>
    <cellStyle name="40% - Accent1 46 2 5 2" xfId="10215"/>
    <cellStyle name="40% - Accent1 46 2 6" xfId="10216"/>
    <cellStyle name="40% - Accent1 46 3" xfId="10217"/>
    <cellStyle name="40% - Accent1 46 3 2" xfId="10218"/>
    <cellStyle name="40% - Accent1 46 4" xfId="10219"/>
    <cellStyle name="40% - Accent1 46 4 2" xfId="10220"/>
    <cellStyle name="40% - Accent1 46 5" xfId="10221"/>
    <cellStyle name="40% - Accent1 46 5 2" xfId="10222"/>
    <cellStyle name="40% - Accent1 46 6" xfId="10223"/>
    <cellStyle name="40% - Accent1 46 6 2" xfId="10224"/>
    <cellStyle name="40% - Accent1 46 7" xfId="10225"/>
    <cellStyle name="40% - Accent1 46 8" xfId="10226"/>
    <cellStyle name="40% - Accent1 47" xfId="10227"/>
    <cellStyle name="40% - Accent1 47 2" xfId="10228"/>
    <cellStyle name="40% - Accent1 47 2 2" xfId="10229"/>
    <cellStyle name="40% - Accent1 47 2 2 2" xfId="10230"/>
    <cellStyle name="40% - Accent1 47 2 3" xfId="10231"/>
    <cellStyle name="40% - Accent1 47 2 3 2" xfId="10232"/>
    <cellStyle name="40% - Accent1 47 2 4" xfId="10233"/>
    <cellStyle name="40% - Accent1 47 2 4 2" xfId="10234"/>
    <cellStyle name="40% - Accent1 47 2 5" xfId="10235"/>
    <cellStyle name="40% - Accent1 47 2 5 2" xfId="10236"/>
    <cellStyle name="40% - Accent1 47 2 6" xfId="10237"/>
    <cellStyle name="40% - Accent1 47 3" xfId="10238"/>
    <cellStyle name="40% - Accent1 47 3 2" xfId="10239"/>
    <cellStyle name="40% - Accent1 47 4" xfId="10240"/>
    <cellStyle name="40% - Accent1 47 4 2" xfId="10241"/>
    <cellStyle name="40% - Accent1 47 5" xfId="10242"/>
    <cellStyle name="40% - Accent1 47 5 2" xfId="10243"/>
    <cellStyle name="40% - Accent1 47 6" xfId="10244"/>
    <cellStyle name="40% - Accent1 47 6 2" xfId="10245"/>
    <cellStyle name="40% - Accent1 47 7" xfId="10246"/>
    <cellStyle name="40% - Accent1 47 8" xfId="10247"/>
    <cellStyle name="40% - Accent1 48" xfId="10248"/>
    <cellStyle name="40% - Accent1 48 2" xfId="10249"/>
    <cellStyle name="40% - Accent1 48 2 2" xfId="10250"/>
    <cellStyle name="40% - Accent1 48 2 2 2" xfId="10251"/>
    <cellStyle name="40% - Accent1 48 2 3" xfId="10252"/>
    <cellStyle name="40% - Accent1 48 2 3 2" xfId="10253"/>
    <cellStyle name="40% - Accent1 48 2 4" xfId="10254"/>
    <cellStyle name="40% - Accent1 48 2 4 2" xfId="10255"/>
    <cellStyle name="40% - Accent1 48 2 5" xfId="10256"/>
    <cellStyle name="40% - Accent1 48 2 5 2" xfId="10257"/>
    <cellStyle name="40% - Accent1 48 2 6" xfId="10258"/>
    <cellStyle name="40% - Accent1 48 3" xfId="10259"/>
    <cellStyle name="40% - Accent1 48 3 2" xfId="10260"/>
    <cellStyle name="40% - Accent1 48 4" xfId="10261"/>
    <cellStyle name="40% - Accent1 48 4 2" xfId="10262"/>
    <cellStyle name="40% - Accent1 48 5" xfId="10263"/>
    <cellStyle name="40% - Accent1 48 5 2" xfId="10264"/>
    <cellStyle name="40% - Accent1 48 6" xfId="10265"/>
    <cellStyle name="40% - Accent1 48 6 2" xfId="10266"/>
    <cellStyle name="40% - Accent1 48 7" xfId="10267"/>
    <cellStyle name="40% - Accent1 48 8" xfId="10268"/>
    <cellStyle name="40% - Accent1 49" xfId="10269"/>
    <cellStyle name="40% - Accent1 49 2" xfId="10270"/>
    <cellStyle name="40% - Accent1 49 2 2" xfId="10271"/>
    <cellStyle name="40% - Accent1 49 2 2 2" xfId="10272"/>
    <cellStyle name="40% - Accent1 49 2 3" xfId="10273"/>
    <cellStyle name="40% - Accent1 49 2 3 2" xfId="10274"/>
    <cellStyle name="40% - Accent1 49 2 4" xfId="10275"/>
    <cellStyle name="40% - Accent1 49 2 4 2" xfId="10276"/>
    <cellStyle name="40% - Accent1 49 2 5" xfId="10277"/>
    <cellStyle name="40% - Accent1 49 2 5 2" xfId="10278"/>
    <cellStyle name="40% - Accent1 49 2 6" xfId="10279"/>
    <cellStyle name="40% - Accent1 49 3" xfId="10280"/>
    <cellStyle name="40% - Accent1 49 3 2" xfId="10281"/>
    <cellStyle name="40% - Accent1 49 4" xfId="10282"/>
    <cellStyle name="40% - Accent1 49 4 2" xfId="10283"/>
    <cellStyle name="40% - Accent1 49 5" xfId="10284"/>
    <cellStyle name="40% - Accent1 49 5 2" xfId="10285"/>
    <cellStyle name="40% - Accent1 49 6" xfId="10286"/>
    <cellStyle name="40% - Accent1 49 6 2" xfId="10287"/>
    <cellStyle name="40% - Accent1 49 7" xfId="10288"/>
    <cellStyle name="40% - Accent1 49 8" xfId="10289"/>
    <cellStyle name="40% - Accent1 5" xfId="10290"/>
    <cellStyle name="40% - Accent1 5 10" xfId="10291"/>
    <cellStyle name="40% - Accent1 5 11" xfId="10292"/>
    <cellStyle name="40% - Accent1 5 2" xfId="10293"/>
    <cellStyle name="40% - Accent1 5 2 2" xfId="10294"/>
    <cellStyle name="40% - Accent1 5 2 2 2" xfId="10295"/>
    <cellStyle name="40% - Accent1 5 2 3" xfId="10296"/>
    <cellStyle name="40% - Accent1 5 2 3 2" xfId="10297"/>
    <cellStyle name="40% - Accent1 5 2 4" xfId="10298"/>
    <cellStyle name="40% - Accent1 5 2 4 2" xfId="10299"/>
    <cellStyle name="40% - Accent1 5 2 5" xfId="10300"/>
    <cellStyle name="40% - Accent1 5 2 5 2" xfId="10301"/>
    <cellStyle name="40% - Accent1 5 2 6" xfId="10302"/>
    <cellStyle name="40% - Accent1 5 2 7" xfId="10303"/>
    <cellStyle name="40% - Accent1 5 2 8" xfId="10304"/>
    <cellStyle name="40% - Accent1 5 2 9" xfId="10305"/>
    <cellStyle name="40% - Accent1 5 3" xfId="10306"/>
    <cellStyle name="40% - Accent1 5 3 2" xfId="10307"/>
    <cellStyle name="40% - Accent1 5 4" xfId="10308"/>
    <cellStyle name="40% - Accent1 5 4 2" xfId="10309"/>
    <cellStyle name="40% - Accent1 5 5" xfId="10310"/>
    <cellStyle name="40% - Accent1 5 5 2" xfId="10311"/>
    <cellStyle name="40% - Accent1 5 6" xfId="10312"/>
    <cellStyle name="40% - Accent1 5 6 2" xfId="10313"/>
    <cellStyle name="40% - Accent1 5 7" xfId="10314"/>
    <cellStyle name="40% - Accent1 5 8" xfId="10315"/>
    <cellStyle name="40% - Accent1 5 9" xfId="10316"/>
    <cellStyle name="40% - Accent1 50" xfId="10317"/>
    <cellStyle name="40% - Accent1 50 2" xfId="10318"/>
    <cellStyle name="40% - Accent1 50 2 2" xfId="10319"/>
    <cellStyle name="40% - Accent1 50 2 2 2" xfId="10320"/>
    <cellStyle name="40% - Accent1 50 2 3" xfId="10321"/>
    <cellStyle name="40% - Accent1 50 2 3 2" xfId="10322"/>
    <cellStyle name="40% - Accent1 50 2 4" xfId="10323"/>
    <cellStyle name="40% - Accent1 50 2 4 2" xfId="10324"/>
    <cellStyle name="40% - Accent1 50 2 5" xfId="10325"/>
    <cellStyle name="40% - Accent1 50 2 5 2" xfId="10326"/>
    <cellStyle name="40% - Accent1 50 2 6" xfId="10327"/>
    <cellStyle name="40% - Accent1 50 3" xfId="10328"/>
    <cellStyle name="40% - Accent1 50 3 2" xfId="10329"/>
    <cellStyle name="40% - Accent1 50 4" xfId="10330"/>
    <cellStyle name="40% - Accent1 50 4 2" xfId="10331"/>
    <cellStyle name="40% - Accent1 50 5" xfId="10332"/>
    <cellStyle name="40% - Accent1 50 5 2" xfId="10333"/>
    <cellStyle name="40% - Accent1 50 6" xfId="10334"/>
    <cellStyle name="40% - Accent1 50 6 2" xfId="10335"/>
    <cellStyle name="40% - Accent1 50 7" xfId="10336"/>
    <cellStyle name="40% - Accent1 50 8" xfId="10337"/>
    <cellStyle name="40% - Accent1 51" xfId="10338"/>
    <cellStyle name="40% - Accent1 51 2" xfId="10339"/>
    <cellStyle name="40% - Accent1 51 2 2" xfId="10340"/>
    <cellStyle name="40% - Accent1 51 2 2 2" xfId="10341"/>
    <cellStyle name="40% - Accent1 51 2 3" xfId="10342"/>
    <cellStyle name="40% - Accent1 51 2 3 2" xfId="10343"/>
    <cellStyle name="40% - Accent1 51 2 4" xfId="10344"/>
    <cellStyle name="40% - Accent1 51 2 4 2" xfId="10345"/>
    <cellStyle name="40% - Accent1 51 2 5" xfId="10346"/>
    <cellStyle name="40% - Accent1 51 2 5 2" xfId="10347"/>
    <cellStyle name="40% - Accent1 51 2 6" xfId="10348"/>
    <cellStyle name="40% - Accent1 51 3" xfId="10349"/>
    <cellStyle name="40% - Accent1 51 3 2" xfId="10350"/>
    <cellStyle name="40% - Accent1 51 4" xfId="10351"/>
    <cellStyle name="40% - Accent1 51 4 2" xfId="10352"/>
    <cellStyle name="40% - Accent1 51 5" xfId="10353"/>
    <cellStyle name="40% - Accent1 51 5 2" xfId="10354"/>
    <cellStyle name="40% - Accent1 51 6" xfId="10355"/>
    <cellStyle name="40% - Accent1 51 6 2" xfId="10356"/>
    <cellStyle name="40% - Accent1 51 7" xfId="10357"/>
    <cellStyle name="40% - Accent1 51 8" xfId="10358"/>
    <cellStyle name="40% - Accent1 52" xfId="10359"/>
    <cellStyle name="40% - Accent1 52 2" xfId="10360"/>
    <cellStyle name="40% - Accent1 52 2 2" xfId="10361"/>
    <cellStyle name="40% - Accent1 52 2 2 2" xfId="10362"/>
    <cellStyle name="40% - Accent1 52 2 3" xfId="10363"/>
    <cellStyle name="40% - Accent1 52 2 3 2" xfId="10364"/>
    <cellStyle name="40% - Accent1 52 2 4" xfId="10365"/>
    <cellStyle name="40% - Accent1 52 2 4 2" xfId="10366"/>
    <cellStyle name="40% - Accent1 52 2 5" xfId="10367"/>
    <cellStyle name="40% - Accent1 52 2 5 2" xfId="10368"/>
    <cellStyle name="40% - Accent1 52 2 6" xfId="10369"/>
    <cellStyle name="40% - Accent1 52 3" xfId="10370"/>
    <cellStyle name="40% - Accent1 52 3 2" xfId="10371"/>
    <cellStyle name="40% - Accent1 52 4" xfId="10372"/>
    <cellStyle name="40% - Accent1 52 4 2" xfId="10373"/>
    <cellStyle name="40% - Accent1 52 5" xfId="10374"/>
    <cellStyle name="40% - Accent1 52 5 2" xfId="10375"/>
    <cellStyle name="40% - Accent1 52 6" xfId="10376"/>
    <cellStyle name="40% - Accent1 52 6 2" xfId="10377"/>
    <cellStyle name="40% - Accent1 52 7" xfId="10378"/>
    <cellStyle name="40% - Accent1 52 8" xfId="10379"/>
    <cellStyle name="40% - Accent1 53" xfId="10380"/>
    <cellStyle name="40% - Accent1 53 2" xfId="10381"/>
    <cellStyle name="40% - Accent1 53 2 2" xfId="10382"/>
    <cellStyle name="40% - Accent1 53 2 2 2" xfId="10383"/>
    <cellStyle name="40% - Accent1 53 2 3" xfId="10384"/>
    <cellStyle name="40% - Accent1 53 2 3 2" xfId="10385"/>
    <cellStyle name="40% - Accent1 53 2 4" xfId="10386"/>
    <cellStyle name="40% - Accent1 53 2 4 2" xfId="10387"/>
    <cellStyle name="40% - Accent1 53 2 5" xfId="10388"/>
    <cellStyle name="40% - Accent1 53 2 5 2" xfId="10389"/>
    <cellStyle name="40% - Accent1 53 2 6" xfId="10390"/>
    <cellStyle name="40% - Accent1 53 3" xfId="10391"/>
    <cellStyle name="40% - Accent1 53 3 2" xfId="10392"/>
    <cellStyle name="40% - Accent1 53 4" xfId="10393"/>
    <cellStyle name="40% - Accent1 53 4 2" xfId="10394"/>
    <cellStyle name="40% - Accent1 53 5" xfId="10395"/>
    <cellStyle name="40% - Accent1 53 5 2" xfId="10396"/>
    <cellStyle name="40% - Accent1 53 6" xfId="10397"/>
    <cellStyle name="40% - Accent1 53 6 2" xfId="10398"/>
    <cellStyle name="40% - Accent1 53 7" xfId="10399"/>
    <cellStyle name="40% - Accent1 53 8" xfId="10400"/>
    <cellStyle name="40% - Accent1 54" xfId="10401"/>
    <cellStyle name="40% - Accent1 54 2" xfId="10402"/>
    <cellStyle name="40% - Accent1 54 2 2" xfId="10403"/>
    <cellStyle name="40% - Accent1 54 2 2 2" xfId="10404"/>
    <cellStyle name="40% - Accent1 54 2 3" xfId="10405"/>
    <cellStyle name="40% - Accent1 54 2 3 2" xfId="10406"/>
    <cellStyle name="40% - Accent1 54 2 4" xfId="10407"/>
    <cellStyle name="40% - Accent1 54 2 4 2" xfId="10408"/>
    <cellStyle name="40% - Accent1 54 2 5" xfId="10409"/>
    <cellStyle name="40% - Accent1 54 2 5 2" xfId="10410"/>
    <cellStyle name="40% - Accent1 54 2 6" xfId="10411"/>
    <cellStyle name="40% - Accent1 54 3" xfId="10412"/>
    <cellStyle name="40% - Accent1 54 3 2" xfId="10413"/>
    <cellStyle name="40% - Accent1 54 4" xfId="10414"/>
    <cellStyle name="40% - Accent1 54 4 2" xfId="10415"/>
    <cellStyle name="40% - Accent1 54 5" xfId="10416"/>
    <cellStyle name="40% - Accent1 54 5 2" xfId="10417"/>
    <cellStyle name="40% - Accent1 54 6" xfId="10418"/>
    <cellStyle name="40% - Accent1 54 6 2" xfId="10419"/>
    <cellStyle name="40% - Accent1 54 7" xfId="10420"/>
    <cellStyle name="40% - Accent1 54 8" xfId="10421"/>
    <cellStyle name="40% - Accent1 55" xfId="10422"/>
    <cellStyle name="40% - Accent1 55 2" xfId="10423"/>
    <cellStyle name="40% - Accent1 55 2 2" xfId="10424"/>
    <cellStyle name="40% - Accent1 55 2 2 2" xfId="10425"/>
    <cellStyle name="40% - Accent1 55 2 3" xfId="10426"/>
    <cellStyle name="40% - Accent1 55 2 3 2" xfId="10427"/>
    <cellStyle name="40% - Accent1 55 2 4" xfId="10428"/>
    <cellStyle name="40% - Accent1 55 2 4 2" xfId="10429"/>
    <cellStyle name="40% - Accent1 55 2 5" xfId="10430"/>
    <cellStyle name="40% - Accent1 55 2 5 2" xfId="10431"/>
    <cellStyle name="40% - Accent1 55 2 6" xfId="10432"/>
    <cellStyle name="40% - Accent1 55 3" xfId="10433"/>
    <cellStyle name="40% - Accent1 55 3 2" xfId="10434"/>
    <cellStyle name="40% - Accent1 55 4" xfId="10435"/>
    <cellStyle name="40% - Accent1 55 4 2" xfId="10436"/>
    <cellStyle name="40% - Accent1 55 5" xfId="10437"/>
    <cellStyle name="40% - Accent1 55 5 2" xfId="10438"/>
    <cellStyle name="40% - Accent1 55 6" xfId="10439"/>
    <cellStyle name="40% - Accent1 55 6 2" xfId="10440"/>
    <cellStyle name="40% - Accent1 55 7" xfId="10441"/>
    <cellStyle name="40% - Accent1 55 8" xfId="10442"/>
    <cellStyle name="40% - Accent1 56" xfId="10443"/>
    <cellStyle name="40% - Accent1 56 2" xfId="10444"/>
    <cellStyle name="40% - Accent1 56 2 2" xfId="10445"/>
    <cellStyle name="40% - Accent1 56 2 2 2" xfId="10446"/>
    <cellStyle name="40% - Accent1 56 2 3" xfId="10447"/>
    <cellStyle name="40% - Accent1 56 2 3 2" xfId="10448"/>
    <cellStyle name="40% - Accent1 56 2 4" xfId="10449"/>
    <cellStyle name="40% - Accent1 56 2 4 2" xfId="10450"/>
    <cellStyle name="40% - Accent1 56 2 5" xfId="10451"/>
    <cellStyle name="40% - Accent1 56 2 5 2" xfId="10452"/>
    <cellStyle name="40% - Accent1 56 2 6" xfId="10453"/>
    <cellStyle name="40% - Accent1 56 3" xfId="10454"/>
    <cellStyle name="40% - Accent1 56 3 2" xfId="10455"/>
    <cellStyle name="40% - Accent1 56 4" xfId="10456"/>
    <cellStyle name="40% - Accent1 56 4 2" xfId="10457"/>
    <cellStyle name="40% - Accent1 56 5" xfId="10458"/>
    <cellStyle name="40% - Accent1 56 5 2" xfId="10459"/>
    <cellStyle name="40% - Accent1 56 6" xfId="10460"/>
    <cellStyle name="40% - Accent1 56 6 2" xfId="10461"/>
    <cellStyle name="40% - Accent1 56 7" xfId="10462"/>
    <cellStyle name="40% - Accent1 56 8" xfId="10463"/>
    <cellStyle name="40% - Accent1 57" xfId="10464"/>
    <cellStyle name="40% - Accent1 57 2" xfId="10465"/>
    <cellStyle name="40% - Accent1 57 2 2" xfId="10466"/>
    <cellStyle name="40% - Accent1 57 2 2 2" xfId="10467"/>
    <cellStyle name="40% - Accent1 57 2 3" xfId="10468"/>
    <cellStyle name="40% - Accent1 57 2 3 2" xfId="10469"/>
    <cellStyle name="40% - Accent1 57 2 4" xfId="10470"/>
    <cellStyle name="40% - Accent1 57 2 4 2" xfId="10471"/>
    <cellStyle name="40% - Accent1 57 2 5" xfId="10472"/>
    <cellStyle name="40% - Accent1 57 2 5 2" xfId="10473"/>
    <cellStyle name="40% - Accent1 57 2 6" xfId="10474"/>
    <cellStyle name="40% - Accent1 57 3" xfId="10475"/>
    <cellStyle name="40% - Accent1 57 3 2" xfId="10476"/>
    <cellStyle name="40% - Accent1 57 4" xfId="10477"/>
    <cellStyle name="40% - Accent1 57 4 2" xfId="10478"/>
    <cellStyle name="40% - Accent1 57 5" xfId="10479"/>
    <cellStyle name="40% - Accent1 57 5 2" xfId="10480"/>
    <cellStyle name="40% - Accent1 57 6" xfId="10481"/>
    <cellStyle name="40% - Accent1 57 6 2" xfId="10482"/>
    <cellStyle name="40% - Accent1 57 7" xfId="10483"/>
    <cellStyle name="40% - Accent1 57 8" xfId="10484"/>
    <cellStyle name="40% - Accent1 58" xfId="10485"/>
    <cellStyle name="40% - Accent1 58 2" xfId="10486"/>
    <cellStyle name="40% - Accent1 58 2 2" xfId="10487"/>
    <cellStyle name="40% - Accent1 58 2 2 2" xfId="10488"/>
    <cellStyle name="40% - Accent1 58 2 3" xfId="10489"/>
    <cellStyle name="40% - Accent1 58 2 3 2" xfId="10490"/>
    <cellStyle name="40% - Accent1 58 2 4" xfId="10491"/>
    <cellStyle name="40% - Accent1 58 2 4 2" xfId="10492"/>
    <cellStyle name="40% - Accent1 58 2 5" xfId="10493"/>
    <cellStyle name="40% - Accent1 58 2 5 2" xfId="10494"/>
    <cellStyle name="40% - Accent1 58 2 6" xfId="10495"/>
    <cellStyle name="40% - Accent1 58 3" xfId="10496"/>
    <cellStyle name="40% - Accent1 58 3 2" xfId="10497"/>
    <cellStyle name="40% - Accent1 58 4" xfId="10498"/>
    <cellStyle name="40% - Accent1 58 4 2" xfId="10499"/>
    <cellStyle name="40% - Accent1 58 5" xfId="10500"/>
    <cellStyle name="40% - Accent1 58 5 2" xfId="10501"/>
    <cellStyle name="40% - Accent1 58 6" xfId="10502"/>
    <cellStyle name="40% - Accent1 58 6 2" xfId="10503"/>
    <cellStyle name="40% - Accent1 58 7" xfId="10504"/>
    <cellStyle name="40% - Accent1 58 8" xfId="10505"/>
    <cellStyle name="40% - Accent1 59" xfId="10506"/>
    <cellStyle name="40% - Accent1 59 2" xfId="10507"/>
    <cellStyle name="40% - Accent1 59 2 2" xfId="10508"/>
    <cellStyle name="40% - Accent1 59 2 2 2" xfId="10509"/>
    <cellStyle name="40% - Accent1 59 2 3" xfId="10510"/>
    <cellStyle name="40% - Accent1 59 2 3 2" xfId="10511"/>
    <cellStyle name="40% - Accent1 59 2 4" xfId="10512"/>
    <cellStyle name="40% - Accent1 59 2 4 2" xfId="10513"/>
    <cellStyle name="40% - Accent1 59 2 5" xfId="10514"/>
    <cellStyle name="40% - Accent1 59 2 5 2" xfId="10515"/>
    <cellStyle name="40% - Accent1 59 2 6" xfId="10516"/>
    <cellStyle name="40% - Accent1 59 3" xfId="10517"/>
    <cellStyle name="40% - Accent1 59 3 2" xfId="10518"/>
    <cellStyle name="40% - Accent1 59 4" xfId="10519"/>
    <cellStyle name="40% - Accent1 59 4 2" xfId="10520"/>
    <cellStyle name="40% - Accent1 59 5" xfId="10521"/>
    <cellStyle name="40% - Accent1 59 5 2" xfId="10522"/>
    <cellStyle name="40% - Accent1 59 6" xfId="10523"/>
    <cellStyle name="40% - Accent1 59 6 2" xfId="10524"/>
    <cellStyle name="40% - Accent1 59 7" xfId="10525"/>
    <cellStyle name="40% - Accent1 59 8" xfId="10526"/>
    <cellStyle name="40% - Accent1 6" xfId="10527"/>
    <cellStyle name="40% - Accent1 6 10" xfId="10528"/>
    <cellStyle name="40% - Accent1 6 11" xfId="10529"/>
    <cellStyle name="40% - Accent1 6 2" xfId="10530"/>
    <cellStyle name="40% - Accent1 6 2 2" xfId="10531"/>
    <cellStyle name="40% - Accent1 6 2 2 2" xfId="10532"/>
    <cellStyle name="40% - Accent1 6 2 3" xfId="10533"/>
    <cellStyle name="40% - Accent1 6 2 3 2" xfId="10534"/>
    <cellStyle name="40% - Accent1 6 2 4" xfId="10535"/>
    <cellStyle name="40% - Accent1 6 2 4 2" xfId="10536"/>
    <cellStyle name="40% - Accent1 6 2 5" xfId="10537"/>
    <cellStyle name="40% - Accent1 6 2 5 2" xfId="10538"/>
    <cellStyle name="40% - Accent1 6 2 6" xfId="10539"/>
    <cellStyle name="40% - Accent1 6 2 7" xfId="10540"/>
    <cellStyle name="40% - Accent1 6 2 8" xfId="10541"/>
    <cellStyle name="40% - Accent1 6 2 9" xfId="10542"/>
    <cellStyle name="40% - Accent1 6 3" xfId="10543"/>
    <cellStyle name="40% - Accent1 6 3 2" xfId="10544"/>
    <cellStyle name="40% - Accent1 6 4" xfId="10545"/>
    <cellStyle name="40% - Accent1 6 4 2" xfId="10546"/>
    <cellStyle name="40% - Accent1 6 5" xfId="10547"/>
    <cellStyle name="40% - Accent1 6 5 2" xfId="10548"/>
    <cellStyle name="40% - Accent1 6 6" xfId="10549"/>
    <cellStyle name="40% - Accent1 6 6 2" xfId="10550"/>
    <cellStyle name="40% - Accent1 6 7" xfId="10551"/>
    <cellStyle name="40% - Accent1 6 8" xfId="10552"/>
    <cellStyle name="40% - Accent1 6 9" xfId="10553"/>
    <cellStyle name="40% - Accent1 60" xfId="10554"/>
    <cellStyle name="40% - Accent1 60 2" xfId="10555"/>
    <cellStyle name="40% - Accent1 60 2 2" xfId="10556"/>
    <cellStyle name="40% - Accent1 60 2 2 2" xfId="10557"/>
    <cellStyle name="40% - Accent1 60 2 3" xfId="10558"/>
    <cellStyle name="40% - Accent1 60 2 3 2" xfId="10559"/>
    <cellStyle name="40% - Accent1 60 2 4" xfId="10560"/>
    <cellStyle name="40% - Accent1 60 2 4 2" xfId="10561"/>
    <cellStyle name="40% - Accent1 60 2 5" xfId="10562"/>
    <cellStyle name="40% - Accent1 60 2 5 2" xfId="10563"/>
    <cellStyle name="40% - Accent1 60 2 6" xfId="10564"/>
    <cellStyle name="40% - Accent1 60 3" xfId="10565"/>
    <cellStyle name="40% - Accent1 60 3 2" xfId="10566"/>
    <cellStyle name="40% - Accent1 60 4" xfId="10567"/>
    <cellStyle name="40% - Accent1 60 4 2" xfId="10568"/>
    <cellStyle name="40% - Accent1 60 5" xfId="10569"/>
    <cellStyle name="40% - Accent1 60 5 2" xfId="10570"/>
    <cellStyle name="40% - Accent1 60 6" xfId="10571"/>
    <cellStyle name="40% - Accent1 60 6 2" xfId="10572"/>
    <cellStyle name="40% - Accent1 60 7" xfId="10573"/>
    <cellStyle name="40% - Accent1 60 8" xfId="10574"/>
    <cellStyle name="40% - Accent1 61" xfId="10575"/>
    <cellStyle name="40% - Accent1 61 2" xfId="10576"/>
    <cellStyle name="40% - Accent1 61 2 2" xfId="10577"/>
    <cellStyle name="40% - Accent1 61 2 2 2" xfId="10578"/>
    <cellStyle name="40% - Accent1 61 2 3" xfId="10579"/>
    <cellStyle name="40% - Accent1 61 2 3 2" xfId="10580"/>
    <cellStyle name="40% - Accent1 61 2 4" xfId="10581"/>
    <cellStyle name="40% - Accent1 61 2 4 2" xfId="10582"/>
    <cellStyle name="40% - Accent1 61 2 5" xfId="10583"/>
    <cellStyle name="40% - Accent1 61 2 5 2" xfId="10584"/>
    <cellStyle name="40% - Accent1 61 2 6" xfId="10585"/>
    <cellStyle name="40% - Accent1 61 3" xfId="10586"/>
    <cellStyle name="40% - Accent1 61 3 2" xfId="10587"/>
    <cellStyle name="40% - Accent1 61 4" xfId="10588"/>
    <cellStyle name="40% - Accent1 61 4 2" xfId="10589"/>
    <cellStyle name="40% - Accent1 61 5" xfId="10590"/>
    <cellStyle name="40% - Accent1 61 5 2" xfId="10591"/>
    <cellStyle name="40% - Accent1 61 6" xfId="10592"/>
    <cellStyle name="40% - Accent1 61 6 2" xfId="10593"/>
    <cellStyle name="40% - Accent1 61 7" xfId="10594"/>
    <cellStyle name="40% - Accent1 61 8" xfId="10595"/>
    <cellStyle name="40% - Accent1 62" xfId="10596"/>
    <cellStyle name="40% - Accent1 62 2" xfId="10597"/>
    <cellStyle name="40% - Accent1 62 2 2" xfId="10598"/>
    <cellStyle name="40% - Accent1 62 2 2 2" xfId="10599"/>
    <cellStyle name="40% - Accent1 62 2 3" xfId="10600"/>
    <cellStyle name="40% - Accent1 62 2 3 2" xfId="10601"/>
    <cellStyle name="40% - Accent1 62 2 4" xfId="10602"/>
    <cellStyle name="40% - Accent1 62 2 4 2" xfId="10603"/>
    <cellStyle name="40% - Accent1 62 2 5" xfId="10604"/>
    <cellStyle name="40% - Accent1 62 2 5 2" xfId="10605"/>
    <cellStyle name="40% - Accent1 62 2 6" xfId="10606"/>
    <cellStyle name="40% - Accent1 62 3" xfId="10607"/>
    <cellStyle name="40% - Accent1 62 3 2" xfId="10608"/>
    <cellStyle name="40% - Accent1 62 4" xfId="10609"/>
    <cellStyle name="40% - Accent1 62 4 2" xfId="10610"/>
    <cellStyle name="40% - Accent1 62 5" xfId="10611"/>
    <cellStyle name="40% - Accent1 62 5 2" xfId="10612"/>
    <cellStyle name="40% - Accent1 62 6" xfId="10613"/>
    <cellStyle name="40% - Accent1 62 6 2" xfId="10614"/>
    <cellStyle name="40% - Accent1 62 7" xfId="10615"/>
    <cellStyle name="40% - Accent1 62 8" xfId="10616"/>
    <cellStyle name="40% - Accent1 63" xfId="10617"/>
    <cellStyle name="40% - Accent1 63 2" xfId="10618"/>
    <cellStyle name="40% - Accent1 63 2 2" xfId="10619"/>
    <cellStyle name="40% - Accent1 63 2 2 2" xfId="10620"/>
    <cellStyle name="40% - Accent1 63 2 3" xfId="10621"/>
    <cellStyle name="40% - Accent1 63 2 3 2" xfId="10622"/>
    <cellStyle name="40% - Accent1 63 2 4" xfId="10623"/>
    <cellStyle name="40% - Accent1 63 2 4 2" xfId="10624"/>
    <cellStyle name="40% - Accent1 63 2 5" xfId="10625"/>
    <cellStyle name="40% - Accent1 63 2 5 2" xfId="10626"/>
    <cellStyle name="40% - Accent1 63 2 6" xfId="10627"/>
    <cellStyle name="40% - Accent1 63 3" xfId="10628"/>
    <cellStyle name="40% - Accent1 63 3 2" xfId="10629"/>
    <cellStyle name="40% - Accent1 63 4" xfId="10630"/>
    <cellStyle name="40% - Accent1 63 4 2" xfId="10631"/>
    <cellStyle name="40% - Accent1 63 5" xfId="10632"/>
    <cellStyle name="40% - Accent1 63 5 2" xfId="10633"/>
    <cellStyle name="40% - Accent1 63 6" xfId="10634"/>
    <cellStyle name="40% - Accent1 63 6 2" xfId="10635"/>
    <cellStyle name="40% - Accent1 63 7" xfId="10636"/>
    <cellStyle name="40% - Accent1 63 8" xfId="10637"/>
    <cellStyle name="40% - Accent1 64" xfId="10638"/>
    <cellStyle name="40% - Accent1 64 2" xfId="10639"/>
    <cellStyle name="40% - Accent1 64 2 2" xfId="10640"/>
    <cellStyle name="40% - Accent1 64 2 2 2" xfId="10641"/>
    <cellStyle name="40% - Accent1 64 2 3" xfId="10642"/>
    <cellStyle name="40% - Accent1 64 2 3 2" xfId="10643"/>
    <cellStyle name="40% - Accent1 64 2 4" xfId="10644"/>
    <cellStyle name="40% - Accent1 64 2 4 2" xfId="10645"/>
    <cellStyle name="40% - Accent1 64 2 5" xfId="10646"/>
    <cellStyle name="40% - Accent1 64 2 5 2" xfId="10647"/>
    <cellStyle name="40% - Accent1 64 2 6" xfId="10648"/>
    <cellStyle name="40% - Accent1 64 3" xfId="10649"/>
    <cellStyle name="40% - Accent1 64 3 2" xfId="10650"/>
    <cellStyle name="40% - Accent1 64 4" xfId="10651"/>
    <cellStyle name="40% - Accent1 64 4 2" xfId="10652"/>
    <cellStyle name="40% - Accent1 64 5" xfId="10653"/>
    <cellStyle name="40% - Accent1 64 5 2" xfId="10654"/>
    <cellStyle name="40% - Accent1 64 6" xfId="10655"/>
    <cellStyle name="40% - Accent1 64 6 2" xfId="10656"/>
    <cellStyle name="40% - Accent1 64 7" xfId="10657"/>
    <cellStyle name="40% - Accent1 64 8" xfId="10658"/>
    <cellStyle name="40% - Accent1 65" xfId="10659"/>
    <cellStyle name="40% - Accent1 65 2" xfId="10660"/>
    <cellStyle name="40% - Accent1 65 2 2" xfId="10661"/>
    <cellStyle name="40% - Accent1 65 2 2 2" xfId="10662"/>
    <cellStyle name="40% - Accent1 65 2 3" xfId="10663"/>
    <cellStyle name="40% - Accent1 65 2 3 2" xfId="10664"/>
    <cellStyle name="40% - Accent1 65 2 4" xfId="10665"/>
    <cellStyle name="40% - Accent1 65 2 4 2" xfId="10666"/>
    <cellStyle name="40% - Accent1 65 2 5" xfId="10667"/>
    <cellStyle name="40% - Accent1 65 2 5 2" xfId="10668"/>
    <cellStyle name="40% - Accent1 65 2 6" xfId="10669"/>
    <cellStyle name="40% - Accent1 65 3" xfId="10670"/>
    <cellStyle name="40% - Accent1 65 3 2" xfId="10671"/>
    <cellStyle name="40% - Accent1 65 4" xfId="10672"/>
    <cellStyle name="40% - Accent1 65 4 2" xfId="10673"/>
    <cellStyle name="40% - Accent1 65 5" xfId="10674"/>
    <cellStyle name="40% - Accent1 65 5 2" xfId="10675"/>
    <cellStyle name="40% - Accent1 65 6" xfId="10676"/>
    <cellStyle name="40% - Accent1 65 6 2" xfId="10677"/>
    <cellStyle name="40% - Accent1 65 7" xfId="10678"/>
    <cellStyle name="40% - Accent1 65 8" xfId="10679"/>
    <cellStyle name="40% - Accent1 66" xfId="10680"/>
    <cellStyle name="40% - Accent1 66 2" xfId="10681"/>
    <cellStyle name="40% - Accent1 66 2 2" xfId="10682"/>
    <cellStyle name="40% - Accent1 66 2 2 2" xfId="10683"/>
    <cellStyle name="40% - Accent1 66 2 3" xfId="10684"/>
    <cellStyle name="40% - Accent1 66 2 3 2" xfId="10685"/>
    <cellStyle name="40% - Accent1 66 2 4" xfId="10686"/>
    <cellStyle name="40% - Accent1 66 2 4 2" xfId="10687"/>
    <cellStyle name="40% - Accent1 66 2 5" xfId="10688"/>
    <cellStyle name="40% - Accent1 66 2 5 2" xfId="10689"/>
    <cellStyle name="40% - Accent1 66 2 6" xfId="10690"/>
    <cellStyle name="40% - Accent1 66 3" xfId="10691"/>
    <cellStyle name="40% - Accent1 66 3 2" xfId="10692"/>
    <cellStyle name="40% - Accent1 66 4" xfId="10693"/>
    <cellStyle name="40% - Accent1 66 4 2" xfId="10694"/>
    <cellStyle name="40% - Accent1 66 5" xfId="10695"/>
    <cellStyle name="40% - Accent1 66 5 2" xfId="10696"/>
    <cellStyle name="40% - Accent1 66 6" xfId="10697"/>
    <cellStyle name="40% - Accent1 66 6 2" xfId="10698"/>
    <cellStyle name="40% - Accent1 66 7" xfId="10699"/>
    <cellStyle name="40% - Accent1 66 8" xfId="10700"/>
    <cellStyle name="40% - Accent1 67" xfId="10701"/>
    <cellStyle name="40% - Accent1 67 2" xfId="10702"/>
    <cellStyle name="40% - Accent1 67 2 2" xfId="10703"/>
    <cellStyle name="40% - Accent1 67 2 2 2" xfId="10704"/>
    <cellStyle name="40% - Accent1 67 2 3" xfId="10705"/>
    <cellStyle name="40% - Accent1 67 2 3 2" xfId="10706"/>
    <cellStyle name="40% - Accent1 67 2 4" xfId="10707"/>
    <cellStyle name="40% - Accent1 67 2 4 2" xfId="10708"/>
    <cellStyle name="40% - Accent1 67 2 5" xfId="10709"/>
    <cellStyle name="40% - Accent1 67 2 5 2" xfId="10710"/>
    <cellStyle name="40% - Accent1 67 2 6" xfId="10711"/>
    <cellStyle name="40% - Accent1 67 3" xfId="10712"/>
    <cellStyle name="40% - Accent1 67 3 2" xfId="10713"/>
    <cellStyle name="40% - Accent1 67 4" xfId="10714"/>
    <cellStyle name="40% - Accent1 67 4 2" xfId="10715"/>
    <cellStyle name="40% - Accent1 67 5" xfId="10716"/>
    <cellStyle name="40% - Accent1 67 5 2" xfId="10717"/>
    <cellStyle name="40% - Accent1 67 6" xfId="10718"/>
    <cellStyle name="40% - Accent1 67 6 2" xfId="10719"/>
    <cellStyle name="40% - Accent1 67 7" xfId="10720"/>
    <cellStyle name="40% - Accent1 67 8" xfId="10721"/>
    <cellStyle name="40% - Accent1 68" xfId="10722"/>
    <cellStyle name="40% - Accent1 68 2" xfId="10723"/>
    <cellStyle name="40% - Accent1 68 2 2" xfId="10724"/>
    <cellStyle name="40% - Accent1 68 2 2 2" xfId="10725"/>
    <cellStyle name="40% - Accent1 68 2 3" xfId="10726"/>
    <cellStyle name="40% - Accent1 68 2 3 2" xfId="10727"/>
    <cellStyle name="40% - Accent1 68 2 4" xfId="10728"/>
    <cellStyle name="40% - Accent1 68 2 4 2" xfId="10729"/>
    <cellStyle name="40% - Accent1 68 2 5" xfId="10730"/>
    <cellStyle name="40% - Accent1 68 2 5 2" xfId="10731"/>
    <cellStyle name="40% - Accent1 68 2 6" xfId="10732"/>
    <cellStyle name="40% - Accent1 68 3" xfId="10733"/>
    <cellStyle name="40% - Accent1 68 3 2" xfId="10734"/>
    <cellStyle name="40% - Accent1 68 4" xfId="10735"/>
    <cellStyle name="40% - Accent1 68 4 2" xfId="10736"/>
    <cellStyle name="40% - Accent1 68 5" xfId="10737"/>
    <cellStyle name="40% - Accent1 68 5 2" xfId="10738"/>
    <cellStyle name="40% - Accent1 68 6" xfId="10739"/>
    <cellStyle name="40% - Accent1 68 6 2" xfId="10740"/>
    <cellStyle name="40% - Accent1 68 7" xfId="10741"/>
    <cellStyle name="40% - Accent1 68 8" xfId="10742"/>
    <cellStyle name="40% - Accent1 69" xfId="10743"/>
    <cellStyle name="40% - Accent1 69 2" xfId="10744"/>
    <cellStyle name="40% - Accent1 69 2 2" xfId="10745"/>
    <cellStyle name="40% - Accent1 69 2 2 2" xfId="10746"/>
    <cellStyle name="40% - Accent1 69 2 3" xfId="10747"/>
    <cellStyle name="40% - Accent1 69 2 3 2" xfId="10748"/>
    <cellStyle name="40% - Accent1 69 2 4" xfId="10749"/>
    <cellStyle name="40% - Accent1 69 2 4 2" xfId="10750"/>
    <cellStyle name="40% - Accent1 69 2 5" xfId="10751"/>
    <cellStyle name="40% - Accent1 69 2 5 2" xfId="10752"/>
    <cellStyle name="40% - Accent1 69 2 6" xfId="10753"/>
    <cellStyle name="40% - Accent1 69 3" xfId="10754"/>
    <cellStyle name="40% - Accent1 69 3 2" xfId="10755"/>
    <cellStyle name="40% - Accent1 69 4" xfId="10756"/>
    <cellStyle name="40% - Accent1 69 4 2" xfId="10757"/>
    <cellStyle name="40% - Accent1 69 5" xfId="10758"/>
    <cellStyle name="40% - Accent1 69 5 2" xfId="10759"/>
    <cellStyle name="40% - Accent1 69 6" xfId="10760"/>
    <cellStyle name="40% - Accent1 69 6 2" xfId="10761"/>
    <cellStyle name="40% - Accent1 69 7" xfId="10762"/>
    <cellStyle name="40% - Accent1 69 8" xfId="10763"/>
    <cellStyle name="40% - Accent1 7" xfId="10764"/>
    <cellStyle name="40% - Accent1 7 10" xfId="10765"/>
    <cellStyle name="40% - Accent1 7 11" xfId="10766"/>
    <cellStyle name="40% - Accent1 7 2" xfId="10767"/>
    <cellStyle name="40% - Accent1 7 2 2" xfId="10768"/>
    <cellStyle name="40% - Accent1 7 2 2 2" xfId="10769"/>
    <cellStyle name="40% - Accent1 7 2 3" xfId="10770"/>
    <cellStyle name="40% - Accent1 7 2 3 2" xfId="10771"/>
    <cellStyle name="40% - Accent1 7 2 4" xfId="10772"/>
    <cellStyle name="40% - Accent1 7 2 4 2" xfId="10773"/>
    <cellStyle name="40% - Accent1 7 2 5" xfId="10774"/>
    <cellStyle name="40% - Accent1 7 2 5 2" xfId="10775"/>
    <cellStyle name="40% - Accent1 7 2 6" xfId="10776"/>
    <cellStyle name="40% - Accent1 7 2 7" xfId="10777"/>
    <cellStyle name="40% - Accent1 7 2 8" xfId="10778"/>
    <cellStyle name="40% - Accent1 7 2 9" xfId="10779"/>
    <cellStyle name="40% - Accent1 7 3" xfId="10780"/>
    <cellStyle name="40% - Accent1 7 3 2" xfId="10781"/>
    <cellStyle name="40% - Accent1 7 4" xfId="10782"/>
    <cellStyle name="40% - Accent1 7 4 2" xfId="10783"/>
    <cellStyle name="40% - Accent1 7 5" xfId="10784"/>
    <cellStyle name="40% - Accent1 7 5 2" xfId="10785"/>
    <cellStyle name="40% - Accent1 7 6" xfId="10786"/>
    <cellStyle name="40% - Accent1 7 6 2" xfId="10787"/>
    <cellStyle name="40% - Accent1 7 7" xfId="10788"/>
    <cellStyle name="40% - Accent1 7 8" xfId="10789"/>
    <cellStyle name="40% - Accent1 7 9" xfId="10790"/>
    <cellStyle name="40% - Accent1 70" xfId="10791"/>
    <cellStyle name="40% - Accent1 70 2" xfId="10792"/>
    <cellStyle name="40% - Accent1 70 2 2" xfId="10793"/>
    <cellStyle name="40% - Accent1 70 2 2 2" xfId="10794"/>
    <cellStyle name="40% - Accent1 70 2 3" xfId="10795"/>
    <cellStyle name="40% - Accent1 70 2 3 2" xfId="10796"/>
    <cellStyle name="40% - Accent1 70 2 4" xfId="10797"/>
    <cellStyle name="40% - Accent1 70 2 4 2" xfId="10798"/>
    <cellStyle name="40% - Accent1 70 2 5" xfId="10799"/>
    <cellStyle name="40% - Accent1 70 2 5 2" xfId="10800"/>
    <cellStyle name="40% - Accent1 70 2 6" xfId="10801"/>
    <cellStyle name="40% - Accent1 70 3" xfId="10802"/>
    <cellStyle name="40% - Accent1 70 3 2" xfId="10803"/>
    <cellStyle name="40% - Accent1 70 4" xfId="10804"/>
    <cellStyle name="40% - Accent1 70 4 2" xfId="10805"/>
    <cellStyle name="40% - Accent1 70 5" xfId="10806"/>
    <cellStyle name="40% - Accent1 70 5 2" xfId="10807"/>
    <cellStyle name="40% - Accent1 70 6" xfId="10808"/>
    <cellStyle name="40% - Accent1 70 6 2" xfId="10809"/>
    <cellStyle name="40% - Accent1 70 7" xfId="10810"/>
    <cellStyle name="40% - Accent1 70 8" xfId="10811"/>
    <cellStyle name="40% - Accent1 71" xfId="10812"/>
    <cellStyle name="40% - Accent1 71 2" xfId="10813"/>
    <cellStyle name="40% - Accent1 71 2 2" xfId="10814"/>
    <cellStyle name="40% - Accent1 71 2 2 2" xfId="10815"/>
    <cellStyle name="40% - Accent1 71 2 3" xfId="10816"/>
    <cellStyle name="40% - Accent1 71 2 3 2" xfId="10817"/>
    <cellStyle name="40% - Accent1 71 2 4" xfId="10818"/>
    <cellStyle name="40% - Accent1 71 2 4 2" xfId="10819"/>
    <cellStyle name="40% - Accent1 71 2 5" xfId="10820"/>
    <cellStyle name="40% - Accent1 71 2 5 2" xfId="10821"/>
    <cellStyle name="40% - Accent1 71 2 6" xfId="10822"/>
    <cellStyle name="40% - Accent1 71 3" xfId="10823"/>
    <cellStyle name="40% - Accent1 71 3 2" xfId="10824"/>
    <cellStyle name="40% - Accent1 71 4" xfId="10825"/>
    <cellStyle name="40% - Accent1 71 4 2" xfId="10826"/>
    <cellStyle name="40% - Accent1 71 5" xfId="10827"/>
    <cellStyle name="40% - Accent1 71 5 2" xfId="10828"/>
    <cellStyle name="40% - Accent1 71 6" xfId="10829"/>
    <cellStyle name="40% - Accent1 71 6 2" xfId="10830"/>
    <cellStyle name="40% - Accent1 71 7" xfId="10831"/>
    <cellStyle name="40% - Accent1 71 8" xfId="10832"/>
    <cellStyle name="40% - Accent1 72" xfId="10833"/>
    <cellStyle name="40% - Accent1 72 2" xfId="10834"/>
    <cellStyle name="40% - Accent1 72 2 2" xfId="10835"/>
    <cellStyle name="40% - Accent1 72 2 2 2" xfId="10836"/>
    <cellStyle name="40% - Accent1 72 2 3" xfId="10837"/>
    <cellStyle name="40% - Accent1 72 2 3 2" xfId="10838"/>
    <cellStyle name="40% - Accent1 72 2 4" xfId="10839"/>
    <cellStyle name="40% - Accent1 72 2 4 2" xfId="10840"/>
    <cellStyle name="40% - Accent1 72 2 5" xfId="10841"/>
    <cellStyle name="40% - Accent1 72 2 5 2" xfId="10842"/>
    <cellStyle name="40% - Accent1 72 2 6" xfId="10843"/>
    <cellStyle name="40% - Accent1 72 3" xfId="10844"/>
    <cellStyle name="40% - Accent1 72 3 2" xfId="10845"/>
    <cellStyle name="40% - Accent1 72 4" xfId="10846"/>
    <cellStyle name="40% - Accent1 72 4 2" xfId="10847"/>
    <cellStyle name="40% - Accent1 72 5" xfId="10848"/>
    <cellStyle name="40% - Accent1 72 5 2" xfId="10849"/>
    <cellStyle name="40% - Accent1 72 6" xfId="10850"/>
    <cellStyle name="40% - Accent1 72 6 2" xfId="10851"/>
    <cellStyle name="40% - Accent1 72 7" xfId="10852"/>
    <cellStyle name="40% - Accent1 72 8" xfId="10853"/>
    <cellStyle name="40% - Accent1 8" xfId="10854"/>
    <cellStyle name="40% - Accent1 8 2" xfId="10855"/>
    <cellStyle name="40% - Accent1 8 2 2" xfId="10856"/>
    <cellStyle name="40% - Accent1 8 2 2 2" xfId="10857"/>
    <cellStyle name="40% - Accent1 8 2 3" xfId="10858"/>
    <cellStyle name="40% - Accent1 8 2 3 2" xfId="10859"/>
    <cellStyle name="40% - Accent1 8 2 4" xfId="10860"/>
    <cellStyle name="40% - Accent1 8 2 4 2" xfId="10861"/>
    <cellStyle name="40% - Accent1 8 2 5" xfId="10862"/>
    <cellStyle name="40% - Accent1 8 2 5 2" xfId="10863"/>
    <cellStyle name="40% - Accent1 8 2 6" xfId="10864"/>
    <cellStyle name="40% - Accent1 8 3" xfId="10865"/>
    <cellStyle name="40% - Accent1 8 3 2" xfId="10866"/>
    <cellStyle name="40% - Accent1 8 4" xfId="10867"/>
    <cellStyle name="40% - Accent1 8 4 2" xfId="10868"/>
    <cellStyle name="40% - Accent1 8 5" xfId="10869"/>
    <cellStyle name="40% - Accent1 8 5 2" xfId="10870"/>
    <cellStyle name="40% - Accent1 8 6" xfId="10871"/>
    <cellStyle name="40% - Accent1 8 6 2" xfId="10872"/>
    <cellStyle name="40% - Accent1 8 7" xfId="10873"/>
    <cellStyle name="40% - Accent1 8 8" xfId="10874"/>
    <cellStyle name="40% - Accent1 9" xfId="10875"/>
    <cellStyle name="40% - Accent1 9 2" xfId="10876"/>
    <cellStyle name="40% - Accent1 9 2 2" xfId="10877"/>
    <cellStyle name="40% - Accent1 9 2 2 2" xfId="10878"/>
    <cellStyle name="40% - Accent1 9 2 3" xfId="10879"/>
    <cellStyle name="40% - Accent1 9 2 3 2" xfId="10880"/>
    <cellStyle name="40% - Accent1 9 2 4" xfId="10881"/>
    <cellStyle name="40% - Accent1 9 2 4 2" xfId="10882"/>
    <cellStyle name="40% - Accent1 9 2 5" xfId="10883"/>
    <cellStyle name="40% - Accent1 9 2 5 2" xfId="10884"/>
    <cellStyle name="40% - Accent1 9 2 6" xfId="10885"/>
    <cellStyle name="40% - Accent1 9 3" xfId="10886"/>
    <cellStyle name="40% - Accent1 9 3 2" xfId="10887"/>
    <cellStyle name="40% - Accent1 9 4" xfId="10888"/>
    <cellStyle name="40% - Accent1 9 4 2" xfId="10889"/>
    <cellStyle name="40% - Accent1 9 5" xfId="10890"/>
    <cellStyle name="40% - Accent1 9 5 2" xfId="10891"/>
    <cellStyle name="40% - Accent1 9 6" xfId="10892"/>
    <cellStyle name="40% - Accent1 9 6 2" xfId="10893"/>
    <cellStyle name="40% - Accent1 9 7" xfId="10894"/>
    <cellStyle name="40% - Accent1 9 8" xfId="10895"/>
    <cellStyle name="40% - Accent2 10" xfId="10896"/>
    <cellStyle name="40% - Accent2 10 2" xfId="10897"/>
    <cellStyle name="40% - Accent2 10 2 2" xfId="10898"/>
    <cellStyle name="40% - Accent2 10 2 2 2" xfId="10899"/>
    <cellStyle name="40% - Accent2 10 2 3" xfId="10900"/>
    <cellStyle name="40% - Accent2 10 2 3 2" xfId="10901"/>
    <cellStyle name="40% - Accent2 10 2 4" xfId="10902"/>
    <cellStyle name="40% - Accent2 10 2 4 2" xfId="10903"/>
    <cellStyle name="40% - Accent2 10 2 5" xfId="10904"/>
    <cellStyle name="40% - Accent2 10 2 5 2" xfId="10905"/>
    <cellStyle name="40% - Accent2 10 2 6" xfId="10906"/>
    <cellStyle name="40% - Accent2 10 3" xfId="10907"/>
    <cellStyle name="40% - Accent2 10 3 2" xfId="10908"/>
    <cellStyle name="40% - Accent2 10 4" xfId="10909"/>
    <cellStyle name="40% - Accent2 10 4 2" xfId="10910"/>
    <cellStyle name="40% - Accent2 10 5" xfId="10911"/>
    <cellStyle name="40% - Accent2 10 5 2" xfId="10912"/>
    <cellStyle name="40% - Accent2 10 6" xfId="10913"/>
    <cellStyle name="40% - Accent2 10 6 2" xfId="10914"/>
    <cellStyle name="40% - Accent2 10 7" xfId="10915"/>
    <cellStyle name="40% - Accent2 10 8" xfId="10916"/>
    <cellStyle name="40% - Accent2 11" xfId="10917"/>
    <cellStyle name="40% - Accent2 11 2" xfId="10918"/>
    <cellStyle name="40% - Accent2 11 2 2" xfId="10919"/>
    <cellStyle name="40% - Accent2 11 2 2 2" xfId="10920"/>
    <cellStyle name="40% - Accent2 11 2 3" xfId="10921"/>
    <cellStyle name="40% - Accent2 11 2 3 2" xfId="10922"/>
    <cellStyle name="40% - Accent2 11 2 4" xfId="10923"/>
    <cellStyle name="40% - Accent2 11 2 4 2" xfId="10924"/>
    <cellStyle name="40% - Accent2 11 2 5" xfId="10925"/>
    <cellStyle name="40% - Accent2 11 2 5 2" xfId="10926"/>
    <cellStyle name="40% - Accent2 11 2 6" xfId="10927"/>
    <cellStyle name="40% - Accent2 11 3" xfId="10928"/>
    <cellStyle name="40% - Accent2 11 3 2" xfId="10929"/>
    <cellStyle name="40% - Accent2 11 4" xfId="10930"/>
    <cellStyle name="40% - Accent2 11 4 2" xfId="10931"/>
    <cellStyle name="40% - Accent2 11 5" xfId="10932"/>
    <cellStyle name="40% - Accent2 11 5 2" xfId="10933"/>
    <cellStyle name="40% - Accent2 11 6" xfId="10934"/>
    <cellStyle name="40% - Accent2 11 6 2" xfId="10935"/>
    <cellStyle name="40% - Accent2 11 7" xfId="10936"/>
    <cellStyle name="40% - Accent2 11 8" xfId="10937"/>
    <cellStyle name="40% - Accent2 12" xfId="10938"/>
    <cellStyle name="40% - Accent2 12 2" xfId="10939"/>
    <cellStyle name="40% - Accent2 12 2 2" xfId="10940"/>
    <cellStyle name="40% - Accent2 12 2 2 2" xfId="10941"/>
    <cellStyle name="40% - Accent2 12 2 3" xfId="10942"/>
    <cellStyle name="40% - Accent2 12 2 3 2" xfId="10943"/>
    <cellStyle name="40% - Accent2 12 2 4" xfId="10944"/>
    <cellStyle name="40% - Accent2 12 2 4 2" xfId="10945"/>
    <cellStyle name="40% - Accent2 12 2 5" xfId="10946"/>
    <cellStyle name="40% - Accent2 12 2 5 2" xfId="10947"/>
    <cellStyle name="40% - Accent2 12 2 6" xfId="10948"/>
    <cellStyle name="40% - Accent2 12 3" xfId="10949"/>
    <cellStyle name="40% - Accent2 12 3 2" xfId="10950"/>
    <cellStyle name="40% - Accent2 12 4" xfId="10951"/>
    <cellStyle name="40% - Accent2 12 4 2" xfId="10952"/>
    <cellStyle name="40% - Accent2 12 5" xfId="10953"/>
    <cellStyle name="40% - Accent2 12 5 2" xfId="10954"/>
    <cellStyle name="40% - Accent2 12 6" xfId="10955"/>
    <cellStyle name="40% - Accent2 12 6 2" xfId="10956"/>
    <cellStyle name="40% - Accent2 12 7" xfId="10957"/>
    <cellStyle name="40% - Accent2 12 8" xfId="10958"/>
    <cellStyle name="40% - Accent2 13" xfId="10959"/>
    <cellStyle name="40% - Accent2 13 2" xfId="10960"/>
    <cellStyle name="40% - Accent2 13 2 2" xfId="10961"/>
    <cellStyle name="40% - Accent2 13 2 2 2" xfId="10962"/>
    <cellStyle name="40% - Accent2 13 2 3" xfId="10963"/>
    <cellStyle name="40% - Accent2 13 2 3 2" xfId="10964"/>
    <cellStyle name="40% - Accent2 13 2 4" xfId="10965"/>
    <cellStyle name="40% - Accent2 13 2 4 2" xfId="10966"/>
    <cellStyle name="40% - Accent2 13 2 5" xfId="10967"/>
    <cellStyle name="40% - Accent2 13 2 5 2" xfId="10968"/>
    <cellStyle name="40% - Accent2 13 2 6" xfId="10969"/>
    <cellStyle name="40% - Accent2 13 3" xfId="10970"/>
    <cellStyle name="40% - Accent2 13 3 2" xfId="10971"/>
    <cellStyle name="40% - Accent2 13 4" xfId="10972"/>
    <cellStyle name="40% - Accent2 13 4 2" xfId="10973"/>
    <cellStyle name="40% - Accent2 13 5" xfId="10974"/>
    <cellStyle name="40% - Accent2 13 5 2" xfId="10975"/>
    <cellStyle name="40% - Accent2 13 6" xfId="10976"/>
    <cellStyle name="40% - Accent2 13 6 2" xfId="10977"/>
    <cellStyle name="40% - Accent2 13 7" xfId="10978"/>
    <cellStyle name="40% - Accent2 13 8" xfId="10979"/>
    <cellStyle name="40% - Accent2 14" xfId="10980"/>
    <cellStyle name="40% - Accent2 14 2" xfId="10981"/>
    <cellStyle name="40% - Accent2 14 2 2" xfId="10982"/>
    <cellStyle name="40% - Accent2 14 2 2 2" xfId="10983"/>
    <cellStyle name="40% - Accent2 14 2 3" xfId="10984"/>
    <cellStyle name="40% - Accent2 14 2 3 2" xfId="10985"/>
    <cellStyle name="40% - Accent2 14 2 4" xfId="10986"/>
    <cellStyle name="40% - Accent2 14 2 4 2" xfId="10987"/>
    <cellStyle name="40% - Accent2 14 2 5" xfId="10988"/>
    <cellStyle name="40% - Accent2 14 2 5 2" xfId="10989"/>
    <cellStyle name="40% - Accent2 14 2 6" xfId="10990"/>
    <cellStyle name="40% - Accent2 14 3" xfId="10991"/>
    <cellStyle name="40% - Accent2 14 3 2" xfId="10992"/>
    <cellStyle name="40% - Accent2 14 4" xfId="10993"/>
    <cellStyle name="40% - Accent2 14 4 2" xfId="10994"/>
    <cellStyle name="40% - Accent2 14 5" xfId="10995"/>
    <cellStyle name="40% - Accent2 14 5 2" xfId="10996"/>
    <cellStyle name="40% - Accent2 14 6" xfId="10997"/>
    <cellStyle name="40% - Accent2 14 6 2" xfId="10998"/>
    <cellStyle name="40% - Accent2 14 7" xfId="10999"/>
    <cellStyle name="40% - Accent2 14 8" xfId="11000"/>
    <cellStyle name="40% - Accent2 15" xfId="11001"/>
    <cellStyle name="40% - Accent2 15 2" xfId="11002"/>
    <cellStyle name="40% - Accent2 15 2 2" xfId="11003"/>
    <cellStyle name="40% - Accent2 15 2 2 2" xfId="11004"/>
    <cellStyle name="40% - Accent2 15 2 3" xfId="11005"/>
    <cellStyle name="40% - Accent2 15 2 3 2" xfId="11006"/>
    <cellStyle name="40% - Accent2 15 2 4" xfId="11007"/>
    <cellStyle name="40% - Accent2 15 2 4 2" xfId="11008"/>
    <cellStyle name="40% - Accent2 15 2 5" xfId="11009"/>
    <cellStyle name="40% - Accent2 15 2 5 2" xfId="11010"/>
    <cellStyle name="40% - Accent2 15 2 6" xfId="11011"/>
    <cellStyle name="40% - Accent2 15 3" xfId="11012"/>
    <cellStyle name="40% - Accent2 15 3 2" xfId="11013"/>
    <cellStyle name="40% - Accent2 15 4" xfId="11014"/>
    <cellStyle name="40% - Accent2 15 4 2" xfId="11015"/>
    <cellStyle name="40% - Accent2 15 5" xfId="11016"/>
    <cellStyle name="40% - Accent2 15 5 2" xfId="11017"/>
    <cellStyle name="40% - Accent2 15 6" xfId="11018"/>
    <cellStyle name="40% - Accent2 15 6 2" xfId="11019"/>
    <cellStyle name="40% - Accent2 15 7" xfId="11020"/>
    <cellStyle name="40% - Accent2 15 8" xfId="11021"/>
    <cellStyle name="40% - Accent2 16" xfId="11022"/>
    <cellStyle name="40% - Accent2 16 2" xfId="11023"/>
    <cellStyle name="40% - Accent2 16 2 2" xfId="11024"/>
    <cellStyle name="40% - Accent2 16 2 2 2" xfId="11025"/>
    <cellStyle name="40% - Accent2 16 2 3" xfId="11026"/>
    <cellStyle name="40% - Accent2 16 2 3 2" xfId="11027"/>
    <cellStyle name="40% - Accent2 16 2 4" xfId="11028"/>
    <cellStyle name="40% - Accent2 16 2 4 2" xfId="11029"/>
    <cellStyle name="40% - Accent2 16 2 5" xfId="11030"/>
    <cellStyle name="40% - Accent2 16 2 5 2" xfId="11031"/>
    <cellStyle name="40% - Accent2 16 2 6" xfId="11032"/>
    <cellStyle name="40% - Accent2 16 3" xfId="11033"/>
    <cellStyle name="40% - Accent2 16 3 2" xfId="11034"/>
    <cellStyle name="40% - Accent2 16 4" xfId="11035"/>
    <cellStyle name="40% - Accent2 16 4 2" xfId="11036"/>
    <cellStyle name="40% - Accent2 16 5" xfId="11037"/>
    <cellStyle name="40% - Accent2 16 5 2" xfId="11038"/>
    <cellStyle name="40% - Accent2 16 6" xfId="11039"/>
    <cellStyle name="40% - Accent2 16 6 2" xfId="11040"/>
    <cellStyle name="40% - Accent2 16 7" xfId="11041"/>
    <cellStyle name="40% - Accent2 16 8" xfId="11042"/>
    <cellStyle name="40% - Accent2 17" xfId="11043"/>
    <cellStyle name="40% - Accent2 17 2" xfId="11044"/>
    <cellStyle name="40% - Accent2 17 2 2" xfId="11045"/>
    <cellStyle name="40% - Accent2 17 2 2 2" xfId="11046"/>
    <cellStyle name="40% - Accent2 17 2 3" xfId="11047"/>
    <cellStyle name="40% - Accent2 17 2 3 2" xfId="11048"/>
    <cellStyle name="40% - Accent2 17 2 4" xfId="11049"/>
    <cellStyle name="40% - Accent2 17 2 4 2" xfId="11050"/>
    <cellStyle name="40% - Accent2 17 2 5" xfId="11051"/>
    <cellStyle name="40% - Accent2 17 2 5 2" xfId="11052"/>
    <cellStyle name="40% - Accent2 17 2 6" xfId="11053"/>
    <cellStyle name="40% - Accent2 17 3" xfId="11054"/>
    <cellStyle name="40% - Accent2 17 3 2" xfId="11055"/>
    <cellStyle name="40% - Accent2 17 4" xfId="11056"/>
    <cellStyle name="40% - Accent2 17 4 2" xfId="11057"/>
    <cellStyle name="40% - Accent2 17 5" xfId="11058"/>
    <cellStyle name="40% - Accent2 17 5 2" xfId="11059"/>
    <cellStyle name="40% - Accent2 17 6" xfId="11060"/>
    <cellStyle name="40% - Accent2 17 6 2" xfId="11061"/>
    <cellStyle name="40% - Accent2 17 7" xfId="11062"/>
    <cellStyle name="40% - Accent2 17 8" xfId="11063"/>
    <cellStyle name="40% - Accent2 18" xfId="11064"/>
    <cellStyle name="40% - Accent2 18 2" xfId="11065"/>
    <cellStyle name="40% - Accent2 18 2 2" xfId="11066"/>
    <cellStyle name="40% - Accent2 18 2 2 2" xfId="11067"/>
    <cellStyle name="40% - Accent2 18 2 3" xfId="11068"/>
    <cellStyle name="40% - Accent2 18 2 3 2" xfId="11069"/>
    <cellStyle name="40% - Accent2 18 2 4" xfId="11070"/>
    <cellStyle name="40% - Accent2 18 2 4 2" xfId="11071"/>
    <cellStyle name="40% - Accent2 18 2 5" xfId="11072"/>
    <cellStyle name="40% - Accent2 18 2 5 2" xfId="11073"/>
    <cellStyle name="40% - Accent2 18 2 6" xfId="11074"/>
    <cellStyle name="40% - Accent2 18 3" xfId="11075"/>
    <cellStyle name="40% - Accent2 18 3 2" xfId="11076"/>
    <cellStyle name="40% - Accent2 18 4" xfId="11077"/>
    <cellStyle name="40% - Accent2 18 4 2" xfId="11078"/>
    <cellStyle name="40% - Accent2 18 5" xfId="11079"/>
    <cellStyle name="40% - Accent2 18 5 2" xfId="11080"/>
    <cellStyle name="40% - Accent2 18 6" xfId="11081"/>
    <cellStyle name="40% - Accent2 18 6 2" xfId="11082"/>
    <cellStyle name="40% - Accent2 18 7" xfId="11083"/>
    <cellStyle name="40% - Accent2 18 8" xfId="11084"/>
    <cellStyle name="40% - Accent2 19" xfId="11085"/>
    <cellStyle name="40% - Accent2 19 2" xfId="11086"/>
    <cellStyle name="40% - Accent2 19 2 2" xfId="11087"/>
    <cellStyle name="40% - Accent2 19 2 2 2" xfId="11088"/>
    <cellStyle name="40% - Accent2 19 2 3" xfId="11089"/>
    <cellStyle name="40% - Accent2 19 2 3 2" xfId="11090"/>
    <cellStyle name="40% - Accent2 19 2 4" xfId="11091"/>
    <cellStyle name="40% - Accent2 19 2 4 2" xfId="11092"/>
    <cellStyle name="40% - Accent2 19 2 5" xfId="11093"/>
    <cellStyle name="40% - Accent2 19 2 5 2" xfId="11094"/>
    <cellStyle name="40% - Accent2 19 2 6" xfId="11095"/>
    <cellStyle name="40% - Accent2 19 3" xfId="11096"/>
    <cellStyle name="40% - Accent2 19 3 2" xfId="11097"/>
    <cellStyle name="40% - Accent2 19 4" xfId="11098"/>
    <cellStyle name="40% - Accent2 19 4 2" xfId="11099"/>
    <cellStyle name="40% - Accent2 19 5" xfId="11100"/>
    <cellStyle name="40% - Accent2 19 5 2" xfId="11101"/>
    <cellStyle name="40% - Accent2 19 6" xfId="11102"/>
    <cellStyle name="40% - Accent2 19 6 2" xfId="11103"/>
    <cellStyle name="40% - Accent2 19 7" xfId="11104"/>
    <cellStyle name="40% - Accent2 19 8" xfId="11105"/>
    <cellStyle name="40% - Accent2 2" xfId="11106"/>
    <cellStyle name="40% - Accent2 2 10" xfId="11107"/>
    <cellStyle name="40% - Accent2 2 11" xfId="11108"/>
    <cellStyle name="40% - Accent2 2 2" xfId="11109"/>
    <cellStyle name="40% - Accent2 2 2 2" xfId="11110"/>
    <cellStyle name="40% - Accent2 2 2 2 2" xfId="11111"/>
    <cellStyle name="40% - Accent2 2 2 3" xfId="11112"/>
    <cellStyle name="40% - Accent2 2 2 3 2" xfId="11113"/>
    <cellStyle name="40% - Accent2 2 2 4" xfId="11114"/>
    <cellStyle name="40% - Accent2 2 2 4 2" xfId="11115"/>
    <cellStyle name="40% - Accent2 2 2 5" xfId="11116"/>
    <cellStyle name="40% - Accent2 2 2 5 2" xfId="11117"/>
    <cellStyle name="40% - Accent2 2 2 6" xfId="11118"/>
    <cellStyle name="40% - Accent2 2 2 7" xfId="11119"/>
    <cellStyle name="40% - Accent2 2 2 8" xfId="11120"/>
    <cellStyle name="40% - Accent2 2 2 9" xfId="11121"/>
    <cellStyle name="40% - Accent2 2 3" xfId="11122"/>
    <cellStyle name="40% - Accent2 2 3 2" xfId="11123"/>
    <cellStyle name="40% - Accent2 2 4" xfId="11124"/>
    <cellStyle name="40% - Accent2 2 4 2" xfId="11125"/>
    <cellStyle name="40% - Accent2 2 5" xfId="11126"/>
    <cellStyle name="40% - Accent2 2 5 2" xfId="11127"/>
    <cellStyle name="40% - Accent2 2 6" xfId="11128"/>
    <cellStyle name="40% - Accent2 2 6 2" xfId="11129"/>
    <cellStyle name="40% - Accent2 2 7" xfId="11130"/>
    <cellStyle name="40% - Accent2 2 8" xfId="11131"/>
    <cellStyle name="40% - Accent2 2 9" xfId="11132"/>
    <cellStyle name="40% - Accent2 20" xfId="11133"/>
    <cellStyle name="40% - Accent2 20 2" xfId="11134"/>
    <cellStyle name="40% - Accent2 20 2 2" xfId="11135"/>
    <cellStyle name="40% - Accent2 20 2 2 2" xfId="11136"/>
    <cellStyle name="40% - Accent2 20 2 3" xfId="11137"/>
    <cellStyle name="40% - Accent2 20 2 3 2" xfId="11138"/>
    <cellStyle name="40% - Accent2 20 2 4" xfId="11139"/>
    <cellStyle name="40% - Accent2 20 2 4 2" xfId="11140"/>
    <cellStyle name="40% - Accent2 20 2 5" xfId="11141"/>
    <cellStyle name="40% - Accent2 20 2 5 2" xfId="11142"/>
    <cellStyle name="40% - Accent2 20 2 6" xfId="11143"/>
    <cellStyle name="40% - Accent2 20 3" xfId="11144"/>
    <cellStyle name="40% - Accent2 20 3 2" xfId="11145"/>
    <cellStyle name="40% - Accent2 20 4" xfId="11146"/>
    <cellStyle name="40% - Accent2 20 4 2" xfId="11147"/>
    <cellStyle name="40% - Accent2 20 5" xfId="11148"/>
    <cellStyle name="40% - Accent2 20 5 2" xfId="11149"/>
    <cellStyle name="40% - Accent2 20 6" xfId="11150"/>
    <cellStyle name="40% - Accent2 20 6 2" xfId="11151"/>
    <cellStyle name="40% - Accent2 20 7" xfId="11152"/>
    <cellStyle name="40% - Accent2 20 8" xfId="11153"/>
    <cellStyle name="40% - Accent2 21" xfId="11154"/>
    <cellStyle name="40% - Accent2 21 2" xfId="11155"/>
    <cellStyle name="40% - Accent2 21 2 2" xfId="11156"/>
    <cellStyle name="40% - Accent2 21 2 2 2" xfId="11157"/>
    <cellStyle name="40% - Accent2 21 2 3" xfId="11158"/>
    <cellStyle name="40% - Accent2 21 2 3 2" xfId="11159"/>
    <cellStyle name="40% - Accent2 21 2 4" xfId="11160"/>
    <cellStyle name="40% - Accent2 21 2 4 2" xfId="11161"/>
    <cellStyle name="40% - Accent2 21 2 5" xfId="11162"/>
    <cellStyle name="40% - Accent2 21 2 5 2" xfId="11163"/>
    <cellStyle name="40% - Accent2 21 2 6" xfId="11164"/>
    <cellStyle name="40% - Accent2 21 3" xfId="11165"/>
    <cellStyle name="40% - Accent2 21 3 2" xfId="11166"/>
    <cellStyle name="40% - Accent2 21 4" xfId="11167"/>
    <cellStyle name="40% - Accent2 21 4 2" xfId="11168"/>
    <cellStyle name="40% - Accent2 21 5" xfId="11169"/>
    <cellStyle name="40% - Accent2 21 5 2" xfId="11170"/>
    <cellStyle name="40% - Accent2 21 6" xfId="11171"/>
    <cellStyle name="40% - Accent2 21 6 2" xfId="11172"/>
    <cellStyle name="40% - Accent2 21 7" xfId="11173"/>
    <cellStyle name="40% - Accent2 21 8" xfId="11174"/>
    <cellStyle name="40% - Accent2 22" xfId="11175"/>
    <cellStyle name="40% - Accent2 22 2" xfId="11176"/>
    <cellStyle name="40% - Accent2 22 2 2" xfId="11177"/>
    <cellStyle name="40% - Accent2 22 2 2 2" xfId="11178"/>
    <cellStyle name="40% - Accent2 22 2 3" xfId="11179"/>
    <cellStyle name="40% - Accent2 22 2 3 2" xfId="11180"/>
    <cellStyle name="40% - Accent2 22 2 4" xfId="11181"/>
    <cellStyle name="40% - Accent2 22 2 4 2" xfId="11182"/>
    <cellStyle name="40% - Accent2 22 2 5" xfId="11183"/>
    <cellStyle name="40% - Accent2 22 2 5 2" xfId="11184"/>
    <cellStyle name="40% - Accent2 22 2 6" xfId="11185"/>
    <cellStyle name="40% - Accent2 22 3" xfId="11186"/>
    <cellStyle name="40% - Accent2 22 3 2" xfId="11187"/>
    <cellStyle name="40% - Accent2 22 4" xfId="11188"/>
    <cellStyle name="40% - Accent2 22 4 2" xfId="11189"/>
    <cellStyle name="40% - Accent2 22 5" xfId="11190"/>
    <cellStyle name="40% - Accent2 22 5 2" xfId="11191"/>
    <cellStyle name="40% - Accent2 22 6" xfId="11192"/>
    <cellStyle name="40% - Accent2 22 6 2" xfId="11193"/>
    <cellStyle name="40% - Accent2 22 7" xfId="11194"/>
    <cellStyle name="40% - Accent2 22 8" xfId="11195"/>
    <cellStyle name="40% - Accent2 23" xfId="11196"/>
    <cellStyle name="40% - Accent2 23 2" xfId="11197"/>
    <cellStyle name="40% - Accent2 23 2 2" xfId="11198"/>
    <cellStyle name="40% - Accent2 23 2 2 2" xfId="11199"/>
    <cellStyle name="40% - Accent2 23 2 3" xfId="11200"/>
    <cellStyle name="40% - Accent2 23 2 3 2" xfId="11201"/>
    <cellStyle name="40% - Accent2 23 2 4" xfId="11202"/>
    <cellStyle name="40% - Accent2 23 2 4 2" xfId="11203"/>
    <cellStyle name="40% - Accent2 23 2 5" xfId="11204"/>
    <cellStyle name="40% - Accent2 23 2 5 2" xfId="11205"/>
    <cellStyle name="40% - Accent2 23 2 6" xfId="11206"/>
    <cellStyle name="40% - Accent2 23 3" xfId="11207"/>
    <cellStyle name="40% - Accent2 23 3 2" xfId="11208"/>
    <cellStyle name="40% - Accent2 23 4" xfId="11209"/>
    <cellStyle name="40% - Accent2 23 4 2" xfId="11210"/>
    <cellStyle name="40% - Accent2 23 5" xfId="11211"/>
    <cellStyle name="40% - Accent2 23 5 2" xfId="11212"/>
    <cellStyle name="40% - Accent2 23 6" xfId="11213"/>
    <cellStyle name="40% - Accent2 23 6 2" xfId="11214"/>
    <cellStyle name="40% - Accent2 23 7" xfId="11215"/>
    <cellStyle name="40% - Accent2 23 8" xfId="11216"/>
    <cellStyle name="40% - Accent2 24" xfId="11217"/>
    <cellStyle name="40% - Accent2 24 2" xfId="11218"/>
    <cellStyle name="40% - Accent2 24 2 2" xfId="11219"/>
    <cellStyle name="40% - Accent2 24 2 2 2" xfId="11220"/>
    <cellStyle name="40% - Accent2 24 2 3" xfId="11221"/>
    <cellStyle name="40% - Accent2 24 2 3 2" xfId="11222"/>
    <cellStyle name="40% - Accent2 24 2 4" xfId="11223"/>
    <cellStyle name="40% - Accent2 24 2 4 2" xfId="11224"/>
    <cellStyle name="40% - Accent2 24 2 5" xfId="11225"/>
    <cellStyle name="40% - Accent2 24 2 5 2" xfId="11226"/>
    <cellStyle name="40% - Accent2 24 2 6" xfId="11227"/>
    <cellStyle name="40% - Accent2 24 3" xfId="11228"/>
    <cellStyle name="40% - Accent2 24 3 2" xfId="11229"/>
    <cellStyle name="40% - Accent2 24 4" xfId="11230"/>
    <cellStyle name="40% - Accent2 24 4 2" xfId="11231"/>
    <cellStyle name="40% - Accent2 24 5" xfId="11232"/>
    <cellStyle name="40% - Accent2 24 5 2" xfId="11233"/>
    <cellStyle name="40% - Accent2 24 6" xfId="11234"/>
    <cellStyle name="40% - Accent2 24 6 2" xfId="11235"/>
    <cellStyle name="40% - Accent2 24 7" xfId="11236"/>
    <cellStyle name="40% - Accent2 24 8" xfId="11237"/>
    <cellStyle name="40% - Accent2 25" xfId="11238"/>
    <cellStyle name="40% - Accent2 25 2" xfId="11239"/>
    <cellStyle name="40% - Accent2 25 2 2" xfId="11240"/>
    <cellStyle name="40% - Accent2 25 2 2 2" xfId="11241"/>
    <cellStyle name="40% - Accent2 25 2 3" xfId="11242"/>
    <cellStyle name="40% - Accent2 25 2 3 2" xfId="11243"/>
    <cellStyle name="40% - Accent2 25 2 4" xfId="11244"/>
    <cellStyle name="40% - Accent2 25 2 4 2" xfId="11245"/>
    <cellStyle name="40% - Accent2 25 2 5" xfId="11246"/>
    <cellStyle name="40% - Accent2 25 2 5 2" xfId="11247"/>
    <cellStyle name="40% - Accent2 25 2 6" xfId="11248"/>
    <cellStyle name="40% - Accent2 25 3" xfId="11249"/>
    <cellStyle name="40% - Accent2 25 3 2" xfId="11250"/>
    <cellStyle name="40% - Accent2 25 4" xfId="11251"/>
    <cellStyle name="40% - Accent2 25 4 2" xfId="11252"/>
    <cellStyle name="40% - Accent2 25 5" xfId="11253"/>
    <cellStyle name="40% - Accent2 25 5 2" xfId="11254"/>
    <cellStyle name="40% - Accent2 25 6" xfId="11255"/>
    <cellStyle name="40% - Accent2 25 6 2" xfId="11256"/>
    <cellStyle name="40% - Accent2 25 7" xfId="11257"/>
    <cellStyle name="40% - Accent2 25 8" xfId="11258"/>
    <cellStyle name="40% - Accent2 26" xfId="11259"/>
    <cellStyle name="40% - Accent2 26 2" xfId="11260"/>
    <cellStyle name="40% - Accent2 26 2 2" xfId="11261"/>
    <cellStyle name="40% - Accent2 26 2 2 2" xfId="11262"/>
    <cellStyle name="40% - Accent2 26 2 3" xfId="11263"/>
    <cellStyle name="40% - Accent2 26 2 3 2" xfId="11264"/>
    <cellStyle name="40% - Accent2 26 2 4" xfId="11265"/>
    <cellStyle name="40% - Accent2 26 2 4 2" xfId="11266"/>
    <cellStyle name="40% - Accent2 26 2 5" xfId="11267"/>
    <cellStyle name="40% - Accent2 26 2 5 2" xfId="11268"/>
    <cellStyle name="40% - Accent2 26 2 6" xfId="11269"/>
    <cellStyle name="40% - Accent2 26 3" xfId="11270"/>
    <cellStyle name="40% - Accent2 26 3 2" xfId="11271"/>
    <cellStyle name="40% - Accent2 26 4" xfId="11272"/>
    <cellStyle name="40% - Accent2 26 4 2" xfId="11273"/>
    <cellStyle name="40% - Accent2 26 5" xfId="11274"/>
    <cellStyle name="40% - Accent2 26 5 2" xfId="11275"/>
    <cellStyle name="40% - Accent2 26 6" xfId="11276"/>
    <cellStyle name="40% - Accent2 26 6 2" xfId="11277"/>
    <cellStyle name="40% - Accent2 26 7" xfId="11278"/>
    <cellStyle name="40% - Accent2 26 8" xfId="11279"/>
    <cellStyle name="40% - Accent2 27" xfId="11280"/>
    <cellStyle name="40% - Accent2 27 2" xfId="11281"/>
    <cellStyle name="40% - Accent2 27 2 2" xfId="11282"/>
    <cellStyle name="40% - Accent2 27 2 2 2" xfId="11283"/>
    <cellStyle name="40% - Accent2 27 2 3" xfId="11284"/>
    <cellStyle name="40% - Accent2 27 2 3 2" xfId="11285"/>
    <cellStyle name="40% - Accent2 27 2 4" xfId="11286"/>
    <cellStyle name="40% - Accent2 27 2 4 2" xfId="11287"/>
    <cellStyle name="40% - Accent2 27 2 5" xfId="11288"/>
    <cellStyle name="40% - Accent2 27 2 5 2" xfId="11289"/>
    <cellStyle name="40% - Accent2 27 2 6" xfId="11290"/>
    <cellStyle name="40% - Accent2 27 3" xfId="11291"/>
    <cellStyle name="40% - Accent2 27 3 2" xfId="11292"/>
    <cellStyle name="40% - Accent2 27 4" xfId="11293"/>
    <cellStyle name="40% - Accent2 27 4 2" xfId="11294"/>
    <cellStyle name="40% - Accent2 27 5" xfId="11295"/>
    <cellStyle name="40% - Accent2 27 5 2" xfId="11296"/>
    <cellStyle name="40% - Accent2 27 6" xfId="11297"/>
    <cellStyle name="40% - Accent2 27 6 2" xfId="11298"/>
    <cellStyle name="40% - Accent2 27 7" xfId="11299"/>
    <cellStyle name="40% - Accent2 27 8" xfId="11300"/>
    <cellStyle name="40% - Accent2 28" xfId="11301"/>
    <cellStyle name="40% - Accent2 28 2" xfId="11302"/>
    <cellStyle name="40% - Accent2 28 2 2" xfId="11303"/>
    <cellStyle name="40% - Accent2 28 2 2 2" xfId="11304"/>
    <cellStyle name="40% - Accent2 28 2 3" xfId="11305"/>
    <cellStyle name="40% - Accent2 28 2 3 2" xfId="11306"/>
    <cellStyle name="40% - Accent2 28 2 4" xfId="11307"/>
    <cellStyle name="40% - Accent2 28 2 4 2" xfId="11308"/>
    <cellStyle name="40% - Accent2 28 2 5" xfId="11309"/>
    <cellStyle name="40% - Accent2 28 2 5 2" xfId="11310"/>
    <cellStyle name="40% - Accent2 28 2 6" xfId="11311"/>
    <cellStyle name="40% - Accent2 28 3" xfId="11312"/>
    <cellStyle name="40% - Accent2 28 3 2" xfId="11313"/>
    <cellStyle name="40% - Accent2 28 4" xfId="11314"/>
    <cellStyle name="40% - Accent2 28 4 2" xfId="11315"/>
    <cellStyle name="40% - Accent2 28 5" xfId="11316"/>
    <cellStyle name="40% - Accent2 28 5 2" xfId="11317"/>
    <cellStyle name="40% - Accent2 28 6" xfId="11318"/>
    <cellStyle name="40% - Accent2 28 6 2" xfId="11319"/>
    <cellStyle name="40% - Accent2 28 7" xfId="11320"/>
    <cellStyle name="40% - Accent2 28 8" xfId="11321"/>
    <cellStyle name="40% - Accent2 29" xfId="11322"/>
    <cellStyle name="40% - Accent2 29 2" xfId="11323"/>
    <cellStyle name="40% - Accent2 29 2 2" xfId="11324"/>
    <cellStyle name="40% - Accent2 29 2 2 2" xfId="11325"/>
    <cellStyle name="40% - Accent2 29 2 3" xfId="11326"/>
    <cellStyle name="40% - Accent2 29 2 3 2" xfId="11327"/>
    <cellStyle name="40% - Accent2 29 2 4" xfId="11328"/>
    <cellStyle name="40% - Accent2 29 2 4 2" xfId="11329"/>
    <cellStyle name="40% - Accent2 29 2 5" xfId="11330"/>
    <cellStyle name="40% - Accent2 29 2 5 2" xfId="11331"/>
    <cellStyle name="40% - Accent2 29 2 6" xfId="11332"/>
    <cellStyle name="40% - Accent2 29 3" xfId="11333"/>
    <cellStyle name="40% - Accent2 29 3 2" xfId="11334"/>
    <cellStyle name="40% - Accent2 29 4" xfId="11335"/>
    <cellStyle name="40% - Accent2 29 4 2" xfId="11336"/>
    <cellStyle name="40% - Accent2 29 5" xfId="11337"/>
    <cellStyle name="40% - Accent2 29 5 2" xfId="11338"/>
    <cellStyle name="40% - Accent2 29 6" xfId="11339"/>
    <cellStyle name="40% - Accent2 29 6 2" xfId="11340"/>
    <cellStyle name="40% - Accent2 29 7" xfId="11341"/>
    <cellStyle name="40% - Accent2 29 8" xfId="11342"/>
    <cellStyle name="40% - Accent2 3" xfId="11343"/>
    <cellStyle name="40% - Accent2 3 10" xfId="11344"/>
    <cellStyle name="40% - Accent2 3 11" xfId="11345"/>
    <cellStyle name="40% - Accent2 3 2" xfId="11346"/>
    <cellStyle name="40% - Accent2 3 2 2" xfId="11347"/>
    <cellStyle name="40% - Accent2 3 2 2 2" xfId="11348"/>
    <cellStyle name="40% - Accent2 3 2 3" xfId="11349"/>
    <cellStyle name="40% - Accent2 3 2 3 2" xfId="11350"/>
    <cellStyle name="40% - Accent2 3 2 4" xfId="11351"/>
    <cellStyle name="40% - Accent2 3 2 4 2" xfId="11352"/>
    <cellStyle name="40% - Accent2 3 2 5" xfId="11353"/>
    <cellStyle name="40% - Accent2 3 2 5 2" xfId="11354"/>
    <cellStyle name="40% - Accent2 3 2 6" xfId="11355"/>
    <cellStyle name="40% - Accent2 3 2 7" xfId="11356"/>
    <cellStyle name="40% - Accent2 3 2 8" xfId="11357"/>
    <cellStyle name="40% - Accent2 3 2 9" xfId="11358"/>
    <cellStyle name="40% - Accent2 3 3" xfId="11359"/>
    <cellStyle name="40% - Accent2 3 3 2" xfId="11360"/>
    <cellStyle name="40% - Accent2 3 4" xfId="11361"/>
    <cellStyle name="40% - Accent2 3 4 2" xfId="11362"/>
    <cellStyle name="40% - Accent2 3 5" xfId="11363"/>
    <cellStyle name="40% - Accent2 3 5 2" xfId="11364"/>
    <cellStyle name="40% - Accent2 3 6" xfId="11365"/>
    <cellStyle name="40% - Accent2 3 6 2" xfId="11366"/>
    <cellStyle name="40% - Accent2 3 7" xfId="11367"/>
    <cellStyle name="40% - Accent2 3 8" xfId="11368"/>
    <cellStyle name="40% - Accent2 3 9" xfId="11369"/>
    <cellStyle name="40% - Accent2 30" xfId="11370"/>
    <cellStyle name="40% - Accent2 30 2" xfId="11371"/>
    <cellStyle name="40% - Accent2 30 2 2" xfId="11372"/>
    <cellStyle name="40% - Accent2 30 2 2 2" xfId="11373"/>
    <cellStyle name="40% - Accent2 30 2 3" xfId="11374"/>
    <cellStyle name="40% - Accent2 30 2 3 2" xfId="11375"/>
    <cellStyle name="40% - Accent2 30 2 4" xfId="11376"/>
    <cellStyle name="40% - Accent2 30 2 4 2" xfId="11377"/>
    <cellStyle name="40% - Accent2 30 2 5" xfId="11378"/>
    <cellStyle name="40% - Accent2 30 2 5 2" xfId="11379"/>
    <cellStyle name="40% - Accent2 30 2 6" xfId="11380"/>
    <cellStyle name="40% - Accent2 30 3" xfId="11381"/>
    <cellStyle name="40% - Accent2 30 3 2" xfId="11382"/>
    <cellStyle name="40% - Accent2 30 4" xfId="11383"/>
    <cellStyle name="40% - Accent2 30 4 2" xfId="11384"/>
    <cellStyle name="40% - Accent2 30 5" xfId="11385"/>
    <cellStyle name="40% - Accent2 30 5 2" xfId="11386"/>
    <cellStyle name="40% - Accent2 30 6" xfId="11387"/>
    <cellStyle name="40% - Accent2 30 6 2" xfId="11388"/>
    <cellStyle name="40% - Accent2 30 7" xfId="11389"/>
    <cellStyle name="40% - Accent2 30 8" xfId="11390"/>
    <cellStyle name="40% - Accent2 31" xfId="11391"/>
    <cellStyle name="40% - Accent2 31 2" xfId="11392"/>
    <cellStyle name="40% - Accent2 31 2 2" xfId="11393"/>
    <cellStyle name="40% - Accent2 31 2 2 2" xfId="11394"/>
    <cellStyle name="40% - Accent2 31 2 3" xfId="11395"/>
    <cellStyle name="40% - Accent2 31 2 3 2" xfId="11396"/>
    <cellStyle name="40% - Accent2 31 2 4" xfId="11397"/>
    <cellStyle name="40% - Accent2 31 2 4 2" xfId="11398"/>
    <cellStyle name="40% - Accent2 31 2 5" xfId="11399"/>
    <cellStyle name="40% - Accent2 31 2 5 2" xfId="11400"/>
    <cellStyle name="40% - Accent2 31 2 6" xfId="11401"/>
    <cellStyle name="40% - Accent2 31 3" xfId="11402"/>
    <cellStyle name="40% - Accent2 31 3 2" xfId="11403"/>
    <cellStyle name="40% - Accent2 31 4" xfId="11404"/>
    <cellStyle name="40% - Accent2 31 4 2" xfId="11405"/>
    <cellStyle name="40% - Accent2 31 5" xfId="11406"/>
    <cellStyle name="40% - Accent2 31 5 2" xfId="11407"/>
    <cellStyle name="40% - Accent2 31 6" xfId="11408"/>
    <cellStyle name="40% - Accent2 31 6 2" xfId="11409"/>
    <cellStyle name="40% - Accent2 31 7" xfId="11410"/>
    <cellStyle name="40% - Accent2 31 8" xfId="11411"/>
    <cellStyle name="40% - Accent2 32" xfId="11412"/>
    <cellStyle name="40% - Accent2 32 2" xfId="11413"/>
    <cellStyle name="40% - Accent2 32 2 2" xfId="11414"/>
    <cellStyle name="40% - Accent2 32 2 2 2" xfId="11415"/>
    <cellStyle name="40% - Accent2 32 2 3" xfId="11416"/>
    <cellStyle name="40% - Accent2 32 2 3 2" xfId="11417"/>
    <cellStyle name="40% - Accent2 32 2 4" xfId="11418"/>
    <cellStyle name="40% - Accent2 32 2 4 2" xfId="11419"/>
    <cellStyle name="40% - Accent2 32 2 5" xfId="11420"/>
    <cellStyle name="40% - Accent2 32 2 5 2" xfId="11421"/>
    <cellStyle name="40% - Accent2 32 2 6" xfId="11422"/>
    <cellStyle name="40% - Accent2 32 3" xfId="11423"/>
    <cellStyle name="40% - Accent2 32 3 2" xfId="11424"/>
    <cellStyle name="40% - Accent2 32 4" xfId="11425"/>
    <cellStyle name="40% - Accent2 32 4 2" xfId="11426"/>
    <cellStyle name="40% - Accent2 32 5" xfId="11427"/>
    <cellStyle name="40% - Accent2 32 5 2" xfId="11428"/>
    <cellStyle name="40% - Accent2 32 6" xfId="11429"/>
    <cellStyle name="40% - Accent2 32 6 2" xfId="11430"/>
    <cellStyle name="40% - Accent2 32 7" xfId="11431"/>
    <cellStyle name="40% - Accent2 32 8" xfId="11432"/>
    <cellStyle name="40% - Accent2 33" xfId="11433"/>
    <cellStyle name="40% - Accent2 33 2" xfId="11434"/>
    <cellStyle name="40% - Accent2 33 2 2" xfId="11435"/>
    <cellStyle name="40% - Accent2 33 2 2 2" xfId="11436"/>
    <cellStyle name="40% - Accent2 33 2 3" xfId="11437"/>
    <cellStyle name="40% - Accent2 33 2 3 2" xfId="11438"/>
    <cellStyle name="40% - Accent2 33 2 4" xfId="11439"/>
    <cellStyle name="40% - Accent2 33 2 4 2" xfId="11440"/>
    <cellStyle name="40% - Accent2 33 2 5" xfId="11441"/>
    <cellStyle name="40% - Accent2 33 2 5 2" xfId="11442"/>
    <cellStyle name="40% - Accent2 33 2 6" xfId="11443"/>
    <cellStyle name="40% - Accent2 33 3" xfId="11444"/>
    <cellStyle name="40% - Accent2 33 3 2" xfId="11445"/>
    <cellStyle name="40% - Accent2 33 4" xfId="11446"/>
    <cellStyle name="40% - Accent2 33 4 2" xfId="11447"/>
    <cellStyle name="40% - Accent2 33 5" xfId="11448"/>
    <cellStyle name="40% - Accent2 33 5 2" xfId="11449"/>
    <cellStyle name="40% - Accent2 33 6" xfId="11450"/>
    <cellStyle name="40% - Accent2 33 6 2" xfId="11451"/>
    <cellStyle name="40% - Accent2 33 7" xfId="11452"/>
    <cellStyle name="40% - Accent2 33 8" xfId="11453"/>
    <cellStyle name="40% - Accent2 34" xfId="11454"/>
    <cellStyle name="40% - Accent2 34 2" xfId="11455"/>
    <cellStyle name="40% - Accent2 34 2 2" xfId="11456"/>
    <cellStyle name="40% - Accent2 34 2 2 2" xfId="11457"/>
    <cellStyle name="40% - Accent2 34 2 3" xfId="11458"/>
    <cellStyle name="40% - Accent2 34 2 3 2" xfId="11459"/>
    <cellStyle name="40% - Accent2 34 2 4" xfId="11460"/>
    <cellStyle name="40% - Accent2 34 2 4 2" xfId="11461"/>
    <cellStyle name="40% - Accent2 34 2 5" xfId="11462"/>
    <cellStyle name="40% - Accent2 34 2 5 2" xfId="11463"/>
    <cellStyle name="40% - Accent2 34 2 6" xfId="11464"/>
    <cellStyle name="40% - Accent2 34 3" xfId="11465"/>
    <cellStyle name="40% - Accent2 34 3 2" xfId="11466"/>
    <cellStyle name="40% - Accent2 34 4" xfId="11467"/>
    <cellStyle name="40% - Accent2 34 4 2" xfId="11468"/>
    <cellStyle name="40% - Accent2 34 5" xfId="11469"/>
    <cellStyle name="40% - Accent2 34 5 2" xfId="11470"/>
    <cellStyle name="40% - Accent2 34 6" xfId="11471"/>
    <cellStyle name="40% - Accent2 34 6 2" xfId="11472"/>
    <cellStyle name="40% - Accent2 34 7" xfId="11473"/>
    <cellStyle name="40% - Accent2 34 8" xfId="11474"/>
    <cellStyle name="40% - Accent2 35" xfId="11475"/>
    <cellStyle name="40% - Accent2 35 2" xfId="11476"/>
    <cellStyle name="40% - Accent2 35 2 2" xfId="11477"/>
    <cellStyle name="40% - Accent2 35 2 2 2" xfId="11478"/>
    <cellStyle name="40% - Accent2 35 2 3" xfId="11479"/>
    <cellStyle name="40% - Accent2 35 2 3 2" xfId="11480"/>
    <cellStyle name="40% - Accent2 35 2 4" xfId="11481"/>
    <cellStyle name="40% - Accent2 35 2 4 2" xfId="11482"/>
    <cellStyle name="40% - Accent2 35 2 5" xfId="11483"/>
    <cellStyle name="40% - Accent2 35 2 5 2" xfId="11484"/>
    <cellStyle name="40% - Accent2 35 2 6" xfId="11485"/>
    <cellStyle name="40% - Accent2 35 3" xfId="11486"/>
    <cellStyle name="40% - Accent2 35 3 2" xfId="11487"/>
    <cellStyle name="40% - Accent2 35 4" xfId="11488"/>
    <cellStyle name="40% - Accent2 35 4 2" xfId="11489"/>
    <cellStyle name="40% - Accent2 35 5" xfId="11490"/>
    <cellStyle name="40% - Accent2 35 5 2" xfId="11491"/>
    <cellStyle name="40% - Accent2 35 6" xfId="11492"/>
    <cellStyle name="40% - Accent2 35 6 2" xfId="11493"/>
    <cellStyle name="40% - Accent2 35 7" xfId="11494"/>
    <cellStyle name="40% - Accent2 35 8" xfId="11495"/>
    <cellStyle name="40% - Accent2 36" xfId="11496"/>
    <cellStyle name="40% - Accent2 36 2" xfId="11497"/>
    <cellStyle name="40% - Accent2 36 2 2" xfId="11498"/>
    <cellStyle name="40% - Accent2 36 2 2 2" xfId="11499"/>
    <cellStyle name="40% - Accent2 36 2 3" xfId="11500"/>
    <cellStyle name="40% - Accent2 36 2 3 2" xfId="11501"/>
    <cellStyle name="40% - Accent2 36 2 4" xfId="11502"/>
    <cellStyle name="40% - Accent2 36 2 4 2" xfId="11503"/>
    <cellStyle name="40% - Accent2 36 2 5" xfId="11504"/>
    <cellStyle name="40% - Accent2 36 2 5 2" xfId="11505"/>
    <cellStyle name="40% - Accent2 36 2 6" xfId="11506"/>
    <cellStyle name="40% - Accent2 36 3" xfId="11507"/>
    <cellStyle name="40% - Accent2 36 3 2" xfId="11508"/>
    <cellStyle name="40% - Accent2 36 4" xfId="11509"/>
    <cellStyle name="40% - Accent2 36 4 2" xfId="11510"/>
    <cellStyle name="40% - Accent2 36 5" xfId="11511"/>
    <cellStyle name="40% - Accent2 36 5 2" xfId="11512"/>
    <cellStyle name="40% - Accent2 36 6" xfId="11513"/>
    <cellStyle name="40% - Accent2 36 6 2" xfId="11514"/>
    <cellStyle name="40% - Accent2 36 7" xfId="11515"/>
    <cellStyle name="40% - Accent2 36 8" xfId="11516"/>
    <cellStyle name="40% - Accent2 37" xfId="11517"/>
    <cellStyle name="40% - Accent2 37 2" xfId="11518"/>
    <cellStyle name="40% - Accent2 37 2 2" xfId="11519"/>
    <cellStyle name="40% - Accent2 37 2 2 2" xfId="11520"/>
    <cellStyle name="40% - Accent2 37 2 3" xfId="11521"/>
    <cellStyle name="40% - Accent2 37 2 3 2" xfId="11522"/>
    <cellStyle name="40% - Accent2 37 2 4" xfId="11523"/>
    <cellStyle name="40% - Accent2 37 2 4 2" xfId="11524"/>
    <cellStyle name="40% - Accent2 37 2 5" xfId="11525"/>
    <cellStyle name="40% - Accent2 37 2 5 2" xfId="11526"/>
    <cellStyle name="40% - Accent2 37 2 6" xfId="11527"/>
    <cellStyle name="40% - Accent2 37 3" xfId="11528"/>
    <cellStyle name="40% - Accent2 37 3 2" xfId="11529"/>
    <cellStyle name="40% - Accent2 37 4" xfId="11530"/>
    <cellStyle name="40% - Accent2 37 4 2" xfId="11531"/>
    <cellStyle name="40% - Accent2 37 5" xfId="11532"/>
    <cellStyle name="40% - Accent2 37 5 2" xfId="11533"/>
    <cellStyle name="40% - Accent2 37 6" xfId="11534"/>
    <cellStyle name="40% - Accent2 37 6 2" xfId="11535"/>
    <cellStyle name="40% - Accent2 37 7" xfId="11536"/>
    <cellStyle name="40% - Accent2 37 8" xfId="11537"/>
    <cellStyle name="40% - Accent2 38" xfId="11538"/>
    <cellStyle name="40% - Accent2 38 2" xfId="11539"/>
    <cellStyle name="40% - Accent2 38 2 2" xfId="11540"/>
    <cellStyle name="40% - Accent2 38 2 2 2" xfId="11541"/>
    <cellStyle name="40% - Accent2 38 2 3" xfId="11542"/>
    <cellStyle name="40% - Accent2 38 2 3 2" xfId="11543"/>
    <cellStyle name="40% - Accent2 38 2 4" xfId="11544"/>
    <cellStyle name="40% - Accent2 38 2 4 2" xfId="11545"/>
    <cellStyle name="40% - Accent2 38 2 5" xfId="11546"/>
    <cellStyle name="40% - Accent2 38 2 5 2" xfId="11547"/>
    <cellStyle name="40% - Accent2 38 2 6" xfId="11548"/>
    <cellStyle name="40% - Accent2 38 3" xfId="11549"/>
    <cellStyle name="40% - Accent2 38 3 2" xfId="11550"/>
    <cellStyle name="40% - Accent2 38 4" xfId="11551"/>
    <cellStyle name="40% - Accent2 38 4 2" xfId="11552"/>
    <cellStyle name="40% - Accent2 38 5" xfId="11553"/>
    <cellStyle name="40% - Accent2 38 5 2" xfId="11554"/>
    <cellStyle name="40% - Accent2 38 6" xfId="11555"/>
    <cellStyle name="40% - Accent2 38 6 2" xfId="11556"/>
    <cellStyle name="40% - Accent2 38 7" xfId="11557"/>
    <cellStyle name="40% - Accent2 38 8" xfId="11558"/>
    <cellStyle name="40% - Accent2 39" xfId="11559"/>
    <cellStyle name="40% - Accent2 39 2" xfId="11560"/>
    <cellStyle name="40% - Accent2 39 2 2" xfId="11561"/>
    <cellStyle name="40% - Accent2 39 2 2 2" xfId="11562"/>
    <cellStyle name="40% - Accent2 39 2 3" xfId="11563"/>
    <cellStyle name="40% - Accent2 39 2 3 2" xfId="11564"/>
    <cellStyle name="40% - Accent2 39 2 4" xfId="11565"/>
    <cellStyle name="40% - Accent2 39 2 4 2" xfId="11566"/>
    <cellStyle name="40% - Accent2 39 2 5" xfId="11567"/>
    <cellStyle name="40% - Accent2 39 2 5 2" xfId="11568"/>
    <cellStyle name="40% - Accent2 39 2 6" xfId="11569"/>
    <cellStyle name="40% - Accent2 39 3" xfId="11570"/>
    <cellStyle name="40% - Accent2 39 3 2" xfId="11571"/>
    <cellStyle name="40% - Accent2 39 4" xfId="11572"/>
    <cellStyle name="40% - Accent2 39 4 2" xfId="11573"/>
    <cellStyle name="40% - Accent2 39 5" xfId="11574"/>
    <cellStyle name="40% - Accent2 39 5 2" xfId="11575"/>
    <cellStyle name="40% - Accent2 39 6" xfId="11576"/>
    <cellStyle name="40% - Accent2 39 6 2" xfId="11577"/>
    <cellStyle name="40% - Accent2 39 7" xfId="11578"/>
    <cellStyle name="40% - Accent2 39 8" xfId="11579"/>
    <cellStyle name="40% - Accent2 4" xfId="11580"/>
    <cellStyle name="40% - Accent2 4 10" xfId="11581"/>
    <cellStyle name="40% - Accent2 4 11" xfId="11582"/>
    <cellStyle name="40% - Accent2 4 2" xfId="11583"/>
    <cellStyle name="40% - Accent2 4 2 2" xfId="11584"/>
    <cellStyle name="40% - Accent2 4 2 2 2" xfId="11585"/>
    <cellStyle name="40% - Accent2 4 2 3" xfId="11586"/>
    <cellStyle name="40% - Accent2 4 2 3 2" xfId="11587"/>
    <cellStyle name="40% - Accent2 4 2 4" xfId="11588"/>
    <cellStyle name="40% - Accent2 4 2 4 2" xfId="11589"/>
    <cellStyle name="40% - Accent2 4 2 5" xfId="11590"/>
    <cellStyle name="40% - Accent2 4 2 5 2" xfId="11591"/>
    <cellStyle name="40% - Accent2 4 2 6" xfId="11592"/>
    <cellStyle name="40% - Accent2 4 2 7" xfId="11593"/>
    <cellStyle name="40% - Accent2 4 2 8" xfId="11594"/>
    <cellStyle name="40% - Accent2 4 2 9" xfId="11595"/>
    <cellStyle name="40% - Accent2 4 3" xfId="11596"/>
    <cellStyle name="40% - Accent2 4 3 2" xfId="11597"/>
    <cellStyle name="40% - Accent2 4 4" xfId="11598"/>
    <cellStyle name="40% - Accent2 4 4 2" xfId="11599"/>
    <cellStyle name="40% - Accent2 4 5" xfId="11600"/>
    <cellStyle name="40% - Accent2 4 5 2" xfId="11601"/>
    <cellStyle name="40% - Accent2 4 6" xfId="11602"/>
    <cellStyle name="40% - Accent2 4 6 2" xfId="11603"/>
    <cellStyle name="40% - Accent2 4 7" xfId="11604"/>
    <cellStyle name="40% - Accent2 4 8" xfId="11605"/>
    <cellStyle name="40% - Accent2 4 9" xfId="11606"/>
    <cellStyle name="40% - Accent2 40" xfId="11607"/>
    <cellStyle name="40% - Accent2 40 2" xfId="11608"/>
    <cellStyle name="40% - Accent2 40 2 2" xfId="11609"/>
    <cellStyle name="40% - Accent2 40 2 2 2" xfId="11610"/>
    <cellStyle name="40% - Accent2 40 2 3" xfId="11611"/>
    <cellStyle name="40% - Accent2 40 2 3 2" xfId="11612"/>
    <cellStyle name="40% - Accent2 40 2 4" xfId="11613"/>
    <cellStyle name="40% - Accent2 40 2 4 2" xfId="11614"/>
    <cellStyle name="40% - Accent2 40 2 5" xfId="11615"/>
    <cellStyle name="40% - Accent2 40 2 5 2" xfId="11616"/>
    <cellStyle name="40% - Accent2 40 2 6" xfId="11617"/>
    <cellStyle name="40% - Accent2 40 3" xfId="11618"/>
    <cellStyle name="40% - Accent2 40 3 2" xfId="11619"/>
    <cellStyle name="40% - Accent2 40 4" xfId="11620"/>
    <cellStyle name="40% - Accent2 40 4 2" xfId="11621"/>
    <cellStyle name="40% - Accent2 40 5" xfId="11622"/>
    <cellStyle name="40% - Accent2 40 5 2" xfId="11623"/>
    <cellStyle name="40% - Accent2 40 6" xfId="11624"/>
    <cellStyle name="40% - Accent2 40 6 2" xfId="11625"/>
    <cellStyle name="40% - Accent2 40 7" xfId="11626"/>
    <cellStyle name="40% - Accent2 40 8" xfId="11627"/>
    <cellStyle name="40% - Accent2 41" xfId="11628"/>
    <cellStyle name="40% - Accent2 41 2" xfId="11629"/>
    <cellStyle name="40% - Accent2 41 2 2" xfId="11630"/>
    <cellStyle name="40% - Accent2 41 2 2 2" xfId="11631"/>
    <cellStyle name="40% - Accent2 41 2 3" xfId="11632"/>
    <cellStyle name="40% - Accent2 41 2 3 2" xfId="11633"/>
    <cellStyle name="40% - Accent2 41 2 4" xfId="11634"/>
    <cellStyle name="40% - Accent2 41 2 4 2" xfId="11635"/>
    <cellStyle name="40% - Accent2 41 2 5" xfId="11636"/>
    <cellStyle name="40% - Accent2 41 2 5 2" xfId="11637"/>
    <cellStyle name="40% - Accent2 41 2 6" xfId="11638"/>
    <cellStyle name="40% - Accent2 41 3" xfId="11639"/>
    <cellStyle name="40% - Accent2 41 3 2" xfId="11640"/>
    <cellStyle name="40% - Accent2 41 4" xfId="11641"/>
    <cellStyle name="40% - Accent2 41 4 2" xfId="11642"/>
    <cellStyle name="40% - Accent2 41 5" xfId="11643"/>
    <cellStyle name="40% - Accent2 41 5 2" xfId="11644"/>
    <cellStyle name="40% - Accent2 41 6" xfId="11645"/>
    <cellStyle name="40% - Accent2 41 6 2" xfId="11646"/>
    <cellStyle name="40% - Accent2 41 7" xfId="11647"/>
    <cellStyle name="40% - Accent2 41 8" xfId="11648"/>
    <cellStyle name="40% - Accent2 42" xfId="11649"/>
    <cellStyle name="40% - Accent2 42 2" xfId="11650"/>
    <cellStyle name="40% - Accent2 42 2 2" xfId="11651"/>
    <cellStyle name="40% - Accent2 42 2 2 2" xfId="11652"/>
    <cellStyle name="40% - Accent2 42 2 3" xfId="11653"/>
    <cellStyle name="40% - Accent2 42 2 3 2" xfId="11654"/>
    <cellStyle name="40% - Accent2 42 2 4" xfId="11655"/>
    <cellStyle name="40% - Accent2 42 2 4 2" xfId="11656"/>
    <cellStyle name="40% - Accent2 42 2 5" xfId="11657"/>
    <cellStyle name="40% - Accent2 42 2 5 2" xfId="11658"/>
    <cellStyle name="40% - Accent2 42 2 6" xfId="11659"/>
    <cellStyle name="40% - Accent2 42 3" xfId="11660"/>
    <cellStyle name="40% - Accent2 42 3 2" xfId="11661"/>
    <cellStyle name="40% - Accent2 42 4" xfId="11662"/>
    <cellStyle name="40% - Accent2 42 4 2" xfId="11663"/>
    <cellStyle name="40% - Accent2 42 5" xfId="11664"/>
    <cellStyle name="40% - Accent2 42 5 2" xfId="11665"/>
    <cellStyle name="40% - Accent2 42 6" xfId="11666"/>
    <cellStyle name="40% - Accent2 42 6 2" xfId="11667"/>
    <cellStyle name="40% - Accent2 42 7" xfId="11668"/>
    <cellStyle name="40% - Accent2 42 8" xfId="11669"/>
    <cellStyle name="40% - Accent2 43" xfId="11670"/>
    <cellStyle name="40% - Accent2 43 2" xfId="11671"/>
    <cellStyle name="40% - Accent2 43 2 2" xfId="11672"/>
    <cellStyle name="40% - Accent2 43 2 2 2" xfId="11673"/>
    <cellStyle name="40% - Accent2 43 2 3" xfId="11674"/>
    <cellStyle name="40% - Accent2 43 2 3 2" xfId="11675"/>
    <cellStyle name="40% - Accent2 43 2 4" xfId="11676"/>
    <cellStyle name="40% - Accent2 43 2 4 2" xfId="11677"/>
    <cellStyle name="40% - Accent2 43 2 5" xfId="11678"/>
    <cellStyle name="40% - Accent2 43 2 5 2" xfId="11679"/>
    <cellStyle name="40% - Accent2 43 2 6" xfId="11680"/>
    <cellStyle name="40% - Accent2 43 3" xfId="11681"/>
    <cellStyle name="40% - Accent2 43 3 2" xfId="11682"/>
    <cellStyle name="40% - Accent2 43 4" xfId="11683"/>
    <cellStyle name="40% - Accent2 43 4 2" xfId="11684"/>
    <cellStyle name="40% - Accent2 43 5" xfId="11685"/>
    <cellStyle name="40% - Accent2 43 5 2" xfId="11686"/>
    <cellStyle name="40% - Accent2 43 6" xfId="11687"/>
    <cellStyle name="40% - Accent2 43 6 2" xfId="11688"/>
    <cellStyle name="40% - Accent2 43 7" xfId="11689"/>
    <cellStyle name="40% - Accent2 43 8" xfId="11690"/>
    <cellStyle name="40% - Accent2 44" xfId="11691"/>
    <cellStyle name="40% - Accent2 44 2" xfId="11692"/>
    <cellStyle name="40% - Accent2 44 2 2" xfId="11693"/>
    <cellStyle name="40% - Accent2 44 2 2 2" xfId="11694"/>
    <cellStyle name="40% - Accent2 44 2 3" xfId="11695"/>
    <cellStyle name="40% - Accent2 44 2 3 2" xfId="11696"/>
    <cellStyle name="40% - Accent2 44 2 4" xfId="11697"/>
    <cellStyle name="40% - Accent2 44 2 4 2" xfId="11698"/>
    <cellStyle name="40% - Accent2 44 2 5" xfId="11699"/>
    <cellStyle name="40% - Accent2 44 2 5 2" xfId="11700"/>
    <cellStyle name="40% - Accent2 44 2 6" xfId="11701"/>
    <cellStyle name="40% - Accent2 44 3" xfId="11702"/>
    <cellStyle name="40% - Accent2 44 3 2" xfId="11703"/>
    <cellStyle name="40% - Accent2 44 4" xfId="11704"/>
    <cellStyle name="40% - Accent2 44 4 2" xfId="11705"/>
    <cellStyle name="40% - Accent2 44 5" xfId="11706"/>
    <cellStyle name="40% - Accent2 44 5 2" xfId="11707"/>
    <cellStyle name="40% - Accent2 44 6" xfId="11708"/>
    <cellStyle name="40% - Accent2 44 6 2" xfId="11709"/>
    <cellStyle name="40% - Accent2 44 7" xfId="11710"/>
    <cellStyle name="40% - Accent2 44 8" xfId="11711"/>
    <cellStyle name="40% - Accent2 45" xfId="11712"/>
    <cellStyle name="40% - Accent2 45 2" xfId="11713"/>
    <cellStyle name="40% - Accent2 45 2 2" xfId="11714"/>
    <cellStyle name="40% - Accent2 45 2 2 2" xfId="11715"/>
    <cellStyle name="40% - Accent2 45 2 3" xfId="11716"/>
    <cellStyle name="40% - Accent2 45 2 3 2" xfId="11717"/>
    <cellStyle name="40% - Accent2 45 2 4" xfId="11718"/>
    <cellStyle name="40% - Accent2 45 2 4 2" xfId="11719"/>
    <cellStyle name="40% - Accent2 45 2 5" xfId="11720"/>
    <cellStyle name="40% - Accent2 45 2 5 2" xfId="11721"/>
    <cellStyle name="40% - Accent2 45 2 6" xfId="11722"/>
    <cellStyle name="40% - Accent2 45 3" xfId="11723"/>
    <cellStyle name="40% - Accent2 45 3 2" xfId="11724"/>
    <cellStyle name="40% - Accent2 45 4" xfId="11725"/>
    <cellStyle name="40% - Accent2 45 4 2" xfId="11726"/>
    <cellStyle name="40% - Accent2 45 5" xfId="11727"/>
    <cellStyle name="40% - Accent2 45 5 2" xfId="11728"/>
    <cellStyle name="40% - Accent2 45 6" xfId="11729"/>
    <cellStyle name="40% - Accent2 45 6 2" xfId="11730"/>
    <cellStyle name="40% - Accent2 45 7" xfId="11731"/>
    <cellStyle name="40% - Accent2 45 8" xfId="11732"/>
    <cellStyle name="40% - Accent2 46" xfId="11733"/>
    <cellStyle name="40% - Accent2 46 2" xfId="11734"/>
    <cellStyle name="40% - Accent2 46 2 2" xfId="11735"/>
    <cellStyle name="40% - Accent2 46 2 2 2" xfId="11736"/>
    <cellStyle name="40% - Accent2 46 2 3" xfId="11737"/>
    <cellStyle name="40% - Accent2 46 2 3 2" xfId="11738"/>
    <cellStyle name="40% - Accent2 46 2 4" xfId="11739"/>
    <cellStyle name="40% - Accent2 46 2 4 2" xfId="11740"/>
    <cellStyle name="40% - Accent2 46 2 5" xfId="11741"/>
    <cellStyle name="40% - Accent2 46 2 5 2" xfId="11742"/>
    <cellStyle name="40% - Accent2 46 2 6" xfId="11743"/>
    <cellStyle name="40% - Accent2 46 3" xfId="11744"/>
    <cellStyle name="40% - Accent2 46 3 2" xfId="11745"/>
    <cellStyle name="40% - Accent2 46 4" xfId="11746"/>
    <cellStyle name="40% - Accent2 46 4 2" xfId="11747"/>
    <cellStyle name="40% - Accent2 46 5" xfId="11748"/>
    <cellStyle name="40% - Accent2 46 5 2" xfId="11749"/>
    <cellStyle name="40% - Accent2 46 6" xfId="11750"/>
    <cellStyle name="40% - Accent2 46 6 2" xfId="11751"/>
    <cellStyle name="40% - Accent2 46 7" xfId="11752"/>
    <cellStyle name="40% - Accent2 46 8" xfId="11753"/>
    <cellStyle name="40% - Accent2 47" xfId="11754"/>
    <cellStyle name="40% - Accent2 47 2" xfId="11755"/>
    <cellStyle name="40% - Accent2 47 2 2" xfId="11756"/>
    <cellStyle name="40% - Accent2 47 2 2 2" xfId="11757"/>
    <cellStyle name="40% - Accent2 47 2 3" xfId="11758"/>
    <cellStyle name="40% - Accent2 47 2 3 2" xfId="11759"/>
    <cellStyle name="40% - Accent2 47 2 4" xfId="11760"/>
    <cellStyle name="40% - Accent2 47 2 4 2" xfId="11761"/>
    <cellStyle name="40% - Accent2 47 2 5" xfId="11762"/>
    <cellStyle name="40% - Accent2 47 2 5 2" xfId="11763"/>
    <cellStyle name="40% - Accent2 47 2 6" xfId="11764"/>
    <cellStyle name="40% - Accent2 47 3" xfId="11765"/>
    <cellStyle name="40% - Accent2 47 3 2" xfId="11766"/>
    <cellStyle name="40% - Accent2 47 4" xfId="11767"/>
    <cellStyle name="40% - Accent2 47 4 2" xfId="11768"/>
    <cellStyle name="40% - Accent2 47 5" xfId="11769"/>
    <cellStyle name="40% - Accent2 47 5 2" xfId="11770"/>
    <cellStyle name="40% - Accent2 47 6" xfId="11771"/>
    <cellStyle name="40% - Accent2 47 6 2" xfId="11772"/>
    <cellStyle name="40% - Accent2 47 7" xfId="11773"/>
    <cellStyle name="40% - Accent2 47 8" xfId="11774"/>
    <cellStyle name="40% - Accent2 48" xfId="11775"/>
    <cellStyle name="40% - Accent2 48 2" xfId="11776"/>
    <cellStyle name="40% - Accent2 48 2 2" xfId="11777"/>
    <cellStyle name="40% - Accent2 48 2 2 2" xfId="11778"/>
    <cellStyle name="40% - Accent2 48 2 3" xfId="11779"/>
    <cellStyle name="40% - Accent2 48 2 3 2" xfId="11780"/>
    <cellStyle name="40% - Accent2 48 2 4" xfId="11781"/>
    <cellStyle name="40% - Accent2 48 2 4 2" xfId="11782"/>
    <cellStyle name="40% - Accent2 48 2 5" xfId="11783"/>
    <cellStyle name="40% - Accent2 48 2 5 2" xfId="11784"/>
    <cellStyle name="40% - Accent2 48 2 6" xfId="11785"/>
    <cellStyle name="40% - Accent2 48 3" xfId="11786"/>
    <cellStyle name="40% - Accent2 48 3 2" xfId="11787"/>
    <cellStyle name="40% - Accent2 48 4" xfId="11788"/>
    <cellStyle name="40% - Accent2 48 4 2" xfId="11789"/>
    <cellStyle name="40% - Accent2 48 5" xfId="11790"/>
    <cellStyle name="40% - Accent2 48 5 2" xfId="11791"/>
    <cellStyle name="40% - Accent2 48 6" xfId="11792"/>
    <cellStyle name="40% - Accent2 48 6 2" xfId="11793"/>
    <cellStyle name="40% - Accent2 48 7" xfId="11794"/>
    <cellStyle name="40% - Accent2 48 8" xfId="11795"/>
    <cellStyle name="40% - Accent2 49" xfId="11796"/>
    <cellStyle name="40% - Accent2 49 2" xfId="11797"/>
    <cellStyle name="40% - Accent2 49 2 2" xfId="11798"/>
    <cellStyle name="40% - Accent2 49 2 2 2" xfId="11799"/>
    <cellStyle name="40% - Accent2 49 2 3" xfId="11800"/>
    <cellStyle name="40% - Accent2 49 2 3 2" xfId="11801"/>
    <cellStyle name="40% - Accent2 49 2 4" xfId="11802"/>
    <cellStyle name="40% - Accent2 49 2 4 2" xfId="11803"/>
    <cellStyle name="40% - Accent2 49 2 5" xfId="11804"/>
    <cellStyle name="40% - Accent2 49 2 5 2" xfId="11805"/>
    <cellStyle name="40% - Accent2 49 2 6" xfId="11806"/>
    <cellStyle name="40% - Accent2 49 3" xfId="11807"/>
    <cellStyle name="40% - Accent2 49 3 2" xfId="11808"/>
    <cellStyle name="40% - Accent2 49 4" xfId="11809"/>
    <cellStyle name="40% - Accent2 49 4 2" xfId="11810"/>
    <cellStyle name="40% - Accent2 49 5" xfId="11811"/>
    <cellStyle name="40% - Accent2 49 5 2" xfId="11812"/>
    <cellStyle name="40% - Accent2 49 6" xfId="11813"/>
    <cellStyle name="40% - Accent2 49 6 2" xfId="11814"/>
    <cellStyle name="40% - Accent2 49 7" xfId="11815"/>
    <cellStyle name="40% - Accent2 49 8" xfId="11816"/>
    <cellStyle name="40% - Accent2 5" xfId="11817"/>
    <cellStyle name="40% - Accent2 5 10" xfId="11818"/>
    <cellStyle name="40% - Accent2 5 11" xfId="11819"/>
    <cellStyle name="40% - Accent2 5 2" xfId="11820"/>
    <cellStyle name="40% - Accent2 5 2 2" xfId="11821"/>
    <cellStyle name="40% - Accent2 5 2 2 2" xfId="11822"/>
    <cellStyle name="40% - Accent2 5 2 3" xfId="11823"/>
    <cellStyle name="40% - Accent2 5 2 3 2" xfId="11824"/>
    <cellStyle name="40% - Accent2 5 2 4" xfId="11825"/>
    <cellStyle name="40% - Accent2 5 2 4 2" xfId="11826"/>
    <cellStyle name="40% - Accent2 5 2 5" xfId="11827"/>
    <cellStyle name="40% - Accent2 5 2 5 2" xfId="11828"/>
    <cellStyle name="40% - Accent2 5 2 6" xfId="11829"/>
    <cellStyle name="40% - Accent2 5 2 7" xfId="11830"/>
    <cellStyle name="40% - Accent2 5 2 8" xfId="11831"/>
    <cellStyle name="40% - Accent2 5 2 9" xfId="11832"/>
    <cellStyle name="40% - Accent2 5 3" xfId="11833"/>
    <cellStyle name="40% - Accent2 5 3 2" xfId="11834"/>
    <cellStyle name="40% - Accent2 5 4" xfId="11835"/>
    <cellStyle name="40% - Accent2 5 4 2" xfId="11836"/>
    <cellStyle name="40% - Accent2 5 5" xfId="11837"/>
    <cellStyle name="40% - Accent2 5 5 2" xfId="11838"/>
    <cellStyle name="40% - Accent2 5 6" xfId="11839"/>
    <cellStyle name="40% - Accent2 5 6 2" xfId="11840"/>
    <cellStyle name="40% - Accent2 5 7" xfId="11841"/>
    <cellStyle name="40% - Accent2 5 8" xfId="11842"/>
    <cellStyle name="40% - Accent2 5 9" xfId="11843"/>
    <cellStyle name="40% - Accent2 50" xfId="11844"/>
    <cellStyle name="40% - Accent2 50 2" xfId="11845"/>
    <cellStyle name="40% - Accent2 50 2 2" xfId="11846"/>
    <cellStyle name="40% - Accent2 50 2 2 2" xfId="11847"/>
    <cellStyle name="40% - Accent2 50 2 3" xfId="11848"/>
    <cellStyle name="40% - Accent2 50 2 3 2" xfId="11849"/>
    <cellStyle name="40% - Accent2 50 2 4" xfId="11850"/>
    <cellStyle name="40% - Accent2 50 2 4 2" xfId="11851"/>
    <cellStyle name="40% - Accent2 50 2 5" xfId="11852"/>
    <cellStyle name="40% - Accent2 50 2 5 2" xfId="11853"/>
    <cellStyle name="40% - Accent2 50 2 6" xfId="11854"/>
    <cellStyle name="40% - Accent2 50 3" xfId="11855"/>
    <cellStyle name="40% - Accent2 50 3 2" xfId="11856"/>
    <cellStyle name="40% - Accent2 50 4" xfId="11857"/>
    <cellStyle name="40% - Accent2 50 4 2" xfId="11858"/>
    <cellStyle name="40% - Accent2 50 5" xfId="11859"/>
    <cellStyle name="40% - Accent2 50 5 2" xfId="11860"/>
    <cellStyle name="40% - Accent2 50 6" xfId="11861"/>
    <cellStyle name="40% - Accent2 50 6 2" xfId="11862"/>
    <cellStyle name="40% - Accent2 50 7" xfId="11863"/>
    <cellStyle name="40% - Accent2 50 8" xfId="11864"/>
    <cellStyle name="40% - Accent2 51" xfId="11865"/>
    <cellStyle name="40% - Accent2 51 2" xfId="11866"/>
    <cellStyle name="40% - Accent2 51 2 2" xfId="11867"/>
    <cellStyle name="40% - Accent2 51 2 2 2" xfId="11868"/>
    <cellStyle name="40% - Accent2 51 2 3" xfId="11869"/>
    <cellStyle name="40% - Accent2 51 2 3 2" xfId="11870"/>
    <cellStyle name="40% - Accent2 51 2 4" xfId="11871"/>
    <cellStyle name="40% - Accent2 51 2 4 2" xfId="11872"/>
    <cellStyle name="40% - Accent2 51 2 5" xfId="11873"/>
    <cellStyle name="40% - Accent2 51 2 5 2" xfId="11874"/>
    <cellStyle name="40% - Accent2 51 2 6" xfId="11875"/>
    <cellStyle name="40% - Accent2 51 3" xfId="11876"/>
    <cellStyle name="40% - Accent2 51 3 2" xfId="11877"/>
    <cellStyle name="40% - Accent2 51 4" xfId="11878"/>
    <cellStyle name="40% - Accent2 51 4 2" xfId="11879"/>
    <cellStyle name="40% - Accent2 51 5" xfId="11880"/>
    <cellStyle name="40% - Accent2 51 5 2" xfId="11881"/>
    <cellStyle name="40% - Accent2 51 6" xfId="11882"/>
    <cellStyle name="40% - Accent2 51 6 2" xfId="11883"/>
    <cellStyle name="40% - Accent2 51 7" xfId="11884"/>
    <cellStyle name="40% - Accent2 51 8" xfId="11885"/>
    <cellStyle name="40% - Accent2 52" xfId="11886"/>
    <cellStyle name="40% - Accent2 52 2" xfId="11887"/>
    <cellStyle name="40% - Accent2 52 2 2" xfId="11888"/>
    <cellStyle name="40% - Accent2 52 2 2 2" xfId="11889"/>
    <cellStyle name="40% - Accent2 52 2 3" xfId="11890"/>
    <cellStyle name="40% - Accent2 52 2 3 2" xfId="11891"/>
    <cellStyle name="40% - Accent2 52 2 4" xfId="11892"/>
    <cellStyle name="40% - Accent2 52 2 4 2" xfId="11893"/>
    <cellStyle name="40% - Accent2 52 2 5" xfId="11894"/>
    <cellStyle name="40% - Accent2 52 2 5 2" xfId="11895"/>
    <cellStyle name="40% - Accent2 52 2 6" xfId="11896"/>
    <cellStyle name="40% - Accent2 52 3" xfId="11897"/>
    <cellStyle name="40% - Accent2 52 3 2" xfId="11898"/>
    <cellStyle name="40% - Accent2 52 4" xfId="11899"/>
    <cellStyle name="40% - Accent2 52 4 2" xfId="11900"/>
    <cellStyle name="40% - Accent2 52 5" xfId="11901"/>
    <cellStyle name="40% - Accent2 52 5 2" xfId="11902"/>
    <cellStyle name="40% - Accent2 52 6" xfId="11903"/>
    <cellStyle name="40% - Accent2 52 6 2" xfId="11904"/>
    <cellStyle name="40% - Accent2 52 7" xfId="11905"/>
    <cellStyle name="40% - Accent2 52 8" xfId="11906"/>
    <cellStyle name="40% - Accent2 53" xfId="11907"/>
    <cellStyle name="40% - Accent2 53 2" xfId="11908"/>
    <cellStyle name="40% - Accent2 53 2 2" xfId="11909"/>
    <cellStyle name="40% - Accent2 53 2 2 2" xfId="11910"/>
    <cellStyle name="40% - Accent2 53 2 3" xfId="11911"/>
    <cellStyle name="40% - Accent2 53 2 3 2" xfId="11912"/>
    <cellStyle name="40% - Accent2 53 2 4" xfId="11913"/>
    <cellStyle name="40% - Accent2 53 2 4 2" xfId="11914"/>
    <cellStyle name="40% - Accent2 53 2 5" xfId="11915"/>
    <cellStyle name="40% - Accent2 53 2 5 2" xfId="11916"/>
    <cellStyle name="40% - Accent2 53 2 6" xfId="11917"/>
    <cellStyle name="40% - Accent2 53 3" xfId="11918"/>
    <cellStyle name="40% - Accent2 53 3 2" xfId="11919"/>
    <cellStyle name="40% - Accent2 53 4" xfId="11920"/>
    <cellStyle name="40% - Accent2 53 4 2" xfId="11921"/>
    <cellStyle name="40% - Accent2 53 5" xfId="11922"/>
    <cellStyle name="40% - Accent2 53 5 2" xfId="11923"/>
    <cellStyle name="40% - Accent2 53 6" xfId="11924"/>
    <cellStyle name="40% - Accent2 53 6 2" xfId="11925"/>
    <cellStyle name="40% - Accent2 53 7" xfId="11926"/>
    <cellStyle name="40% - Accent2 53 8" xfId="11927"/>
    <cellStyle name="40% - Accent2 54" xfId="11928"/>
    <cellStyle name="40% - Accent2 54 2" xfId="11929"/>
    <cellStyle name="40% - Accent2 54 2 2" xfId="11930"/>
    <cellStyle name="40% - Accent2 54 2 2 2" xfId="11931"/>
    <cellStyle name="40% - Accent2 54 2 3" xfId="11932"/>
    <cellStyle name="40% - Accent2 54 2 3 2" xfId="11933"/>
    <cellStyle name="40% - Accent2 54 2 4" xfId="11934"/>
    <cellStyle name="40% - Accent2 54 2 4 2" xfId="11935"/>
    <cellStyle name="40% - Accent2 54 2 5" xfId="11936"/>
    <cellStyle name="40% - Accent2 54 2 5 2" xfId="11937"/>
    <cellStyle name="40% - Accent2 54 2 6" xfId="11938"/>
    <cellStyle name="40% - Accent2 54 3" xfId="11939"/>
    <cellStyle name="40% - Accent2 54 3 2" xfId="11940"/>
    <cellStyle name="40% - Accent2 54 4" xfId="11941"/>
    <cellStyle name="40% - Accent2 54 4 2" xfId="11942"/>
    <cellStyle name="40% - Accent2 54 5" xfId="11943"/>
    <cellStyle name="40% - Accent2 54 5 2" xfId="11944"/>
    <cellStyle name="40% - Accent2 54 6" xfId="11945"/>
    <cellStyle name="40% - Accent2 54 6 2" xfId="11946"/>
    <cellStyle name="40% - Accent2 54 7" xfId="11947"/>
    <cellStyle name="40% - Accent2 54 8" xfId="11948"/>
    <cellStyle name="40% - Accent2 55" xfId="11949"/>
    <cellStyle name="40% - Accent2 55 2" xfId="11950"/>
    <cellStyle name="40% - Accent2 55 2 2" xfId="11951"/>
    <cellStyle name="40% - Accent2 55 2 2 2" xfId="11952"/>
    <cellStyle name="40% - Accent2 55 2 3" xfId="11953"/>
    <cellStyle name="40% - Accent2 55 2 3 2" xfId="11954"/>
    <cellStyle name="40% - Accent2 55 2 4" xfId="11955"/>
    <cellStyle name="40% - Accent2 55 2 4 2" xfId="11956"/>
    <cellStyle name="40% - Accent2 55 2 5" xfId="11957"/>
    <cellStyle name="40% - Accent2 55 2 5 2" xfId="11958"/>
    <cellStyle name="40% - Accent2 55 2 6" xfId="11959"/>
    <cellStyle name="40% - Accent2 55 3" xfId="11960"/>
    <cellStyle name="40% - Accent2 55 3 2" xfId="11961"/>
    <cellStyle name="40% - Accent2 55 4" xfId="11962"/>
    <cellStyle name="40% - Accent2 55 4 2" xfId="11963"/>
    <cellStyle name="40% - Accent2 55 5" xfId="11964"/>
    <cellStyle name="40% - Accent2 55 5 2" xfId="11965"/>
    <cellStyle name="40% - Accent2 55 6" xfId="11966"/>
    <cellStyle name="40% - Accent2 55 6 2" xfId="11967"/>
    <cellStyle name="40% - Accent2 55 7" xfId="11968"/>
    <cellStyle name="40% - Accent2 55 8" xfId="11969"/>
    <cellStyle name="40% - Accent2 56" xfId="11970"/>
    <cellStyle name="40% - Accent2 56 2" xfId="11971"/>
    <cellStyle name="40% - Accent2 56 2 2" xfId="11972"/>
    <cellStyle name="40% - Accent2 56 2 2 2" xfId="11973"/>
    <cellStyle name="40% - Accent2 56 2 3" xfId="11974"/>
    <cellStyle name="40% - Accent2 56 2 3 2" xfId="11975"/>
    <cellStyle name="40% - Accent2 56 2 4" xfId="11976"/>
    <cellStyle name="40% - Accent2 56 2 4 2" xfId="11977"/>
    <cellStyle name="40% - Accent2 56 2 5" xfId="11978"/>
    <cellStyle name="40% - Accent2 56 2 5 2" xfId="11979"/>
    <cellStyle name="40% - Accent2 56 2 6" xfId="11980"/>
    <cellStyle name="40% - Accent2 56 3" xfId="11981"/>
    <cellStyle name="40% - Accent2 56 3 2" xfId="11982"/>
    <cellStyle name="40% - Accent2 56 4" xfId="11983"/>
    <cellStyle name="40% - Accent2 56 4 2" xfId="11984"/>
    <cellStyle name="40% - Accent2 56 5" xfId="11985"/>
    <cellStyle name="40% - Accent2 56 5 2" xfId="11986"/>
    <cellStyle name="40% - Accent2 56 6" xfId="11987"/>
    <cellStyle name="40% - Accent2 56 6 2" xfId="11988"/>
    <cellStyle name="40% - Accent2 56 7" xfId="11989"/>
    <cellStyle name="40% - Accent2 56 8" xfId="11990"/>
    <cellStyle name="40% - Accent2 57" xfId="11991"/>
    <cellStyle name="40% - Accent2 57 2" xfId="11992"/>
    <cellStyle name="40% - Accent2 57 2 2" xfId="11993"/>
    <cellStyle name="40% - Accent2 57 2 2 2" xfId="11994"/>
    <cellStyle name="40% - Accent2 57 2 3" xfId="11995"/>
    <cellStyle name="40% - Accent2 57 2 3 2" xfId="11996"/>
    <cellStyle name="40% - Accent2 57 2 4" xfId="11997"/>
    <cellStyle name="40% - Accent2 57 2 4 2" xfId="11998"/>
    <cellStyle name="40% - Accent2 57 2 5" xfId="11999"/>
    <cellStyle name="40% - Accent2 57 2 5 2" xfId="12000"/>
    <cellStyle name="40% - Accent2 57 2 6" xfId="12001"/>
    <cellStyle name="40% - Accent2 57 3" xfId="12002"/>
    <cellStyle name="40% - Accent2 57 3 2" xfId="12003"/>
    <cellStyle name="40% - Accent2 57 4" xfId="12004"/>
    <cellStyle name="40% - Accent2 57 4 2" xfId="12005"/>
    <cellStyle name="40% - Accent2 57 5" xfId="12006"/>
    <cellStyle name="40% - Accent2 57 5 2" xfId="12007"/>
    <cellStyle name="40% - Accent2 57 6" xfId="12008"/>
    <cellStyle name="40% - Accent2 57 6 2" xfId="12009"/>
    <cellStyle name="40% - Accent2 57 7" xfId="12010"/>
    <cellStyle name="40% - Accent2 57 8" xfId="12011"/>
    <cellStyle name="40% - Accent2 58" xfId="12012"/>
    <cellStyle name="40% - Accent2 58 2" xfId="12013"/>
    <cellStyle name="40% - Accent2 58 2 2" xfId="12014"/>
    <cellStyle name="40% - Accent2 58 2 2 2" xfId="12015"/>
    <cellStyle name="40% - Accent2 58 2 3" xfId="12016"/>
    <cellStyle name="40% - Accent2 58 2 3 2" xfId="12017"/>
    <cellStyle name="40% - Accent2 58 2 4" xfId="12018"/>
    <cellStyle name="40% - Accent2 58 2 4 2" xfId="12019"/>
    <cellStyle name="40% - Accent2 58 2 5" xfId="12020"/>
    <cellStyle name="40% - Accent2 58 2 5 2" xfId="12021"/>
    <cellStyle name="40% - Accent2 58 2 6" xfId="12022"/>
    <cellStyle name="40% - Accent2 58 3" xfId="12023"/>
    <cellStyle name="40% - Accent2 58 3 2" xfId="12024"/>
    <cellStyle name="40% - Accent2 58 4" xfId="12025"/>
    <cellStyle name="40% - Accent2 58 4 2" xfId="12026"/>
    <cellStyle name="40% - Accent2 58 5" xfId="12027"/>
    <cellStyle name="40% - Accent2 58 5 2" xfId="12028"/>
    <cellStyle name="40% - Accent2 58 6" xfId="12029"/>
    <cellStyle name="40% - Accent2 58 6 2" xfId="12030"/>
    <cellStyle name="40% - Accent2 58 7" xfId="12031"/>
    <cellStyle name="40% - Accent2 58 8" xfId="12032"/>
    <cellStyle name="40% - Accent2 59" xfId="12033"/>
    <cellStyle name="40% - Accent2 59 2" xfId="12034"/>
    <cellStyle name="40% - Accent2 59 2 2" xfId="12035"/>
    <cellStyle name="40% - Accent2 59 2 2 2" xfId="12036"/>
    <cellStyle name="40% - Accent2 59 2 3" xfId="12037"/>
    <cellStyle name="40% - Accent2 59 2 3 2" xfId="12038"/>
    <cellStyle name="40% - Accent2 59 2 4" xfId="12039"/>
    <cellStyle name="40% - Accent2 59 2 4 2" xfId="12040"/>
    <cellStyle name="40% - Accent2 59 2 5" xfId="12041"/>
    <cellStyle name="40% - Accent2 59 2 5 2" xfId="12042"/>
    <cellStyle name="40% - Accent2 59 2 6" xfId="12043"/>
    <cellStyle name="40% - Accent2 59 3" xfId="12044"/>
    <cellStyle name="40% - Accent2 59 3 2" xfId="12045"/>
    <cellStyle name="40% - Accent2 59 4" xfId="12046"/>
    <cellStyle name="40% - Accent2 59 4 2" xfId="12047"/>
    <cellStyle name="40% - Accent2 59 5" xfId="12048"/>
    <cellStyle name="40% - Accent2 59 5 2" xfId="12049"/>
    <cellStyle name="40% - Accent2 59 6" xfId="12050"/>
    <cellStyle name="40% - Accent2 59 6 2" xfId="12051"/>
    <cellStyle name="40% - Accent2 59 7" xfId="12052"/>
    <cellStyle name="40% - Accent2 59 8" xfId="12053"/>
    <cellStyle name="40% - Accent2 6" xfId="12054"/>
    <cellStyle name="40% - Accent2 6 10" xfId="12055"/>
    <cellStyle name="40% - Accent2 6 11" xfId="12056"/>
    <cellStyle name="40% - Accent2 6 2" xfId="12057"/>
    <cellStyle name="40% - Accent2 6 2 2" xfId="12058"/>
    <cellStyle name="40% - Accent2 6 2 2 2" xfId="12059"/>
    <cellStyle name="40% - Accent2 6 2 3" xfId="12060"/>
    <cellStyle name="40% - Accent2 6 2 3 2" xfId="12061"/>
    <cellStyle name="40% - Accent2 6 2 4" xfId="12062"/>
    <cellStyle name="40% - Accent2 6 2 4 2" xfId="12063"/>
    <cellStyle name="40% - Accent2 6 2 5" xfId="12064"/>
    <cellStyle name="40% - Accent2 6 2 5 2" xfId="12065"/>
    <cellStyle name="40% - Accent2 6 2 6" xfId="12066"/>
    <cellStyle name="40% - Accent2 6 2 7" xfId="12067"/>
    <cellStyle name="40% - Accent2 6 2 8" xfId="12068"/>
    <cellStyle name="40% - Accent2 6 2 9" xfId="12069"/>
    <cellStyle name="40% - Accent2 6 3" xfId="12070"/>
    <cellStyle name="40% - Accent2 6 3 2" xfId="12071"/>
    <cellStyle name="40% - Accent2 6 4" xfId="12072"/>
    <cellStyle name="40% - Accent2 6 4 2" xfId="12073"/>
    <cellStyle name="40% - Accent2 6 5" xfId="12074"/>
    <cellStyle name="40% - Accent2 6 5 2" xfId="12075"/>
    <cellStyle name="40% - Accent2 6 6" xfId="12076"/>
    <cellStyle name="40% - Accent2 6 6 2" xfId="12077"/>
    <cellStyle name="40% - Accent2 6 7" xfId="12078"/>
    <cellStyle name="40% - Accent2 6 8" xfId="12079"/>
    <cellStyle name="40% - Accent2 6 9" xfId="12080"/>
    <cellStyle name="40% - Accent2 60" xfId="12081"/>
    <cellStyle name="40% - Accent2 60 2" xfId="12082"/>
    <cellStyle name="40% - Accent2 60 2 2" xfId="12083"/>
    <cellStyle name="40% - Accent2 60 2 2 2" xfId="12084"/>
    <cellStyle name="40% - Accent2 60 2 3" xfId="12085"/>
    <cellStyle name="40% - Accent2 60 2 3 2" xfId="12086"/>
    <cellStyle name="40% - Accent2 60 2 4" xfId="12087"/>
    <cellStyle name="40% - Accent2 60 2 4 2" xfId="12088"/>
    <cellStyle name="40% - Accent2 60 2 5" xfId="12089"/>
    <cellStyle name="40% - Accent2 60 2 5 2" xfId="12090"/>
    <cellStyle name="40% - Accent2 60 2 6" xfId="12091"/>
    <cellStyle name="40% - Accent2 60 3" xfId="12092"/>
    <cellStyle name="40% - Accent2 60 3 2" xfId="12093"/>
    <cellStyle name="40% - Accent2 60 4" xfId="12094"/>
    <cellStyle name="40% - Accent2 60 4 2" xfId="12095"/>
    <cellStyle name="40% - Accent2 60 5" xfId="12096"/>
    <cellStyle name="40% - Accent2 60 5 2" xfId="12097"/>
    <cellStyle name="40% - Accent2 60 6" xfId="12098"/>
    <cellStyle name="40% - Accent2 60 6 2" xfId="12099"/>
    <cellStyle name="40% - Accent2 60 7" xfId="12100"/>
    <cellStyle name="40% - Accent2 60 8" xfId="12101"/>
    <cellStyle name="40% - Accent2 61" xfId="12102"/>
    <cellStyle name="40% - Accent2 61 2" xfId="12103"/>
    <cellStyle name="40% - Accent2 61 2 2" xfId="12104"/>
    <cellStyle name="40% - Accent2 61 2 2 2" xfId="12105"/>
    <cellStyle name="40% - Accent2 61 2 3" xfId="12106"/>
    <cellStyle name="40% - Accent2 61 2 3 2" xfId="12107"/>
    <cellStyle name="40% - Accent2 61 2 4" xfId="12108"/>
    <cellStyle name="40% - Accent2 61 2 4 2" xfId="12109"/>
    <cellStyle name="40% - Accent2 61 2 5" xfId="12110"/>
    <cellStyle name="40% - Accent2 61 2 5 2" xfId="12111"/>
    <cellStyle name="40% - Accent2 61 2 6" xfId="12112"/>
    <cellStyle name="40% - Accent2 61 3" xfId="12113"/>
    <cellStyle name="40% - Accent2 61 3 2" xfId="12114"/>
    <cellStyle name="40% - Accent2 61 4" xfId="12115"/>
    <cellStyle name="40% - Accent2 61 4 2" xfId="12116"/>
    <cellStyle name="40% - Accent2 61 5" xfId="12117"/>
    <cellStyle name="40% - Accent2 61 5 2" xfId="12118"/>
    <cellStyle name="40% - Accent2 61 6" xfId="12119"/>
    <cellStyle name="40% - Accent2 61 6 2" xfId="12120"/>
    <cellStyle name="40% - Accent2 61 7" xfId="12121"/>
    <cellStyle name="40% - Accent2 61 8" xfId="12122"/>
    <cellStyle name="40% - Accent2 62" xfId="12123"/>
    <cellStyle name="40% - Accent2 62 2" xfId="12124"/>
    <cellStyle name="40% - Accent2 62 2 2" xfId="12125"/>
    <cellStyle name="40% - Accent2 62 2 2 2" xfId="12126"/>
    <cellStyle name="40% - Accent2 62 2 3" xfId="12127"/>
    <cellStyle name="40% - Accent2 62 2 3 2" xfId="12128"/>
    <cellStyle name="40% - Accent2 62 2 4" xfId="12129"/>
    <cellStyle name="40% - Accent2 62 2 4 2" xfId="12130"/>
    <cellStyle name="40% - Accent2 62 2 5" xfId="12131"/>
    <cellStyle name="40% - Accent2 62 2 5 2" xfId="12132"/>
    <cellStyle name="40% - Accent2 62 2 6" xfId="12133"/>
    <cellStyle name="40% - Accent2 62 3" xfId="12134"/>
    <cellStyle name="40% - Accent2 62 3 2" xfId="12135"/>
    <cellStyle name="40% - Accent2 62 4" xfId="12136"/>
    <cellStyle name="40% - Accent2 62 4 2" xfId="12137"/>
    <cellStyle name="40% - Accent2 62 5" xfId="12138"/>
    <cellStyle name="40% - Accent2 62 5 2" xfId="12139"/>
    <cellStyle name="40% - Accent2 62 6" xfId="12140"/>
    <cellStyle name="40% - Accent2 62 6 2" xfId="12141"/>
    <cellStyle name="40% - Accent2 62 7" xfId="12142"/>
    <cellStyle name="40% - Accent2 62 8" xfId="12143"/>
    <cellStyle name="40% - Accent2 63" xfId="12144"/>
    <cellStyle name="40% - Accent2 63 2" xfId="12145"/>
    <cellStyle name="40% - Accent2 63 2 2" xfId="12146"/>
    <cellStyle name="40% - Accent2 63 2 2 2" xfId="12147"/>
    <cellStyle name="40% - Accent2 63 2 3" xfId="12148"/>
    <cellStyle name="40% - Accent2 63 2 3 2" xfId="12149"/>
    <cellStyle name="40% - Accent2 63 2 4" xfId="12150"/>
    <cellStyle name="40% - Accent2 63 2 4 2" xfId="12151"/>
    <cellStyle name="40% - Accent2 63 2 5" xfId="12152"/>
    <cellStyle name="40% - Accent2 63 2 5 2" xfId="12153"/>
    <cellStyle name="40% - Accent2 63 2 6" xfId="12154"/>
    <cellStyle name="40% - Accent2 63 3" xfId="12155"/>
    <cellStyle name="40% - Accent2 63 3 2" xfId="12156"/>
    <cellStyle name="40% - Accent2 63 4" xfId="12157"/>
    <cellStyle name="40% - Accent2 63 4 2" xfId="12158"/>
    <cellStyle name="40% - Accent2 63 5" xfId="12159"/>
    <cellStyle name="40% - Accent2 63 5 2" xfId="12160"/>
    <cellStyle name="40% - Accent2 63 6" xfId="12161"/>
    <cellStyle name="40% - Accent2 63 6 2" xfId="12162"/>
    <cellStyle name="40% - Accent2 63 7" xfId="12163"/>
    <cellStyle name="40% - Accent2 63 8" xfId="12164"/>
    <cellStyle name="40% - Accent2 64" xfId="12165"/>
    <cellStyle name="40% - Accent2 64 2" xfId="12166"/>
    <cellStyle name="40% - Accent2 64 2 2" xfId="12167"/>
    <cellStyle name="40% - Accent2 64 2 2 2" xfId="12168"/>
    <cellStyle name="40% - Accent2 64 2 3" xfId="12169"/>
    <cellStyle name="40% - Accent2 64 2 3 2" xfId="12170"/>
    <cellStyle name="40% - Accent2 64 2 4" xfId="12171"/>
    <cellStyle name="40% - Accent2 64 2 4 2" xfId="12172"/>
    <cellStyle name="40% - Accent2 64 2 5" xfId="12173"/>
    <cellStyle name="40% - Accent2 64 2 5 2" xfId="12174"/>
    <cellStyle name="40% - Accent2 64 2 6" xfId="12175"/>
    <cellStyle name="40% - Accent2 64 3" xfId="12176"/>
    <cellStyle name="40% - Accent2 64 3 2" xfId="12177"/>
    <cellStyle name="40% - Accent2 64 4" xfId="12178"/>
    <cellStyle name="40% - Accent2 64 4 2" xfId="12179"/>
    <cellStyle name="40% - Accent2 64 5" xfId="12180"/>
    <cellStyle name="40% - Accent2 64 5 2" xfId="12181"/>
    <cellStyle name="40% - Accent2 64 6" xfId="12182"/>
    <cellStyle name="40% - Accent2 64 6 2" xfId="12183"/>
    <cellStyle name="40% - Accent2 64 7" xfId="12184"/>
    <cellStyle name="40% - Accent2 64 8" xfId="12185"/>
    <cellStyle name="40% - Accent2 65" xfId="12186"/>
    <cellStyle name="40% - Accent2 65 2" xfId="12187"/>
    <cellStyle name="40% - Accent2 65 2 2" xfId="12188"/>
    <cellStyle name="40% - Accent2 65 2 2 2" xfId="12189"/>
    <cellStyle name="40% - Accent2 65 2 3" xfId="12190"/>
    <cellStyle name="40% - Accent2 65 2 3 2" xfId="12191"/>
    <cellStyle name="40% - Accent2 65 2 4" xfId="12192"/>
    <cellStyle name="40% - Accent2 65 2 4 2" xfId="12193"/>
    <cellStyle name="40% - Accent2 65 2 5" xfId="12194"/>
    <cellStyle name="40% - Accent2 65 2 5 2" xfId="12195"/>
    <cellStyle name="40% - Accent2 65 2 6" xfId="12196"/>
    <cellStyle name="40% - Accent2 65 3" xfId="12197"/>
    <cellStyle name="40% - Accent2 65 3 2" xfId="12198"/>
    <cellStyle name="40% - Accent2 65 4" xfId="12199"/>
    <cellStyle name="40% - Accent2 65 4 2" xfId="12200"/>
    <cellStyle name="40% - Accent2 65 5" xfId="12201"/>
    <cellStyle name="40% - Accent2 65 5 2" xfId="12202"/>
    <cellStyle name="40% - Accent2 65 6" xfId="12203"/>
    <cellStyle name="40% - Accent2 65 6 2" xfId="12204"/>
    <cellStyle name="40% - Accent2 65 7" xfId="12205"/>
    <cellStyle name="40% - Accent2 65 8" xfId="12206"/>
    <cellStyle name="40% - Accent2 66" xfId="12207"/>
    <cellStyle name="40% - Accent2 66 2" xfId="12208"/>
    <cellStyle name="40% - Accent2 66 2 2" xfId="12209"/>
    <cellStyle name="40% - Accent2 66 2 2 2" xfId="12210"/>
    <cellStyle name="40% - Accent2 66 2 3" xfId="12211"/>
    <cellStyle name="40% - Accent2 66 2 3 2" xfId="12212"/>
    <cellStyle name="40% - Accent2 66 2 4" xfId="12213"/>
    <cellStyle name="40% - Accent2 66 2 4 2" xfId="12214"/>
    <cellStyle name="40% - Accent2 66 2 5" xfId="12215"/>
    <cellStyle name="40% - Accent2 66 2 5 2" xfId="12216"/>
    <cellStyle name="40% - Accent2 66 2 6" xfId="12217"/>
    <cellStyle name="40% - Accent2 66 3" xfId="12218"/>
    <cellStyle name="40% - Accent2 66 3 2" xfId="12219"/>
    <cellStyle name="40% - Accent2 66 4" xfId="12220"/>
    <cellStyle name="40% - Accent2 66 4 2" xfId="12221"/>
    <cellStyle name="40% - Accent2 66 5" xfId="12222"/>
    <cellStyle name="40% - Accent2 66 5 2" xfId="12223"/>
    <cellStyle name="40% - Accent2 66 6" xfId="12224"/>
    <cellStyle name="40% - Accent2 66 6 2" xfId="12225"/>
    <cellStyle name="40% - Accent2 66 7" xfId="12226"/>
    <cellStyle name="40% - Accent2 66 8" xfId="12227"/>
    <cellStyle name="40% - Accent2 67" xfId="12228"/>
    <cellStyle name="40% - Accent2 67 2" xfId="12229"/>
    <cellStyle name="40% - Accent2 67 2 2" xfId="12230"/>
    <cellStyle name="40% - Accent2 67 2 2 2" xfId="12231"/>
    <cellStyle name="40% - Accent2 67 2 3" xfId="12232"/>
    <cellStyle name="40% - Accent2 67 2 3 2" xfId="12233"/>
    <cellStyle name="40% - Accent2 67 2 4" xfId="12234"/>
    <cellStyle name="40% - Accent2 67 2 4 2" xfId="12235"/>
    <cellStyle name="40% - Accent2 67 2 5" xfId="12236"/>
    <cellStyle name="40% - Accent2 67 2 5 2" xfId="12237"/>
    <cellStyle name="40% - Accent2 67 2 6" xfId="12238"/>
    <cellStyle name="40% - Accent2 67 3" xfId="12239"/>
    <cellStyle name="40% - Accent2 67 3 2" xfId="12240"/>
    <cellStyle name="40% - Accent2 67 4" xfId="12241"/>
    <cellStyle name="40% - Accent2 67 4 2" xfId="12242"/>
    <cellStyle name="40% - Accent2 67 5" xfId="12243"/>
    <cellStyle name="40% - Accent2 67 5 2" xfId="12244"/>
    <cellStyle name="40% - Accent2 67 6" xfId="12245"/>
    <cellStyle name="40% - Accent2 67 6 2" xfId="12246"/>
    <cellStyle name="40% - Accent2 67 7" xfId="12247"/>
    <cellStyle name="40% - Accent2 67 8" xfId="12248"/>
    <cellStyle name="40% - Accent2 68" xfId="12249"/>
    <cellStyle name="40% - Accent2 68 2" xfId="12250"/>
    <cellStyle name="40% - Accent2 68 2 2" xfId="12251"/>
    <cellStyle name="40% - Accent2 68 2 2 2" xfId="12252"/>
    <cellStyle name="40% - Accent2 68 2 3" xfId="12253"/>
    <cellStyle name="40% - Accent2 68 2 3 2" xfId="12254"/>
    <cellStyle name="40% - Accent2 68 2 4" xfId="12255"/>
    <cellStyle name="40% - Accent2 68 2 4 2" xfId="12256"/>
    <cellStyle name="40% - Accent2 68 2 5" xfId="12257"/>
    <cellStyle name="40% - Accent2 68 2 5 2" xfId="12258"/>
    <cellStyle name="40% - Accent2 68 2 6" xfId="12259"/>
    <cellStyle name="40% - Accent2 68 3" xfId="12260"/>
    <cellStyle name="40% - Accent2 68 3 2" xfId="12261"/>
    <cellStyle name="40% - Accent2 68 4" xfId="12262"/>
    <cellStyle name="40% - Accent2 68 4 2" xfId="12263"/>
    <cellStyle name="40% - Accent2 68 5" xfId="12264"/>
    <cellStyle name="40% - Accent2 68 5 2" xfId="12265"/>
    <cellStyle name="40% - Accent2 68 6" xfId="12266"/>
    <cellStyle name="40% - Accent2 68 6 2" xfId="12267"/>
    <cellStyle name="40% - Accent2 68 7" xfId="12268"/>
    <cellStyle name="40% - Accent2 68 8" xfId="12269"/>
    <cellStyle name="40% - Accent2 69" xfId="12270"/>
    <cellStyle name="40% - Accent2 69 2" xfId="12271"/>
    <cellStyle name="40% - Accent2 69 2 2" xfId="12272"/>
    <cellStyle name="40% - Accent2 69 2 2 2" xfId="12273"/>
    <cellStyle name="40% - Accent2 69 2 3" xfId="12274"/>
    <cellStyle name="40% - Accent2 69 2 3 2" xfId="12275"/>
    <cellStyle name="40% - Accent2 69 2 4" xfId="12276"/>
    <cellStyle name="40% - Accent2 69 2 4 2" xfId="12277"/>
    <cellStyle name="40% - Accent2 69 2 5" xfId="12278"/>
    <cellStyle name="40% - Accent2 69 2 5 2" xfId="12279"/>
    <cellStyle name="40% - Accent2 69 2 6" xfId="12280"/>
    <cellStyle name="40% - Accent2 69 3" xfId="12281"/>
    <cellStyle name="40% - Accent2 69 3 2" xfId="12282"/>
    <cellStyle name="40% - Accent2 69 4" xfId="12283"/>
    <cellStyle name="40% - Accent2 69 4 2" xfId="12284"/>
    <cellStyle name="40% - Accent2 69 5" xfId="12285"/>
    <cellStyle name="40% - Accent2 69 5 2" xfId="12286"/>
    <cellStyle name="40% - Accent2 69 6" xfId="12287"/>
    <cellStyle name="40% - Accent2 69 6 2" xfId="12288"/>
    <cellStyle name="40% - Accent2 69 7" xfId="12289"/>
    <cellStyle name="40% - Accent2 69 8" xfId="12290"/>
    <cellStyle name="40% - Accent2 7" xfId="12291"/>
    <cellStyle name="40% - Accent2 7 10" xfId="12292"/>
    <cellStyle name="40% - Accent2 7 11" xfId="12293"/>
    <cellStyle name="40% - Accent2 7 2" xfId="12294"/>
    <cellStyle name="40% - Accent2 7 2 2" xfId="12295"/>
    <cellStyle name="40% - Accent2 7 2 2 2" xfId="12296"/>
    <cellStyle name="40% - Accent2 7 2 3" xfId="12297"/>
    <cellStyle name="40% - Accent2 7 2 3 2" xfId="12298"/>
    <cellStyle name="40% - Accent2 7 2 4" xfId="12299"/>
    <cellStyle name="40% - Accent2 7 2 4 2" xfId="12300"/>
    <cellStyle name="40% - Accent2 7 2 5" xfId="12301"/>
    <cellStyle name="40% - Accent2 7 2 5 2" xfId="12302"/>
    <cellStyle name="40% - Accent2 7 2 6" xfId="12303"/>
    <cellStyle name="40% - Accent2 7 2 7" xfId="12304"/>
    <cellStyle name="40% - Accent2 7 2 8" xfId="12305"/>
    <cellStyle name="40% - Accent2 7 2 9" xfId="12306"/>
    <cellStyle name="40% - Accent2 7 3" xfId="12307"/>
    <cellStyle name="40% - Accent2 7 3 2" xfId="12308"/>
    <cellStyle name="40% - Accent2 7 4" xfId="12309"/>
    <cellStyle name="40% - Accent2 7 4 2" xfId="12310"/>
    <cellStyle name="40% - Accent2 7 5" xfId="12311"/>
    <cellStyle name="40% - Accent2 7 5 2" xfId="12312"/>
    <cellStyle name="40% - Accent2 7 6" xfId="12313"/>
    <cellStyle name="40% - Accent2 7 6 2" xfId="12314"/>
    <cellStyle name="40% - Accent2 7 7" xfId="12315"/>
    <cellStyle name="40% - Accent2 7 8" xfId="12316"/>
    <cellStyle name="40% - Accent2 7 9" xfId="12317"/>
    <cellStyle name="40% - Accent2 70" xfId="12318"/>
    <cellStyle name="40% - Accent2 70 2" xfId="12319"/>
    <cellStyle name="40% - Accent2 70 2 2" xfId="12320"/>
    <cellStyle name="40% - Accent2 70 2 2 2" xfId="12321"/>
    <cellStyle name="40% - Accent2 70 2 3" xfId="12322"/>
    <cellStyle name="40% - Accent2 70 2 3 2" xfId="12323"/>
    <cellStyle name="40% - Accent2 70 2 4" xfId="12324"/>
    <cellStyle name="40% - Accent2 70 2 4 2" xfId="12325"/>
    <cellStyle name="40% - Accent2 70 2 5" xfId="12326"/>
    <cellStyle name="40% - Accent2 70 2 5 2" xfId="12327"/>
    <cellStyle name="40% - Accent2 70 2 6" xfId="12328"/>
    <cellStyle name="40% - Accent2 70 3" xfId="12329"/>
    <cellStyle name="40% - Accent2 70 3 2" xfId="12330"/>
    <cellStyle name="40% - Accent2 70 4" xfId="12331"/>
    <cellStyle name="40% - Accent2 70 4 2" xfId="12332"/>
    <cellStyle name="40% - Accent2 70 5" xfId="12333"/>
    <cellStyle name="40% - Accent2 70 5 2" xfId="12334"/>
    <cellStyle name="40% - Accent2 70 6" xfId="12335"/>
    <cellStyle name="40% - Accent2 70 6 2" xfId="12336"/>
    <cellStyle name="40% - Accent2 70 7" xfId="12337"/>
    <cellStyle name="40% - Accent2 70 8" xfId="12338"/>
    <cellStyle name="40% - Accent2 71" xfId="12339"/>
    <cellStyle name="40% - Accent2 71 2" xfId="12340"/>
    <cellStyle name="40% - Accent2 71 2 2" xfId="12341"/>
    <cellStyle name="40% - Accent2 71 2 2 2" xfId="12342"/>
    <cellStyle name="40% - Accent2 71 2 3" xfId="12343"/>
    <cellStyle name="40% - Accent2 71 2 3 2" xfId="12344"/>
    <cellStyle name="40% - Accent2 71 2 4" xfId="12345"/>
    <cellStyle name="40% - Accent2 71 2 4 2" xfId="12346"/>
    <cellStyle name="40% - Accent2 71 2 5" xfId="12347"/>
    <cellStyle name="40% - Accent2 71 2 5 2" xfId="12348"/>
    <cellStyle name="40% - Accent2 71 2 6" xfId="12349"/>
    <cellStyle name="40% - Accent2 71 3" xfId="12350"/>
    <cellStyle name="40% - Accent2 71 3 2" xfId="12351"/>
    <cellStyle name="40% - Accent2 71 4" xfId="12352"/>
    <cellStyle name="40% - Accent2 71 4 2" xfId="12353"/>
    <cellStyle name="40% - Accent2 71 5" xfId="12354"/>
    <cellStyle name="40% - Accent2 71 5 2" xfId="12355"/>
    <cellStyle name="40% - Accent2 71 6" xfId="12356"/>
    <cellStyle name="40% - Accent2 71 6 2" xfId="12357"/>
    <cellStyle name="40% - Accent2 71 7" xfId="12358"/>
    <cellStyle name="40% - Accent2 71 8" xfId="12359"/>
    <cellStyle name="40% - Accent2 72" xfId="12360"/>
    <cellStyle name="40% - Accent2 72 2" xfId="12361"/>
    <cellStyle name="40% - Accent2 72 2 2" xfId="12362"/>
    <cellStyle name="40% - Accent2 72 2 2 2" xfId="12363"/>
    <cellStyle name="40% - Accent2 72 2 3" xfId="12364"/>
    <cellStyle name="40% - Accent2 72 2 3 2" xfId="12365"/>
    <cellStyle name="40% - Accent2 72 2 4" xfId="12366"/>
    <cellStyle name="40% - Accent2 72 2 4 2" xfId="12367"/>
    <cellStyle name="40% - Accent2 72 2 5" xfId="12368"/>
    <cellStyle name="40% - Accent2 72 2 5 2" xfId="12369"/>
    <cellStyle name="40% - Accent2 72 2 6" xfId="12370"/>
    <cellStyle name="40% - Accent2 72 3" xfId="12371"/>
    <cellStyle name="40% - Accent2 72 3 2" xfId="12372"/>
    <cellStyle name="40% - Accent2 72 4" xfId="12373"/>
    <cellStyle name="40% - Accent2 72 4 2" xfId="12374"/>
    <cellStyle name="40% - Accent2 72 5" xfId="12375"/>
    <cellStyle name="40% - Accent2 72 5 2" xfId="12376"/>
    <cellStyle name="40% - Accent2 72 6" xfId="12377"/>
    <cellStyle name="40% - Accent2 72 6 2" xfId="12378"/>
    <cellStyle name="40% - Accent2 72 7" xfId="12379"/>
    <cellStyle name="40% - Accent2 72 8" xfId="12380"/>
    <cellStyle name="40% - Accent2 8" xfId="12381"/>
    <cellStyle name="40% - Accent2 8 2" xfId="12382"/>
    <cellStyle name="40% - Accent2 8 2 2" xfId="12383"/>
    <cellStyle name="40% - Accent2 8 2 2 2" xfId="12384"/>
    <cellStyle name="40% - Accent2 8 2 3" xfId="12385"/>
    <cellStyle name="40% - Accent2 8 2 3 2" xfId="12386"/>
    <cellStyle name="40% - Accent2 8 2 4" xfId="12387"/>
    <cellStyle name="40% - Accent2 8 2 4 2" xfId="12388"/>
    <cellStyle name="40% - Accent2 8 2 5" xfId="12389"/>
    <cellStyle name="40% - Accent2 8 2 5 2" xfId="12390"/>
    <cellStyle name="40% - Accent2 8 2 6" xfId="12391"/>
    <cellStyle name="40% - Accent2 8 3" xfId="12392"/>
    <cellStyle name="40% - Accent2 8 3 2" xfId="12393"/>
    <cellStyle name="40% - Accent2 8 4" xfId="12394"/>
    <cellStyle name="40% - Accent2 8 4 2" xfId="12395"/>
    <cellStyle name="40% - Accent2 8 5" xfId="12396"/>
    <cellStyle name="40% - Accent2 8 5 2" xfId="12397"/>
    <cellStyle name="40% - Accent2 8 6" xfId="12398"/>
    <cellStyle name="40% - Accent2 8 6 2" xfId="12399"/>
    <cellStyle name="40% - Accent2 8 7" xfId="12400"/>
    <cellStyle name="40% - Accent2 8 8" xfId="12401"/>
    <cellStyle name="40% - Accent2 9" xfId="12402"/>
    <cellStyle name="40% - Accent2 9 2" xfId="12403"/>
    <cellStyle name="40% - Accent2 9 2 2" xfId="12404"/>
    <cellStyle name="40% - Accent2 9 2 2 2" xfId="12405"/>
    <cellStyle name="40% - Accent2 9 2 3" xfId="12406"/>
    <cellStyle name="40% - Accent2 9 2 3 2" xfId="12407"/>
    <cellStyle name="40% - Accent2 9 2 4" xfId="12408"/>
    <cellStyle name="40% - Accent2 9 2 4 2" xfId="12409"/>
    <cellStyle name="40% - Accent2 9 2 5" xfId="12410"/>
    <cellStyle name="40% - Accent2 9 2 5 2" xfId="12411"/>
    <cellStyle name="40% - Accent2 9 2 6" xfId="12412"/>
    <cellStyle name="40% - Accent2 9 3" xfId="12413"/>
    <cellStyle name="40% - Accent2 9 3 2" xfId="12414"/>
    <cellStyle name="40% - Accent2 9 4" xfId="12415"/>
    <cellStyle name="40% - Accent2 9 4 2" xfId="12416"/>
    <cellStyle name="40% - Accent2 9 5" xfId="12417"/>
    <cellStyle name="40% - Accent2 9 5 2" xfId="12418"/>
    <cellStyle name="40% - Accent2 9 6" xfId="12419"/>
    <cellStyle name="40% - Accent2 9 6 2" xfId="12420"/>
    <cellStyle name="40% - Accent2 9 7" xfId="12421"/>
    <cellStyle name="40% - Accent2 9 8" xfId="12422"/>
    <cellStyle name="40% - Accent3 10" xfId="12423"/>
    <cellStyle name="40% - Accent3 10 2" xfId="12424"/>
    <cellStyle name="40% - Accent3 10 2 2" xfId="12425"/>
    <cellStyle name="40% - Accent3 10 2 2 2" xfId="12426"/>
    <cellStyle name="40% - Accent3 10 2 3" xfId="12427"/>
    <cellStyle name="40% - Accent3 10 2 3 2" xfId="12428"/>
    <cellStyle name="40% - Accent3 10 2 4" xfId="12429"/>
    <cellStyle name="40% - Accent3 10 2 4 2" xfId="12430"/>
    <cellStyle name="40% - Accent3 10 2 5" xfId="12431"/>
    <cellStyle name="40% - Accent3 10 2 5 2" xfId="12432"/>
    <cellStyle name="40% - Accent3 10 2 6" xfId="12433"/>
    <cellStyle name="40% - Accent3 10 3" xfId="12434"/>
    <cellStyle name="40% - Accent3 10 3 2" xfId="12435"/>
    <cellStyle name="40% - Accent3 10 4" xfId="12436"/>
    <cellStyle name="40% - Accent3 10 4 2" xfId="12437"/>
    <cellStyle name="40% - Accent3 10 5" xfId="12438"/>
    <cellStyle name="40% - Accent3 10 5 2" xfId="12439"/>
    <cellStyle name="40% - Accent3 10 6" xfId="12440"/>
    <cellStyle name="40% - Accent3 10 6 2" xfId="12441"/>
    <cellStyle name="40% - Accent3 10 7" xfId="12442"/>
    <cellStyle name="40% - Accent3 10 8" xfId="12443"/>
    <cellStyle name="40% - Accent3 11" xfId="12444"/>
    <cellStyle name="40% - Accent3 11 2" xfId="12445"/>
    <cellStyle name="40% - Accent3 11 2 2" xfId="12446"/>
    <cellStyle name="40% - Accent3 11 2 2 2" xfId="12447"/>
    <cellStyle name="40% - Accent3 11 2 3" xfId="12448"/>
    <cellStyle name="40% - Accent3 11 2 3 2" xfId="12449"/>
    <cellStyle name="40% - Accent3 11 2 4" xfId="12450"/>
    <cellStyle name="40% - Accent3 11 2 4 2" xfId="12451"/>
    <cellStyle name="40% - Accent3 11 2 5" xfId="12452"/>
    <cellStyle name="40% - Accent3 11 2 5 2" xfId="12453"/>
    <cellStyle name="40% - Accent3 11 2 6" xfId="12454"/>
    <cellStyle name="40% - Accent3 11 3" xfId="12455"/>
    <cellStyle name="40% - Accent3 11 3 2" xfId="12456"/>
    <cellStyle name="40% - Accent3 11 4" xfId="12457"/>
    <cellStyle name="40% - Accent3 11 4 2" xfId="12458"/>
    <cellStyle name="40% - Accent3 11 5" xfId="12459"/>
    <cellStyle name="40% - Accent3 11 5 2" xfId="12460"/>
    <cellStyle name="40% - Accent3 11 6" xfId="12461"/>
    <cellStyle name="40% - Accent3 11 6 2" xfId="12462"/>
    <cellStyle name="40% - Accent3 11 7" xfId="12463"/>
    <cellStyle name="40% - Accent3 11 8" xfId="12464"/>
    <cellStyle name="40% - Accent3 12" xfId="12465"/>
    <cellStyle name="40% - Accent3 12 2" xfId="12466"/>
    <cellStyle name="40% - Accent3 12 2 2" xfId="12467"/>
    <cellStyle name="40% - Accent3 12 2 2 2" xfId="12468"/>
    <cellStyle name="40% - Accent3 12 2 3" xfId="12469"/>
    <cellStyle name="40% - Accent3 12 2 3 2" xfId="12470"/>
    <cellStyle name="40% - Accent3 12 2 4" xfId="12471"/>
    <cellStyle name="40% - Accent3 12 2 4 2" xfId="12472"/>
    <cellStyle name="40% - Accent3 12 2 5" xfId="12473"/>
    <cellStyle name="40% - Accent3 12 2 5 2" xfId="12474"/>
    <cellStyle name="40% - Accent3 12 2 6" xfId="12475"/>
    <cellStyle name="40% - Accent3 12 3" xfId="12476"/>
    <cellStyle name="40% - Accent3 12 3 2" xfId="12477"/>
    <cellStyle name="40% - Accent3 12 4" xfId="12478"/>
    <cellStyle name="40% - Accent3 12 4 2" xfId="12479"/>
    <cellStyle name="40% - Accent3 12 5" xfId="12480"/>
    <cellStyle name="40% - Accent3 12 5 2" xfId="12481"/>
    <cellStyle name="40% - Accent3 12 6" xfId="12482"/>
    <cellStyle name="40% - Accent3 12 6 2" xfId="12483"/>
    <cellStyle name="40% - Accent3 12 7" xfId="12484"/>
    <cellStyle name="40% - Accent3 12 8" xfId="12485"/>
    <cellStyle name="40% - Accent3 13" xfId="12486"/>
    <cellStyle name="40% - Accent3 13 2" xfId="12487"/>
    <cellStyle name="40% - Accent3 13 2 2" xfId="12488"/>
    <cellStyle name="40% - Accent3 13 2 2 2" xfId="12489"/>
    <cellStyle name="40% - Accent3 13 2 3" xfId="12490"/>
    <cellStyle name="40% - Accent3 13 2 3 2" xfId="12491"/>
    <cellStyle name="40% - Accent3 13 2 4" xfId="12492"/>
    <cellStyle name="40% - Accent3 13 2 4 2" xfId="12493"/>
    <cellStyle name="40% - Accent3 13 2 5" xfId="12494"/>
    <cellStyle name="40% - Accent3 13 2 5 2" xfId="12495"/>
    <cellStyle name="40% - Accent3 13 2 6" xfId="12496"/>
    <cellStyle name="40% - Accent3 13 3" xfId="12497"/>
    <cellStyle name="40% - Accent3 13 3 2" xfId="12498"/>
    <cellStyle name="40% - Accent3 13 4" xfId="12499"/>
    <cellStyle name="40% - Accent3 13 4 2" xfId="12500"/>
    <cellStyle name="40% - Accent3 13 5" xfId="12501"/>
    <cellStyle name="40% - Accent3 13 5 2" xfId="12502"/>
    <cellStyle name="40% - Accent3 13 6" xfId="12503"/>
    <cellStyle name="40% - Accent3 13 6 2" xfId="12504"/>
    <cellStyle name="40% - Accent3 13 7" xfId="12505"/>
    <cellStyle name="40% - Accent3 13 8" xfId="12506"/>
    <cellStyle name="40% - Accent3 14" xfId="12507"/>
    <cellStyle name="40% - Accent3 14 2" xfId="12508"/>
    <cellStyle name="40% - Accent3 14 2 2" xfId="12509"/>
    <cellStyle name="40% - Accent3 14 2 2 2" xfId="12510"/>
    <cellStyle name="40% - Accent3 14 2 3" xfId="12511"/>
    <cellStyle name="40% - Accent3 14 2 3 2" xfId="12512"/>
    <cellStyle name="40% - Accent3 14 2 4" xfId="12513"/>
    <cellStyle name="40% - Accent3 14 2 4 2" xfId="12514"/>
    <cellStyle name="40% - Accent3 14 2 5" xfId="12515"/>
    <cellStyle name="40% - Accent3 14 2 5 2" xfId="12516"/>
    <cellStyle name="40% - Accent3 14 2 6" xfId="12517"/>
    <cellStyle name="40% - Accent3 14 3" xfId="12518"/>
    <cellStyle name="40% - Accent3 14 3 2" xfId="12519"/>
    <cellStyle name="40% - Accent3 14 4" xfId="12520"/>
    <cellStyle name="40% - Accent3 14 4 2" xfId="12521"/>
    <cellStyle name="40% - Accent3 14 5" xfId="12522"/>
    <cellStyle name="40% - Accent3 14 5 2" xfId="12523"/>
    <cellStyle name="40% - Accent3 14 6" xfId="12524"/>
    <cellStyle name="40% - Accent3 14 6 2" xfId="12525"/>
    <cellStyle name="40% - Accent3 14 7" xfId="12526"/>
    <cellStyle name="40% - Accent3 14 8" xfId="12527"/>
    <cellStyle name="40% - Accent3 15" xfId="12528"/>
    <cellStyle name="40% - Accent3 15 2" xfId="12529"/>
    <cellStyle name="40% - Accent3 15 2 2" xfId="12530"/>
    <cellStyle name="40% - Accent3 15 2 2 2" xfId="12531"/>
    <cellStyle name="40% - Accent3 15 2 3" xfId="12532"/>
    <cellStyle name="40% - Accent3 15 2 3 2" xfId="12533"/>
    <cellStyle name="40% - Accent3 15 2 4" xfId="12534"/>
    <cellStyle name="40% - Accent3 15 2 4 2" xfId="12535"/>
    <cellStyle name="40% - Accent3 15 2 5" xfId="12536"/>
    <cellStyle name="40% - Accent3 15 2 5 2" xfId="12537"/>
    <cellStyle name="40% - Accent3 15 2 6" xfId="12538"/>
    <cellStyle name="40% - Accent3 15 3" xfId="12539"/>
    <cellStyle name="40% - Accent3 15 3 2" xfId="12540"/>
    <cellStyle name="40% - Accent3 15 4" xfId="12541"/>
    <cellStyle name="40% - Accent3 15 4 2" xfId="12542"/>
    <cellStyle name="40% - Accent3 15 5" xfId="12543"/>
    <cellStyle name="40% - Accent3 15 5 2" xfId="12544"/>
    <cellStyle name="40% - Accent3 15 6" xfId="12545"/>
    <cellStyle name="40% - Accent3 15 6 2" xfId="12546"/>
    <cellStyle name="40% - Accent3 15 7" xfId="12547"/>
    <cellStyle name="40% - Accent3 15 8" xfId="12548"/>
    <cellStyle name="40% - Accent3 16" xfId="12549"/>
    <cellStyle name="40% - Accent3 16 2" xfId="12550"/>
    <cellStyle name="40% - Accent3 16 2 2" xfId="12551"/>
    <cellStyle name="40% - Accent3 16 2 2 2" xfId="12552"/>
    <cellStyle name="40% - Accent3 16 2 3" xfId="12553"/>
    <cellStyle name="40% - Accent3 16 2 3 2" xfId="12554"/>
    <cellStyle name="40% - Accent3 16 2 4" xfId="12555"/>
    <cellStyle name="40% - Accent3 16 2 4 2" xfId="12556"/>
    <cellStyle name="40% - Accent3 16 2 5" xfId="12557"/>
    <cellStyle name="40% - Accent3 16 2 5 2" xfId="12558"/>
    <cellStyle name="40% - Accent3 16 2 6" xfId="12559"/>
    <cellStyle name="40% - Accent3 16 3" xfId="12560"/>
    <cellStyle name="40% - Accent3 16 3 2" xfId="12561"/>
    <cellStyle name="40% - Accent3 16 4" xfId="12562"/>
    <cellStyle name="40% - Accent3 16 4 2" xfId="12563"/>
    <cellStyle name="40% - Accent3 16 5" xfId="12564"/>
    <cellStyle name="40% - Accent3 16 5 2" xfId="12565"/>
    <cellStyle name="40% - Accent3 16 6" xfId="12566"/>
    <cellStyle name="40% - Accent3 16 6 2" xfId="12567"/>
    <cellStyle name="40% - Accent3 16 7" xfId="12568"/>
    <cellStyle name="40% - Accent3 16 8" xfId="12569"/>
    <cellStyle name="40% - Accent3 17" xfId="12570"/>
    <cellStyle name="40% - Accent3 17 2" xfId="12571"/>
    <cellStyle name="40% - Accent3 17 2 2" xfId="12572"/>
    <cellStyle name="40% - Accent3 17 2 2 2" xfId="12573"/>
    <cellStyle name="40% - Accent3 17 2 3" xfId="12574"/>
    <cellStyle name="40% - Accent3 17 2 3 2" xfId="12575"/>
    <cellStyle name="40% - Accent3 17 2 4" xfId="12576"/>
    <cellStyle name="40% - Accent3 17 2 4 2" xfId="12577"/>
    <cellStyle name="40% - Accent3 17 2 5" xfId="12578"/>
    <cellStyle name="40% - Accent3 17 2 5 2" xfId="12579"/>
    <cellStyle name="40% - Accent3 17 2 6" xfId="12580"/>
    <cellStyle name="40% - Accent3 17 3" xfId="12581"/>
    <cellStyle name="40% - Accent3 17 3 2" xfId="12582"/>
    <cellStyle name="40% - Accent3 17 4" xfId="12583"/>
    <cellStyle name="40% - Accent3 17 4 2" xfId="12584"/>
    <cellStyle name="40% - Accent3 17 5" xfId="12585"/>
    <cellStyle name="40% - Accent3 17 5 2" xfId="12586"/>
    <cellStyle name="40% - Accent3 17 6" xfId="12587"/>
    <cellStyle name="40% - Accent3 17 6 2" xfId="12588"/>
    <cellStyle name="40% - Accent3 17 7" xfId="12589"/>
    <cellStyle name="40% - Accent3 17 8" xfId="12590"/>
    <cellStyle name="40% - Accent3 18" xfId="12591"/>
    <cellStyle name="40% - Accent3 18 2" xfId="12592"/>
    <cellStyle name="40% - Accent3 18 2 2" xfId="12593"/>
    <cellStyle name="40% - Accent3 18 2 2 2" xfId="12594"/>
    <cellStyle name="40% - Accent3 18 2 3" xfId="12595"/>
    <cellStyle name="40% - Accent3 18 2 3 2" xfId="12596"/>
    <cellStyle name="40% - Accent3 18 2 4" xfId="12597"/>
    <cellStyle name="40% - Accent3 18 2 4 2" xfId="12598"/>
    <cellStyle name="40% - Accent3 18 2 5" xfId="12599"/>
    <cellStyle name="40% - Accent3 18 2 5 2" xfId="12600"/>
    <cellStyle name="40% - Accent3 18 2 6" xfId="12601"/>
    <cellStyle name="40% - Accent3 18 3" xfId="12602"/>
    <cellStyle name="40% - Accent3 18 3 2" xfId="12603"/>
    <cellStyle name="40% - Accent3 18 4" xfId="12604"/>
    <cellStyle name="40% - Accent3 18 4 2" xfId="12605"/>
    <cellStyle name="40% - Accent3 18 5" xfId="12606"/>
    <cellStyle name="40% - Accent3 18 5 2" xfId="12607"/>
    <cellStyle name="40% - Accent3 18 6" xfId="12608"/>
    <cellStyle name="40% - Accent3 18 6 2" xfId="12609"/>
    <cellStyle name="40% - Accent3 18 7" xfId="12610"/>
    <cellStyle name="40% - Accent3 18 8" xfId="12611"/>
    <cellStyle name="40% - Accent3 19" xfId="12612"/>
    <cellStyle name="40% - Accent3 19 2" xfId="12613"/>
    <cellStyle name="40% - Accent3 19 2 2" xfId="12614"/>
    <cellStyle name="40% - Accent3 19 2 2 2" xfId="12615"/>
    <cellStyle name="40% - Accent3 19 2 3" xfId="12616"/>
    <cellStyle name="40% - Accent3 19 2 3 2" xfId="12617"/>
    <cellStyle name="40% - Accent3 19 2 4" xfId="12618"/>
    <cellStyle name="40% - Accent3 19 2 4 2" xfId="12619"/>
    <cellStyle name="40% - Accent3 19 2 5" xfId="12620"/>
    <cellStyle name="40% - Accent3 19 2 5 2" xfId="12621"/>
    <cellStyle name="40% - Accent3 19 2 6" xfId="12622"/>
    <cellStyle name="40% - Accent3 19 3" xfId="12623"/>
    <cellStyle name="40% - Accent3 19 3 2" xfId="12624"/>
    <cellStyle name="40% - Accent3 19 4" xfId="12625"/>
    <cellStyle name="40% - Accent3 19 4 2" xfId="12626"/>
    <cellStyle name="40% - Accent3 19 5" xfId="12627"/>
    <cellStyle name="40% - Accent3 19 5 2" xfId="12628"/>
    <cellStyle name="40% - Accent3 19 6" xfId="12629"/>
    <cellStyle name="40% - Accent3 19 6 2" xfId="12630"/>
    <cellStyle name="40% - Accent3 19 7" xfId="12631"/>
    <cellStyle name="40% - Accent3 19 8" xfId="12632"/>
    <cellStyle name="40% - Accent3 2" xfId="12633"/>
    <cellStyle name="40% - Accent3 2 10" xfId="12634"/>
    <cellStyle name="40% - Accent3 2 11" xfId="12635"/>
    <cellStyle name="40% - Accent3 2 2" xfId="12636"/>
    <cellStyle name="40% - Accent3 2 2 2" xfId="12637"/>
    <cellStyle name="40% - Accent3 2 2 2 2" xfId="12638"/>
    <cellStyle name="40% - Accent3 2 2 3" xfId="12639"/>
    <cellStyle name="40% - Accent3 2 2 3 2" xfId="12640"/>
    <cellStyle name="40% - Accent3 2 2 4" xfId="12641"/>
    <cellStyle name="40% - Accent3 2 2 4 2" xfId="12642"/>
    <cellStyle name="40% - Accent3 2 2 5" xfId="12643"/>
    <cellStyle name="40% - Accent3 2 2 5 2" xfId="12644"/>
    <cellStyle name="40% - Accent3 2 2 6" xfId="12645"/>
    <cellStyle name="40% - Accent3 2 2 7" xfId="12646"/>
    <cellStyle name="40% - Accent3 2 2 8" xfId="12647"/>
    <cellStyle name="40% - Accent3 2 2 9" xfId="12648"/>
    <cellStyle name="40% - Accent3 2 3" xfId="12649"/>
    <cellStyle name="40% - Accent3 2 3 2" xfId="12650"/>
    <cellStyle name="40% - Accent3 2 4" xfId="12651"/>
    <cellStyle name="40% - Accent3 2 4 2" xfId="12652"/>
    <cellStyle name="40% - Accent3 2 5" xfId="12653"/>
    <cellStyle name="40% - Accent3 2 5 2" xfId="12654"/>
    <cellStyle name="40% - Accent3 2 6" xfId="12655"/>
    <cellStyle name="40% - Accent3 2 6 2" xfId="12656"/>
    <cellStyle name="40% - Accent3 2 7" xfId="12657"/>
    <cellStyle name="40% - Accent3 2 8" xfId="12658"/>
    <cellStyle name="40% - Accent3 2 9" xfId="12659"/>
    <cellStyle name="40% - Accent3 20" xfId="12660"/>
    <cellStyle name="40% - Accent3 20 2" xfId="12661"/>
    <cellStyle name="40% - Accent3 20 2 2" xfId="12662"/>
    <cellStyle name="40% - Accent3 20 2 2 2" xfId="12663"/>
    <cellStyle name="40% - Accent3 20 2 3" xfId="12664"/>
    <cellStyle name="40% - Accent3 20 2 3 2" xfId="12665"/>
    <cellStyle name="40% - Accent3 20 2 4" xfId="12666"/>
    <cellStyle name="40% - Accent3 20 2 4 2" xfId="12667"/>
    <cellStyle name="40% - Accent3 20 2 5" xfId="12668"/>
    <cellStyle name="40% - Accent3 20 2 5 2" xfId="12669"/>
    <cellStyle name="40% - Accent3 20 2 6" xfId="12670"/>
    <cellStyle name="40% - Accent3 20 3" xfId="12671"/>
    <cellStyle name="40% - Accent3 20 3 2" xfId="12672"/>
    <cellStyle name="40% - Accent3 20 4" xfId="12673"/>
    <cellStyle name="40% - Accent3 20 4 2" xfId="12674"/>
    <cellStyle name="40% - Accent3 20 5" xfId="12675"/>
    <cellStyle name="40% - Accent3 20 5 2" xfId="12676"/>
    <cellStyle name="40% - Accent3 20 6" xfId="12677"/>
    <cellStyle name="40% - Accent3 20 6 2" xfId="12678"/>
    <cellStyle name="40% - Accent3 20 7" xfId="12679"/>
    <cellStyle name="40% - Accent3 20 8" xfId="12680"/>
    <cellStyle name="40% - Accent3 21" xfId="12681"/>
    <cellStyle name="40% - Accent3 21 2" xfId="12682"/>
    <cellStyle name="40% - Accent3 21 2 2" xfId="12683"/>
    <cellStyle name="40% - Accent3 21 2 2 2" xfId="12684"/>
    <cellStyle name="40% - Accent3 21 2 3" xfId="12685"/>
    <cellStyle name="40% - Accent3 21 2 3 2" xfId="12686"/>
    <cellStyle name="40% - Accent3 21 2 4" xfId="12687"/>
    <cellStyle name="40% - Accent3 21 2 4 2" xfId="12688"/>
    <cellStyle name="40% - Accent3 21 2 5" xfId="12689"/>
    <cellStyle name="40% - Accent3 21 2 5 2" xfId="12690"/>
    <cellStyle name="40% - Accent3 21 2 6" xfId="12691"/>
    <cellStyle name="40% - Accent3 21 3" xfId="12692"/>
    <cellStyle name="40% - Accent3 21 3 2" xfId="12693"/>
    <cellStyle name="40% - Accent3 21 4" xfId="12694"/>
    <cellStyle name="40% - Accent3 21 4 2" xfId="12695"/>
    <cellStyle name="40% - Accent3 21 5" xfId="12696"/>
    <cellStyle name="40% - Accent3 21 5 2" xfId="12697"/>
    <cellStyle name="40% - Accent3 21 6" xfId="12698"/>
    <cellStyle name="40% - Accent3 21 6 2" xfId="12699"/>
    <cellStyle name="40% - Accent3 21 7" xfId="12700"/>
    <cellStyle name="40% - Accent3 21 8" xfId="12701"/>
    <cellStyle name="40% - Accent3 22" xfId="12702"/>
    <cellStyle name="40% - Accent3 22 2" xfId="12703"/>
    <cellStyle name="40% - Accent3 22 2 2" xfId="12704"/>
    <cellStyle name="40% - Accent3 22 2 2 2" xfId="12705"/>
    <cellStyle name="40% - Accent3 22 2 3" xfId="12706"/>
    <cellStyle name="40% - Accent3 22 2 3 2" xfId="12707"/>
    <cellStyle name="40% - Accent3 22 2 4" xfId="12708"/>
    <cellStyle name="40% - Accent3 22 2 4 2" xfId="12709"/>
    <cellStyle name="40% - Accent3 22 2 5" xfId="12710"/>
    <cellStyle name="40% - Accent3 22 2 5 2" xfId="12711"/>
    <cellStyle name="40% - Accent3 22 2 6" xfId="12712"/>
    <cellStyle name="40% - Accent3 22 3" xfId="12713"/>
    <cellStyle name="40% - Accent3 22 3 2" xfId="12714"/>
    <cellStyle name="40% - Accent3 22 4" xfId="12715"/>
    <cellStyle name="40% - Accent3 22 4 2" xfId="12716"/>
    <cellStyle name="40% - Accent3 22 5" xfId="12717"/>
    <cellStyle name="40% - Accent3 22 5 2" xfId="12718"/>
    <cellStyle name="40% - Accent3 22 6" xfId="12719"/>
    <cellStyle name="40% - Accent3 22 6 2" xfId="12720"/>
    <cellStyle name="40% - Accent3 22 7" xfId="12721"/>
    <cellStyle name="40% - Accent3 22 8" xfId="12722"/>
    <cellStyle name="40% - Accent3 23" xfId="12723"/>
    <cellStyle name="40% - Accent3 23 2" xfId="12724"/>
    <cellStyle name="40% - Accent3 23 2 2" xfId="12725"/>
    <cellStyle name="40% - Accent3 23 2 2 2" xfId="12726"/>
    <cellStyle name="40% - Accent3 23 2 3" xfId="12727"/>
    <cellStyle name="40% - Accent3 23 2 3 2" xfId="12728"/>
    <cellStyle name="40% - Accent3 23 2 4" xfId="12729"/>
    <cellStyle name="40% - Accent3 23 2 4 2" xfId="12730"/>
    <cellStyle name="40% - Accent3 23 2 5" xfId="12731"/>
    <cellStyle name="40% - Accent3 23 2 5 2" xfId="12732"/>
    <cellStyle name="40% - Accent3 23 2 6" xfId="12733"/>
    <cellStyle name="40% - Accent3 23 3" xfId="12734"/>
    <cellStyle name="40% - Accent3 23 3 2" xfId="12735"/>
    <cellStyle name="40% - Accent3 23 4" xfId="12736"/>
    <cellStyle name="40% - Accent3 23 4 2" xfId="12737"/>
    <cellStyle name="40% - Accent3 23 5" xfId="12738"/>
    <cellStyle name="40% - Accent3 23 5 2" xfId="12739"/>
    <cellStyle name="40% - Accent3 23 6" xfId="12740"/>
    <cellStyle name="40% - Accent3 23 6 2" xfId="12741"/>
    <cellStyle name="40% - Accent3 23 7" xfId="12742"/>
    <cellStyle name="40% - Accent3 23 8" xfId="12743"/>
    <cellStyle name="40% - Accent3 24" xfId="12744"/>
    <cellStyle name="40% - Accent3 24 2" xfId="12745"/>
    <cellStyle name="40% - Accent3 24 2 2" xfId="12746"/>
    <cellStyle name="40% - Accent3 24 2 2 2" xfId="12747"/>
    <cellStyle name="40% - Accent3 24 2 3" xfId="12748"/>
    <cellStyle name="40% - Accent3 24 2 3 2" xfId="12749"/>
    <cellStyle name="40% - Accent3 24 2 4" xfId="12750"/>
    <cellStyle name="40% - Accent3 24 2 4 2" xfId="12751"/>
    <cellStyle name="40% - Accent3 24 2 5" xfId="12752"/>
    <cellStyle name="40% - Accent3 24 2 5 2" xfId="12753"/>
    <cellStyle name="40% - Accent3 24 2 6" xfId="12754"/>
    <cellStyle name="40% - Accent3 24 3" xfId="12755"/>
    <cellStyle name="40% - Accent3 24 3 2" xfId="12756"/>
    <cellStyle name="40% - Accent3 24 4" xfId="12757"/>
    <cellStyle name="40% - Accent3 24 4 2" xfId="12758"/>
    <cellStyle name="40% - Accent3 24 5" xfId="12759"/>
    <cellStyle name="40% - Accent3 24 5 2" xfId="12760"/>
    <cellStyle name="40% - Accent3 24 6" xfId="12761"/>
    <cellStyle name="40% - Accent3 24 6 2" xfId="12762"/>
    <cellStyle name="40% - Accent3 24 7" xfId="12763"/>
    <cellStyle name="40% - Accent3 24 8" xfId="12764"/>
    <cellStyle name="40% - Accent3 25" xfId="12765"/>
    <cellStyle name="40% - Accent3 25 2" xfId="12766"/>
    <cellStyle name="40% - Accent3 25 2 2" xfId="12767"/>
    <cellStyle name="40% - Accent3 25 2 2 2" xfId="12768"/>
    <cellStyle name="40% - Accent3 25 2 3" xfId="12769"/>
    <cellStyle name="40% - Accent3 25 2 3 2" xfId="12770"/>
    <cellStyle name="40% - Accent3 25 2 4" xfId="12771"/>
    <cellStyle name="40% - Accent3 25 2 4 2" xfId="12772"/>
    <cellStyle name="40% - Accent3 25 2 5" xfId="12773"/>
    <cellStyle name="40% - Accent3 25 2 5 2" xfId="12774"/>
    <cellStyle name="40% - Accent3 25 2 6" xfId="12775"/>
    <cellStyle name="40% - Accent3 25 3" xfId="12776"/>
    <cellStyle name="40% - Accent3 25 3 2" xfId="12777"/>
    <cellStyle name="40% - Accent3 25 4" xfId="12778"/>
    <cellStyle name="40% - Accent3 25 4 2" xfId="12779"/>
    <cellStyle name="40% - Accent3 25 5" xfId="12780"/>
    <cellStyle name="40% - Accent3 25 5 2" xfId="12781"/>
    <cellStyle name="40% - Accent3 25 6" xfId="12782"/>
    <cellStyle name="40% - Accent3 25 6 2" xfId="12783"/>
    <cellStyle name="40% - Accent3 25 7" xfId="12784"/>
    <cellStyle name="40% - Accent3 25 8" xfId="12785"/>
    <cellStyle name="40% - Accent3 26" xfId="12786"/>
    <cellStyle name="40% - Accent3 26 2" xfId="12787"/>
    <cellStyle name="40% - Accent3 26 2 2" xfId="12788"/>
    <cellStyle name="40% - Accent3 26 2 2 2" xfId="12789"/>
    <cellStyle name="40% - Accent3 26 2 3" xfId="12790"/>
    <cellStyle name="40% - Accent3 26 2 3 2" xfId="12791"/>
    <cellStyle name="40% - Accent3 26 2 4" xfId="12792"/>
    <cellStyle name="40% - Accent3 26 2 4 2" xfId="12793"/>
    <cellStyle name="40% - Accent3 26 2 5" xfId="12794"/>
    <cellStyle name="40% - Accent3 26 2 5 2" xfId="12795"/>
    <cellStyle name="40% - Accent3 26 2 6" xfId="12796"/>
    <cellStyle name="40% - Accent3 26 3" xfId="12797"/>
    <cellStyle name="40% - Accent3 26 3 2" xfId="12798"/>
    <cellStyle name="40% - Accent3 26 4" xfId="12799"/>
    <cellStyle name="40% - Accent3 26 4 2" xfId="12800"/>
    <cellStyle name="40% - Accent3 26 5" xfId="12801"/>
    <cellStyle name="40% - Accent3 26 5 2" xfId="12802"/>
    <cellStyle name="40% - Accent3 26 6" xfId="12803"/>
    <cellStyle name="40% - Accent3 26 6 2" xfId="12804"/>
    <cellStyle name="40% - Accent3 26 7" xfId="12805"/>
    <cellStyle name="40% - Accent3 26 8" xfId="12806"/>
    <cellStyle name="40% - Accent3 27" xfId="12807"/>
    <cellStyle name="40% - Accent3 27 2" xfId="12808"/>
    <cellStyle name="40% - Accent3 27 2 2" xfId="12809"/>
    <cellStyle name="40% - Accent3 27 2 2 2" xfId="12810"/>
    <cellStyle name="40% - Accent3 27 2 3" xfId="12811"/>
    <cellStyle name="40% - Accent3 27 2 3 2" xfId="12812"/>
    <cellStyle name="40% - Accent3 27 2 4" xfId="12813"/>
    <cellStyle name="40% - Accent3 27 2 4 2" xfId="12814"/>
    <cellStyle name="40% - Accent3 27 2 5" xfId="12815"/>
    <cellStyle name="40% - Accent3 27 2 5 2" xfId="12816"/>
    <cellStyle name="40% - Accent3 27 2 6" xfId="12817"/>
    <cellStyle name="40% - Accent3 27 3" xfId="12818"/>
    <cellStyle name="40% - Accent3 27 3 2" xfId="12819"/>
    <cellStyle name="40% - Accent3 27 4" xfId="12820"/>
    <cellStyle name="40% - Accent3 27 4 2" xfId="12821"/>
    <cellStyle name="40% - Accent3 27 5" xfId="12822"/>
    <cellStyle name="40% - Accent3 27 5 2" xfId="12823"/>
    <cellStyle name="40% - Accent3 27 6" xfId="12824"/>
    <cellStyle name="40% - Accent3 27 6 2" xfId="12825"/>
    <cellStyle name="40% - Accent3 27 7" xfId="12826"/>
    <cellStyle name="40% - Accent3 27 8" xfId="12827"/>
    <cellStyle name="40% - Accent3 28" xfId="12828"/>
    <cellStyle name="40% - Accent3 28 2" xfId="12829"/>
    <cellStyle name="40% - Accent3 28 2 2" xfId="12830"/>
    <cellStyle name="40% - Accent3 28 2 2 2" xfId="12831"/>
    <cellStyle name="40% - Accent3 28 2 3" xfId="12832"/>
    <cellStyle name="40% - Accent3 28 2 3 2" xfId="12833"/>
    <cellStyle name="40% - Accent3 28 2 4" xfId="12834"/>
    <cellStyle name="40% - Accent3 28 2 4 2" xfId="12835"/>
    <cellStyle name="40% - Accent3 28 2 5" xfId="12836"/>
    <cellStyle name="40% - Accent3 28 2 5 2" xfId="12837"/>
    <cellStyle name="40% - Accent3 28 2 6" xfId="12838"/>
    <cellStyle name="40% - Accent3 28 3" xfId="12839"/>
    <cellStyle name="40% - Accent3 28 3 2" xfId="12840"/>
    <cellStyle name="40% - Accent3 28 4" xfId="12841"/>
    <cellStyle name="40% - Accent3 28 4 2" xfId="12842"/>
    <cellStyle name="40% - Accent3 28 5" xfId="12843"/>
    <cellStyle name="40% - Accent3 28 5 2" xfId="12844"/>
    <cellStyle name="40% - Accent3 28 6" xfId="12845"/>
    <cellStyle name="40% - Accent3 28 6 2" xfId="12846"/>
    <cellStyle name="40% - Accent3 28 7" xfId="12847"/>
    <cellStyle name="40% - Accent3 28 8" xfId="12848"/>
    <cellStyle name="40% - Accent3 29" xfId="12849"/>
    <cellStyle name="40% - Accent3 29 2" xfId="12850"/>
    <cellStyle name="40% - Accent3 29 2 2" xfId="12851"/>
    <cellStyle name="40% - Accent3 29 2 2 2" xfId="12852"/>
    <cellStyle name="40% - Accent3 29 2 3" xfId="12853"/>
    <cellStyle name="40% - Accent3 29 2 3 2" xfId="12854"/>
    <cellStyle name="40% - Accent3 29 2 4" xfId="12855"/>
    <cellStyle name="40% - Accent3 29 2 4 2" xfId="12856"/>
    <cellStyle name="40% - Accent3 29 2 5" xfId="12857"/>
    <cellStyle name="40% - Accent3 29 2 5 2" xfId="12858"/>
    <cellStyle name="40% - Accent3 29 2 6" xfId="12859"/>
    <cellStyle name="40% - Accent3 29 3" xfId="12860"/>
    <cellStyle name="40% - Accent3 29 3 2" xfId="12861"/>
    <cellStyle name="40% - Accent3 29 4" xfId="12862"/>
    <cellStyle name="40% - Accent3 29 4 2" xfId="12863"/>
    <cellStyle name="40% - Accent3 29 5" xfId="12864"/>
    <cellStyle name="40% - Accent3 29 5 2" xfId="12865"/>
    <cellStyle name="40% - Accent3 29 6" xfId="12866"/>
    <cellStyle name="40% - Accent3 29 6 2" xfId="12867"/>
    <cellStyle name="40% - Accent3 29 7" xfId="12868"/>
    <cellStyle name="40% - Accent3 29 8" xfId="12869"/>
    <cellStyle name="40% - Accent3 3" xfId="12870"/>
    <cellStyle name="40% - Accent3 3 10" xfId="12871"/>
    <cellStyle name="40% - Accent3 3 11" xfId="12872"/>
    <cellStyle name="40% - Accent3 3 2" xfId="12873"/>
    <cellStyle name="40% - Accent3 3 2 2" xfId="12874"/>
    <cellStyle name="40% - Accent3 3 2 2 2" xfId="12875"/>
    <cellStyle name="40% - Accent3 3 2 3" xfId="12876"/>
    <cellStyle name="40% - Accent3 3 2 3 2" xfId="12877"/>
    <cellStyle name="40% - Accent3 3 2 4" xfId="12878"/>
    <cellStyle name="40% - Accent3 3 2 4 2" xfId="12879"/>
    <cellStyle name="40% - Accent3 3 2 5" xfId="12880"/>
    <cellStyle name="40% - Accent3 3 2 5 2" xfId="12881"/>
    <cellStyle name="40% - Accent3 3 2 6" xfId="12882"/>
    <cellStyle name="40% - Accent3 3 2 7" xfId="12883"/>
    <cellStyle name="40% - Accent3 3 2 8" xfId="12884"/>
    <cellStyle name="40% - Accent3 3 2 9" xfId="12885"/>
    <cellStyle name="40% - Accent3 3 3" xfId="12886"/>
    <cellStyle name="40% - Accent3 3 3 2" xfId="12887"/>
    <cellStyle name="40% - Accent3 3 4" xfId="12888"/>
    <cellStyle name="40% - Accent3 3 4 2" xfId="12889"/>
    <cellStyle name="40% - Accent3 3 5" xfId="12890"/>
    <cellStyle name="40% - Accent3 3 5 2" xfId="12891"/>
    <cellStyle name="40% - Accent3 3 6" xfId="12892"/>
    <cellStyle name="40% - Accent3 3 6 2" xfId="12893"/>
    <cellStyle name="40% - Accent3 3 7" xfId="12894"/>
    <cellStyle name="40% - Accent3 3 8" xfId="12895"/>
    <cellStyle name="40% - Accent3 3 9" xfId="12896"/>
    <cellStyle name="40% - Accent3 30" xfId="12897"/>
    <cellStyle name="40% - Accent3 30 2" xfId="12898"/>
    <cellStyle name="40% - Accent3 30 2 2" xfId="12899"/>
    <cellStyle name="40% - Accent3 30 2 2 2" xfId="12900"/>
    <cellStyle name="40% - Accent3 30 2 3" xfId="12901"/>
    <cellStyle name="40% - Accent3 30 2 3 2" xfId="12902"/>
    <cellStyle name="40% - Accent3 30 2 4" xfId="12903"/>
    <cellStyle name="40% - Accent3 30 2 4 2" xfId="12904"/>
    <cellStyle name="40% - Accent3 30 2 5" xfId="12905"/>
    <cellStyle name="40% - Accent3 30 2 5 2" xfId="12906"/>
    <cellStyle name="40% - Accent3 30 2 6" xfId="12907"/>
    <cellStyle name="40% - Accent3 30 3" xfId="12908"/>
    <cellStyle name="40% - Accent3 30 3 2" xfId="12909"/>
    <cellStyle name="40% - Accent3 30 4" xfId="12910"/>
    <cellStyle name="40% - Accent3 30 4 2" xfId="12911"/>
    <cellStyle name="40% - Accent3 30 5" xfId="12912"/>
    <cellStyle name="40% - Accent3 30 5 2" xfId="12913"/>
    <cellStyle name="40% - Accent3 30 6" xfId="12914"/>
    <cellStyle name="40% - Accent3 30 6 2" xfId="12915"/>
    <cellStyle name="40% - Accent3 30 7" xfId="12916"/>
    <cellStyle name="40% - Accent3 30 8" xfId="12917"/>
    <cellStyle name="40% - Accent3 31" xfId="12918"/>
    <cellStyle name="40% - Accent3 31 2" xfId="12919"/>
    <cellStyle name="40% - Accent3 31 2 2" xfId="12920"/>
    <cellStyle name="40% - Accent3 31 2 2 2" xfId="12921"/>
    <cellStyle name="40% - Accent3 31 2 3" xfId="12922"/>
    <cellStyle name="40% - Accent3 31 2 3 2" xfId="12923"/>
    <cellStyle name="40% - Accent3 31 2 4" xfId="12924"/>
    <cellStyle name="40% - Accent3 31 2 4 2" xfId="12925"/>
    <cellStyle name="40% - Accent3 31 2 5" xfId="12926"/>
    <cellStyle name="40% - Accent3 31 2 5 2" xfId="12927"/>
    <cellStyle name="40% - Accent3 31 2 6" xfId="12928"/>
    <cellStyle name="40% - Accent3 31 3" xfId="12929"/>
    <cellStyle name="40% - Accent3 31 3 2" xfId="12930"/>
    <cellStyle name="40% - Accent3 31 4" xfId="12931"/>
    <cellStyle name="40% - Accent3 31 4 2" xfId="12932"/>
    <cellStyle name="40% - Accent3 31 5" xfId="12933"/>
    <cellStyle name="40% - Accent3 31 5 2" xfId="12934"/>
    <cellStyle name="40% - Accent3 31 6" xfId="12935"/>
    <cellStyle name="40% - Accent3 31 6 2" xfId="12936"/>
    <cellStyle name="40% - Accent3 31 7" xfId="12937"/>
    <cellStyle name="40% - Accent3 31 8" xfId="12938"/>
    <cellStyle name="40% - Accent3 32" xfId="12939"/>
    <cellStyle name="40% - Accent3 32 2" xfId="12940"/>
    <cellStyle name="40% - Accent3 32 2 2" xfId="12941"/>
    <cellStyle name="40% - Accent3 32 2 2 2" xfId="12942"/>
    <cellStyle name="40% - Accent3 32 2 3" xfId="12943"/>
    <cellStyle name="40% - Accent3 32 2 3 2" xfId="12944"/>
    <cellStyle name="40% - Accent3 32 2 4" xfId="12945"/>
    <cellStyle name="40% - Accent3 32 2 4 2" xfId="12946"/>
    <cellStyle name="40% - Accent3 32 2 5" xfId="12947"/>
    <cellStyle name="40% - Accent3 32 2 5 2" xfId="12948"/>
    <cellStyle name="40% - Accent3 32 2 6" xfId="12949"/>
    <cellStyle name="40% - Accent3 32 3" xfId="12950"/>
    <cellStyle name="40% - Accent3 32 3 2" xfId="12951"/>
    <cellStyle name="40% - Accent3 32 4" xfId="12952"/>
    <cellStyle name="40% - Accent3 32 4 2" xfId="12953"/>
    <cellStyle name="40% - Accent3 32 5" xfId="12954"/>
    <cellStyle name="40% - Accent3 32 5 2" xfId="12955"/>
    <cellStyle name="40% - Accent3 32 6" xfId="12956"/>
    <cellStyle name="40% - Accent3 32 6 2" xfId="12957"/>
    <cellStyle name="40% - Accent3 32 7" xfId="12958"/>
    <cellStyle name="40% - Accent3 32 8" xfId="12959"/>
    <cellStyle name="40% - Accent3 33" xfId="12960"/>
    <cellStyle name="40% - Accent3 33 2" xfId="12961"/>
    <cellStyle name="40% - Accent3 33 2 2" xfId="12962"/>
    <cellStyle name="40% - Accent3 33 2 2 2" xfId="12963"/>
    <cellStyle name="40% - Accent3 33 2 3" xfId="12964"/>
    <cellStyle name="40% - Accent3 33 2 3 2" xfId="12965"/>
    <cellStyle name="40% - Accent3 33 2 4" xfId="12966"/>
    <cellStyle name="40% - Accent3 33 2 4 2" xfId="12967"/>
    <cellStyle name="40% - Accent3 33 2 5" xfId="12968"/>
    <cellStyle name="40% - Accent3 33 2 5 2" xfId="12969"/>
    <cellStyle name="40% - Accent3 33 2 6" xfId="12970"/>
    <cellStyle name="40% - Accent3 33 3" xfId="12971"/>
    <cellStyle name="40% - Accent3 33 3 2" xfId="12972"/>
    <cellStyle name="40% - Accent3 33 4" xfId="12973"/>
    <cellStyle name="40% - Accent3 33 4 2" xfId="12974"/>
    <cellStyle name="40% - Accent3 33 5" xfId="12975"/>
    <cellStyle name="40% - Accent3 33 5 2" xfId="12976"/>
    <cellStyle name="40% - Accent3 33 6" xfId="12977"/>
    <cellStyle name="40% - Accent3 33 6 2" xfId="12978"/>
    <cellStyle name="40% - Accent3 33 7" xfId="12979"/>
    <cellStyle name="40% - Accent3 33 8" xfId="12980"/>
    <cellStyle name="40% - Accent3 34" xfId="12981"/>
    <cellStyle name="40% - Accent3 34 2" xfId="12982"/>
    <cellStyle name="40% - Accent3 34 2 2" xfId="12983"/>
    <cellStyle name="40% - Accent3 34 2 2 2" xfId="12984"/>
    <cellStyle name="40% - Accent3 34 2 3" xfId="12985"/>
    <cellStyle name="40% - Accent3 34 2 3 2" xfId="12986"/>
    <cellStyle name="40% - Accent3 34 2 4" xfId="12987"/>
    <cellStyle name="40% - Accent3 34 2 4 2" xfId="12988"/>
    <cellStyle name="40% - Accent3 34 2 5" xfId="12989"/>
    <cellStyle name="40% - Accent3 34 2 5 2" xfId="12990"/>
    <cellStyle name="40% - Accent3 34 2 6" xfId="12991"/>
    <cellStyle name="40% - Accent3 34 3" xfId="12992"/>
    <cellStyle name="40% - Accent3 34 3 2" xfId="12993"/>
    <cellStyle name="40% - Accent3 34 4" xfId="12994"/>
    <cellStyle name="40% - Accent3 34 4 2" xfId="12995"/>
    <cellStyle name="40% - Accent3 34 5" xfId="12996"/>
    <cellStyle name="40% - Accent3 34 5 2" xfId="12997"/>
    <cellStyle name="40% - Accent3 34 6" xfId="12998"/>
    <cellStyle name="40% - Accent3 34 6 2" xfId="12999"/>
    <cellStyle name="40% - Accent3 34 7" xfId="13000"/>
    <cellStyle name="40% - Accent3 34 8" xfId="13001"/>
    <cellStyle name="40% - Accent3 35" xfId="13002"/>
    <cellStyle name="40% - Accent3 35 2" xfId="13003"/>
    <cellStyle name="40% - Accent3 35 2 2" xfId="13004"/>
    <cellStyle name="40% - Accent3 35 2 2 2" xfId="13005"/>
    <cellStyle name="40% - Accent3 35 2 3" xfId="13006"/>
    <cellStyle name="40% - Accent3 35 2 3 2" xfId="13007"/>
    <cellStyle name="40% - Accent3 35 2 4" xfId="13008"/>
    <cellStyle name="40% - Accent3 35 2 4 2" xfId="13009"/>
    <cellStyle name="40% - Accent3 35 2 5" xfId="13010"/>
    <cellStyle name="40% - Accent3 35 2 5 2" xfId="13011"/>
    <cellStyle name="40% - Accent3 35 2 6" xfId="13012"/>
    <cellStyle name="40% - Accent3 35 3" xfId="13013"/>
    <cellStyle name="40% - Accent3 35 3 2" xfId="13014"/>
    <cellStyle name="40% - Accent3 35 4" xfId="13015"/>
    <cellStyle name="40% - Accent3 35 4 2" xfId="13016"/>
    <cellStyle name="40% - Accent3 35 5" xfId="13017"/>
    <cellStyle name="40% - Accent3 35 5 2" xfId="13018"/>
    <cellStyle name="40% - Accent3 35 6" xfId="13019"/>
    <cellStyle name="40% - Accent3 35 6 2" xfId="13020"/>
    <cellStyle name="40% - Accent3 35 7" xfId="13021"/>
    <cellStyle name="40% - Accent3 35 8" xfId="13022"/>
    <cellStyle name="40% - Accent3 36" xfId="13023"/>
    <cellStyle name="40% - Accent3 36 2" xfId="13024"/>
    <cellStyle name="40% - Accent3 36 2 2" xfId="13025"/>
    <cellStyle name="40% - Accent3 36 2 2 2" xfId="13026"/>
    <cellStyle name="40% - Accent3 36 2 3" xfId="13027"/>
    <cellStyle name="40% - Accent3 36 2 3 2" xfId="13028"/>
    <cellStyle name="40% - Accent3 36 2 4" xfId="13029"/>
    <cellStyle name="40% - Accent3 36 2 4 2" xfId="13030"/>
    <cellStyle name="40% - Accent3 36 2 5" xfId="13031"/>
    <cellStyle name="40% - Accent3 36 2 5 2" xfId="13032"/>
    <cellStyle name="40% - Accent3 36 2 6" xfId="13033"/>
    <cellStyle name="40% - Accent3 36 3" xfId="13034"/>
    <cellStyle name="40% - Accent3 36 3 2" xfId="13035"/>
    <cellStyle name="40% - Accent3 36 4" xfId="13036"/>
    <cellStyle name="40% - Accent3 36 4 2" xfId="13037"/>
    <cellStyle name="40% - Accent3 36 5" xfId="13038"/>
    <cellStyle name="40% - Accent3 36 5 2" xfId="13039"/>
    <cellStyle name="40% - Accent3 36 6" xfId="13040"/>
    <cellStyle name="40% - Accent3 36 6 2" xfId="13041"/>
    <cellStyle name="40% - Accent3 36 7" xfId="13042"/>
    <cellStyle name="40% - Accent3 36 8" xfId="13043"/>
    <cellStyle name="40% - Accent3 37" xfId="13044"/>
    <cellStyle name="40% - Accent3 37 2" xfId="13045"/>
    <cellStyle name="40% - Accent3 37 2 2" xfId="13046"/>
    <cellStyle name="40% - Accent3 37 2 2 2" xfId="13047"/>
    <cellStyle name="40% - Accent3 37 2 3" xfId="13048"/>
    <cellStyle name="40% - Accent3 37 2 3 2" xfId="13049"/>
    <cellStyle name="40% - Accent3 37 2 4" xfId="13050"/>
    <cellStyle name="40% - Accent3 37 2 4 2" xfId="13051"/>
    <cellStyle name="40% - Accent3 37 2 5" xfId="13052"/>
    <cellStyle name="40% - Accent3 37 2 5 2" xfId="13053"/>
    <cellStyle name="40% - Accent3 37 2 6" xfId="13054"/>
    <cellStyle name="40% - Accent3 37 3" xfId="13055"/>
    <cellStyle name="40% - Accent3 37 3 2" xfId="13056"/>
    <cellStyle name="40% - Accent3 37 4" xfId="13057"/>
    <cellStyle name="40% - Accent3 37 4 2" xfId="13058"/>
    <cellStyle name="40% - Accent3 37 5" xfId="13059"/>
    <cellStyle name="40% - Accent3 37 5 2" xfId="13060"/>
    <cellStyle name="40% - Accent3 37 6" xfId="13061"/>
    <cellStyle name="40% - Accent3 37 6 2" xfId="13062"/>
    <cellStyle name="40% - Accent3 37 7" xfId="13063"/>
    <cellStyle name="40% - Accent3 37 8" xfId="13064"/>
    <cellStyle name="40% - Accent3 38" xfId="13065"/>
    <cellStyle name="40% - Accent3 38 2" xfId="13066"/>
    <cellStyle name="40% - Accent3 38 2 2" xfId="13067"/>
    <cellStyle name="40% - Accent3 38 2 2 2" xfId="13068"/>
    <cellStyle name="40% - Accent3 38 2 3" xfId="13069"/>
    <cellStyle name="40% - Accent3 38 2 3 2" xfId="13070"/>
    <cellStyle name="40% - Accent3 38 2 4" xfId="13071"/>
    <cellStyle name="40% - Accent3 38 2 4 2" xfId="13072"/>
    <cellStyle name="40% - Accent3 38 2 5" xfId="13073"/>
    <cellStyle name="40% - Accent3 38 2 5 2" xfId="13074"/>
    <cellStyle name="40% - Accent3 38 2 6" xfId="13075"/>
    <cellStyle name="40% - Accent3 38 3" xfId="13076"/>
    <cellStyle name="40% - Accent3 38 3 2" xfId="13077"/>
    <cellStyle name="40% - Accent3 38 4" xfId="13078"/>
    <cellStyle name="40% - Accent3 38 4 2" xfId="13079"/>
    <cellStyle name="40% - Accent3 38 5" xfId="13080"/>
    <cellStyle name="40% - Accent3 38 5 2" xfId="13081"/>
    <cellStyle name="40% - Accent3 38 6" xfId="13082"/>
    <cellStyle name="40% - Accent3 38 6 2" xfId="13083"/>
    <cellStyle name="40% - Accent3 38 7" xfId="13084"/>
    <cellStyle name="40% - Accent3 38 8" xfId="13085"/>
    <cellStyle name="40% - Accent3 39" xfId="13086"/>
    <cellStyle name="40% - Accent3 39 2" xfId="13087"/>
    <cellStyle name="40% - Accent3 39 2 2" xfId="13088"/>
    <cellStyle name="40% - Accent3 39 2 2 2" xfId="13089"/>
    <cellStyle name="40% - Accent3 39 2 3" xfId="13090"/>
    <cellStyle name="40% - Accent3 39 2 3 2" xfId="13091"/>
    <cellStyle name="40% - Accent3 39 2 4" xfId="13092"/>
    <cellStyle name="40% - Accent3 39 2 4 2" xfId="13093"/>
    <cellStyle name="40% - Accent3 39 2 5" xfId="13094"/>
    <cellStyle name="40% - Accent3 39 2 5 2" xfId="13095"/>
    <cellStyle name="40% - Accent3 39 2 6" xfId="13096"/>
    <cellStyle name="40% - Accent3 39 3" xfId="13097"/>
    <cellStyle name="40% - Accent3 39 3 2" xfId="13098"/>
    <cellStyle name="40% - Accent3 39 4" xfId="13099"/>
    <cellStyle name="40% - Accent3 39 4 2" xfId="13100"/>
    <cellStyle name="40% - Accent3 39 5" xfId="13101"/>
    <cellStyle name="40% - Accent3 39 5 2" xfId="13102"/>
    <cellStyle name="40% - Accent3 39 6" xfId="13103"/>
    <cellStyle name="40% - Accent3 39 6 2" xfId="13104"/>
    <cellStyle name="40% - Accent3 39 7" xfId="13105"/>
    <cellStyle name="40% - Accent3 39 8" xfId="13106"/>
    <cellStyle name="40% - Accent3 4" xfId="13107"/>
    <cellStyle name="40% - Accent3 4 10" xfId="13108"/>
    <cellStyle name="40% - Accent3 4 11" xfId="13109"/>
    <cellStyle name="40% - Accent3 4 2" xfId="13110"/>
    <cellStyle name="40% - Accent3 4 2 2" xfId="13111"/>
    <cellStyle name="40% - Accent3 4 2 2 2" xfId="13112"/>
    <cellStyle name="40% - Accent3 4 2 3" xfId="13113"/>
    <cellStyle name="40% - Accent3 4 2 3 2" xfId="13114"/>
    <cellStyle name="40% - Accent3 4 2 4" xfId="13115"/>
    <cellStyle name="40% - Accent3 4 2 4 2" xfId="13116"/>
    <cellStyle name="40% - Accent3 4 2 5" xfId="13117"/>
    <cellStyle name="40% - Accent3 4 2 5 2" xfId="13118"/>
    <cellStyle name="40% - Accent3 4 2 6" xfId="13119"/>
    <cellStyle name="40% - Accent3 4 2 7" xfId="13120"/>
    <cellStyle name="40% - Accent3 4 2 8" xfId="13121"/>
    <cellStyle name="40% - Accent3 4 2 9" xfId="13122"/>
    <cellStyle name="40% - Accent3 4 3" xfId="13123"/>
    <cellStyle name="40% - Accent3 4 3 2" xfId="13124"/>
    <cellStyle name="40% - Accent3 4 4" xfId="13125"/>
    <cellStyle name="40% - Accent3 4 4 2" xfId="13126"/>
    <cellStyle name="40% - Accent3 4 5" xfId="13127"/>
    <cellStyle name="40% - Accent3 4 5 2" xfId="13128"/>
    <cellStyle name="40% - Accent3 4 6" xfId="13129"/>
    <cellStyle name="40% - Accent3 4 6 2" xfId="13130"/>
    <cellStyle name="40% - Accent3 4 7" xfId="13131"/>
    <cellStyle name="40% - Accent3 4 8" xfId="13132"/>
    <cellStyle name="40% - Accent3 4 9" xfId="13133"/>
    <cellStyle name="40% - Accent3 40" xfId="13134"/>
    <cellStyle name="40% - Accent3 40 2" xfId="13135"/>
    <cellStyle name="40% - Accent3 40 2 2" xfId="13136"/>
    <cellStyle name="40% - Accent3 40 2 2 2" xfId="13137"/>
    <cellStyle name="40% - Accent3 40 2 3" xfId="13138"/>
    <cellStyle name="40% - Accent3 40 2 3 2" xfId="13139"/>
    <cellStyle name="40% - Accent3 40 2 4" xfId="13140"/>
    <cellStyle name="40% - Accent3 40 2 4 2" xfId="13141"/>
    <cellStyle name="40% - Accent3 40 2 5" xfId="13142"/>
    <cellStyle name="40% - Accent3 40 2 5 2" xfId="13143"/>
    <cellStyle name="40% - Accent3 40 2 6" xfId="13144"/>
    <cellStyle name="40% - Accent3 40 3" xfId="13145"/>
    <cellStyle name="40% - Accent3 40 3 2" xfId="13146"/>
    <cellStyle name="40% - Accent3 40 4" xfId="13147"/>
    <cellStyle name="40% - Accent3 40 4 2" xfId="13148"/>
    <cellStyle name="40% - Accent3 40 5" xfId="13149"/>
    <cellStyle name="40% - Accent3 40 5 2" xfId="13150"/>
    <cellStyle name="40% - Accent3 40 6" xfId="13151"/>
    <cellStyle name="40% - Accent3 40 6 2" xfId="13152"/>
    <cellStyle name="40% - Accent3 40 7" xfId="13153"/>
    <cellStyle name="40% - Accent3 40 8" xfId="13154"/>
    <cellStyle name="40% - Accent3 41" xfId="13155"/>
    <cellStyle name="40% - Accent3 41 2" xfId="13156"/>
    <cellStyle name="40% - Accent3 41 2 2" xfId="13157"/>
    <cellStyle name="40% - Accent3 41 2 2 2" xfId="13158"/>
    <cellStyle name="40% - Accent3 41 2 3" xfId="13159"/>
    <cellStyle name="40% - Accent3 41 2 3 2" xfId="13160"/>
    <cellStyle name="40% - Accent3 41 2 4" xfId="13161"/>
    <cellStyle name="40% - Accent3 41 2 4 2" xfId="13162"/>
    <cellStyle name="40% - Accent3 41 2 5" xfId="13163"/>
    <cellStyle name="40% - Accent3 41 2 5 2" xfId="13164"/>
    <cellStyle name="40% - Accent3 41 2 6" xfId="13165"/>
    <cellStyle name="40% - Accent3 41 3" xfId="13166"/>
    <cellStyle name="40% - Accent3 41 3 2" xfId="13167"/>
    <cellStyle name="40% - Accent3 41 4" xfId="13168"/>
    <cellStyle name="40% - Accent3 41 4 2" xfId="13169"/>
    <cellStyle name="40% - Accent3 41 5" xfId="13170"/>
    <cellStyle name="40% - Accent3 41 5 2" xfId="13171"/>
    <cellStyle name="40% - Accent3 41 6" xfId="13172"/>
    <cellStyle name="40% - Accent3 41 6 2" xfId="13173"/>
    <cellStyle name="40% - Accent3 41 7" xfId="13174"/>
    <cellStyle name="40% - Accent3 41 8" xfId="13175"/>
    <cellStyle name="40% - Accent3 42" xfId="13176"/>
    <cellStyle name="40% - Accent3 42 2" xfId="13177"/>
    <cellStyle name="40% - Accent3 42 2 2" xfId="13178"/>
    <cellStyle name="40% - Accent3 42 2 2 2" xfId="13179"/>
    <cellStyle name="40% - Accent3 42 2 3" xfId="13180"/>
    <cellStyle name="40% - Accent3 42 2 3 2" xfId="13181"/>
    <cellStyle name="40% - Accent3 42 2 4" xfId="13182"/>
    <cellStyle name="40% - Accent3 42 2 4 2" xfId="13183"/>
    <cellStyle name="40% - Accent3 42 2 5" xfId="13184"/>
    <cellStyle name="40% - Accent3 42 2 5 2" xfId="13185"/>
    <cellStyle name="40% - Accent3 42 2 6" xfId="13186"/>
    <cellStyle name="40% - Accent3 42 3" xfId="13187"/>
    <cellStyle name="40% - Accent3 42 3 2" xfId="13188"/>
    <cellStyle name="40% - Accent3 42 4" xfId="13189"/>
    <cellStyle name="40% - Accent3 42 4 2" xfId="13190"/>
    <cellStyle name="40% - Accent3 42 5" xfId="13191"/>
    <cellStyle name="40% - Accent3 42 5 2" xfId="13192"/>
    <cellStyle name="40% - Accent3 42 6" xfId="13193"/>
    <cellStyle name="40% - Accent3 42 6 2" xfId="13194"/>
    <cellStyle name="40% - Accent3 42 7" xfId="13195"/>
    <cellStyle name="40% - Accent3 42 8" xfId="13196"/>
    <cellStyle name="40% - Accent3 43" xfId="13197"/>
    <cellStyle name="40% - Accent3 43 2" xfId="13198"/>
    <cellStyle name="40% - Accent3 43 2 2" xfId="13199"/>
    <cellStyle name="40% - Accent3 43 2 2 2" xfId="13200"/>
    <cellStyle name="40% - Accent3 43 2 3" xfId="13201"/>
    <cellStyle name="40% - Accent3 43 2 3 2" xfId="13202"/>
    <cellStyle name="40% - Accent3 43 2 4" xfId="13203"/>
    <cellStyle name="40% - Accent3 43 2 4 2" xfId="13204"/>
    <cellStyle name="40% - Accent3 43 2 5" xfId="13205"/>
    <cellStyle name="40% - Accent3 43 2 5 2" xfId="13206"/>
    <cellStyle name="40% - Accent3 43 2 6" xfId="13207"/>
    <cellStyle name="40% - Accent3 43 3" xfId="13208"/>
    <cellStyle name="40% - Accent3 43 3 2" xfId="13209"/>
    <cellStyle name="40% - Accent3 43 4" xfId="13210"/>
    <cellStyle name="40% - Accent3 43 4 2" xfId="13211"/>
    <cellStyle name="40% - Accent3 43 5" xfId="13212"/>
    <cellStyle name="40% - Accent3 43 5 2" xfId="13213"/>
    <cellStyle name="40% - Accent3 43 6" xfId="13214"/>
    <cellStyle name="40% - Accent3 43 6 2" xfId="13215"/>
    <cellStyle name="40% - Accent3 43 7" xfId="13216"/>
    <cellStyle name="40% - Accent3 43 8" xfId="13217"/>
    <cellStyle name="40% - Accent3 44" xfId="13218"/>
    <cellStyle name="40% - Accent3 44 2" xfId="13219"/>
    <cellStyle name="40% - Accent3 44 2 2" xfId="13220"/>
    <cellStyle name="40% - Accent3 44 2 2 2" xfId="13221"/>
    <cellStyle name="40% - Accent3 44 2 3" xfId="13222"/>
    <cellStyle name="40% - Accent3 44 2 3 2" xfId="13223"/>
    <cellStyle name="40% - Accent3 44 2 4" xfId="13224"/>
    <cellStyle name="40% - Accent3 44 2 4 2" xfId="13225"/>
    <cellStyle name="40% - Accent3 44 2 5" xfId="13226"/>
    <cellStyle name="40% - Accent3 44 2 5 2" xfId="13227"/>
    <cellStyle name="40% - Accent3 44 2 6" xfId="13228"/>
    <cellStyle name="40% - Accent3 44 3" xfId="13229"/>
    <cellStyle name="40% - Accent3 44 3 2" xfId="13230"/>
    <cellStyle name="40% - Accent3 44 4" xfId="13231"/>
    <cellStyle name="40% - Accent3 44 4 2" xfId="13232"/>
    <cellStyle name="40% - Accent3 44 5" xfId="13233"/>
    <cellStyle name="40% - Accent3 44 5 2" xfId="13234"/>
    <cellStyle name="40% - Accent3 44 6" xfId="13235"/>
    <cellStyle name="40% - Accent3 44 6 2" xfId="13236"/>
    <cellStyle name="40% - Accent3 44 7" xfId="13237"/>
    <cellStyle name="40% - Accent3 44 8" xfId="13238"/>
    <cellStyle name="40% - Accent3 45" xfId="13239"/>
    <cellStyle name="40% - Accent3 45 2" xfId="13240"/>
    <cellStyle name="40% - Accent3 45 2 2" xfId="13241"/>
    <cellStyle name="40% - Accent3 45 2 2 2" xfId="13242"/>
    <cellStyle name="40% - Accent3 45 2 3" xfId="13243"/>
    <cellStyle name="40% - Accent3 45 2 3 2" xfId="13244"/>
    <cellStyle name="40% - Accent3 45 2 4" xfId="13245"/>
    <cellStyle name="40% - Accent3 45 2 4 2" xfId="13246"/>
    <cellStyle name="40% - Accent3 45 2 5" xfId="13247"/>
    <cellStyle name="40% - Accent3 45 2 5 2" xfId="13248"/>
    <cellStyle name="40% - Accent3 45 2 6" xfId="13249"/>
    <cellStyle name="40% - Accent3 45 3" xfId="13250"/>
    <cellStyle name="40% - Accent3 45 3 2" xfId="13251"/>
    <cellStyle name="40% - Accent3 45 4" xfId="13252"/>
    <cellStyle name="40% - Accent3 45 4 2" xfId="13253"/>
    <cellStyle name="40% - Accent3 45 5" xfId="13254"/>
    <cellStyle name="40% - Accent3 45 5 2" xfId="13255"/>
    <cellStyle name="40% - Accent3 45 6" xfId="13256"/>
    <cellStyle name="40% - Accent3 45 6 2" xfId="13257"/>
    <cellStyle name="40% - Accent3 45 7" xfId="13258"/>
    <cellStyle name="40% - Accent3 45 8" xfId="13259"/>
    <cellStyle name="40% - Accent3 46" xfId="13260"/>
    <cellStyle name="40% - Accent3 46 2" xfId="13261"/>
    <cellStyle name="40% - Accent3 46 2 2" xfId="13262"/>
    <cellStyle name="40% - Accent3 46 2 2 2" xfId="13263"/>
    <cellStyle name="40% - Accent3 46 2 3" xfId="13264"/>
    <cellStyle name="40% - Accent3 46 2 3 2" xfId="13265"/>
    <cellStyle name="40% - Accent3 46 2 4" xfId="13266"/>
    <cellStyle name="40% - Accent3 46 2 4 2" xfId="13267"/>
    <cellStyle name="40% - Accent3 46 2 5" xfId="13268"/>
    <cellStyle name="40% - Accent3 46 2 5 2" xfId="13269"/>
    <cellStyle name="40% - Accent3 46 2 6" xfId="13270"/>
    <cellStyle name="40% - Accent3 46 3" xfId="13271"/>
    <cellStyle name="40% - Accent3 46 3 2" xfId="13272"/>
    <cellStyle name="40% - Accent3 46 4" xfId="13273"/>
    <cellStyle name="40% - Accent3 46 4 2" xfId="13274"/>
    <cellStyle name="40% - Accent3 46 5" xfId="13275"/>
    <cellStyle name="40% - Accent3 46 5 2" xfId="13276"/>
    <cellStyle name="40% - Accent3 46 6" xfId="13277"/>
    <cellStyle name="40% - Accent3 46 6 2" xfId="13278"/>
    <cellStyle name="40% - Accent3 46 7" xfId="13279"/>
    <cellStyle name="40% - Accent3 46 8" xfId="13280"/>
    <cellStyle name="40% - Accent3 47" xfId="13281"/>
    <cellStyle name="40% - Accent3 47 2" xfId="13282"/>
    <cellStyle name="40% - Accent3 47 2 2" xfId="13283"/>
    <cellStyle name="40% - Accent3 47 2 2 2" xfId="13284"/>
    <cellStyle name="40% - Accent3 47 2 3" xfId="13285"/>
    <cellStyle name="40% - Accent3 47 2 3 2" xfId="13286"/>
    <cellStyle name="40% - Accent3 47 2 4" xfId="13287"/>
    <cellStyle name="40% - Accent3 47 2 4 2" xfId="13288"/>
    <cellStyle name="40% - Accent3 47 2 5" xfId="13289"/>
    <cellStyle name="40% - Accent3 47 2 5 2" xfId="13290"/>
    <cellStyle name="40% - Accent3 47 2 6" xfId="13291"/>
    <cellStyle name="40% - Accent3 47 3" xfId="13292"/>
    <cellStyle name="40% - Accent3 47 3 2" xfId="13293"/>
    <cellStyle name="40% - Accent3 47 4" xfId="13294"/>
    <cellStyle name="40% - Accent3 47 4 2" xfId="13295"/>
    <cellStyle name="40% - Accent3 47 5" xfId="13296"/>
    <cellStyle name="40% - Accent3 47 5 2" xfId="13297"/>
    <cellStyle name="40% - Accent3 47 6" xfId="13298"/>
    <cellStyle name="40% - Accent3 47 6 2" xfId="13299"/>
    <cellStyle name="40% - Accent3 47 7" xfId="13300"/>
    <cellStyle name="40% - Accent3 47 8" xfId="13301"/>
    <cellStyle name="40% - Accent3 48" xfId="13302"/>
    <cellStyle name="40% - Accent3 48 2" xfId="13303"/>
    <cellStyle name="40% - Accent3 48 2 2" xfId="13304"/>
    <cellStyle name="40% - Accent3 48 2 2 2" xfId="13305"/>
    <cellStyle name="40% - Accent3 48 2 3" xfId="13306"/>
    <cellStyle name="40% - Accent3 48 2 3 2" xfId="13307"/>
    <cellStyle name="40% - Accent3 48 2 4" xfId="13308"/>
    <cellStyle name="40% - Accent3 48 2 4 2" xfId="13309"/>
    <cellStyle name="40% - Accent3 48 2 5" xfId="13310"/>
    <cellStyle name="40% - Accent3 48 2 5 2" xfId="13311"/>
    <cellStyle name="40% - Accent3 48 2 6" xfId="13312"/>
    <cellStyle name="40% - Accent3 48 3" xfId="13313"/>
    <cellStyle name="40% - Accent3 48 3 2" xfId="13314"/>
    <cellStyle name="40% - Accent3 48 4" xfId="13315"/>
    <cellStyle name="40% - Accent3 48 4 2" xfId="13316"/>
    <cellStyle name="40% - Accent3 48 5" xfId="13317"/>
    <cellStyle name="40% - Accent3 48 5 2" xfId="13318"/>
    <cellStyle name="40% - Accent3 48 6" xfId="13319"/>
    <cellStyle name="40% - Accent3 48 6 2" xfId="13320"/>
    <cellStyle name="40% - Accent3 48 7" xfId="13321"/>
    <cellStyle name="40% - Accent3 48 8" xfId="13322"/>
    <cellStyle name="40% - Accent3 49" xfId="13323"/>
    <cellStyle name="40% - Accent3 49 2" xfId="13324"/>
    <cellStyle name="40% - Accent3 49 2 2" xfId="13325"/>
    <cellStyle name="40% - Accent3 49 2 2 2" xfId="13326"/>
    <cellStyle name="40% - Accent3 49 2 3" xfId="13327"/>
    <cellStyle name="40% - Accent3 49 2 3 2" xfId="13328"/>
    <cellStyle name="40% - Accent3 49 2 4" xfId="13329"/>
    <cellStyle name="40% - Accent3 49 2 4 2" xfId="13330"/>
    <cellStyle name="40% - Accent3 49 2 5" xfId="13331"/>
    <cellStyle name="40% - Accent3 49 2 5 2" xfId="13332"/>
    <cellStyle name="40% - Accent3 49 2 6" xfId="13333"/>
    <cellStyle name="40% - Accent3 49 3" xfId="13334"/>
    <cellStyle name="40% - Accent3 49 3 2" xfId="13335"/>
    <cellStyle name="40% - Accent3 49 4" xfId="13336"/>
    <cellStyle name="40% - Accent3 49 4 2" xfId="13337"/>
    <cellStyle name="40% - Accent3 49 5" xfId="13338"/>
    <cellStyle name="40% - Accent3 49 5 2" xfId="13339"/>
    <cellStyle name="40% - Accent3 49 6" xfId="13340"/>
    <cellStyle name="40% - Accent3 49 6 2" xfId="13341"/>
    <cellStyle name="40% - Accent3 49 7" xfId="13342"/>
    <cellStyle name="40% - Accent3 49 8" xfId="13343"/>
    <cellStyle name="40% - Accent3 5" xfId="13344"/>
    <cellStyle name="40% - Accent3 5 10" xfId="13345"/>
    <cellStyle name="40% - Accent3 5 11" xfId="13346"/>
    <cellStyle name="40% - Accent3 5 2" xfId="13347"/>
    <cellStyle name="40% - Accent3 5 2 2" xfId="13348"/>
    <cellStyle name="40% - Accent3 5 2 2 2" xfId="13349"/>
    <cellStyle name="40% - Accent3 5 2 3" xfId="13350"/>
    <cellStyle name="40% - Accent3 5 2 3 2" xfId="13351"/>
    <cellStyle name="40% - Accent3 5 2 4" xfId="13352"/>
    <cellStyle name="40% - Accent3 5 2 4 2" xfId="13353"/>
    <cellStyle name="40% - Accent3 5 2 5" xfId="13354"/>
    <cellStyle name="40% - Accent3 5 2 5 2" xfId="13355"/>
    <cellStyle name="40% - Accent3 5 2 6" xfId="13356"/>
    <cellStyle name="40% - Accent3 5 2 7" xfId="13357"/>
    <cellStyle name="40% - Accent3 5 2 8" xfId="13358"/>
    <cellStyle name="40% - Accent3 5 2 9" xfId="13359"/>
    <cellStyle name="40% - Accent3 5 3" xfId="13360"/>
    <cellStyle name="40% - Accent3 5 3 2" xfId="13361"/>
    <cellStyle name="40% - Accent3 5 4" xfId="13362"/>
    <cellStyle name="40% - Accent3 5 4 2" xfId="13363"/>
    <cellStyle name="40% - Accent3 5 5" xfId="13364"/>
    <cellStyle name="40% - Accent3 5 5 2" xfId="13365"/>
    <cellStyle name="40% - Accent3 5 6" xfId="13366"/>
    <cellStyle name="40% - Accent3 5 6 2" xfId="13367"/>
    <cellStyle name="40% - Accent3 5 7" xfId="13368"/>
    <cellStyle name="40% - Accent3 5 8" xfId="13369"/>
    <cellStyle name="40% - Accent3 5 9" xfId="13370"/>
    <cellStyle name="40% - Accent3 50" xfId="13371"/>
    <cellStyle name="40% - Accent3 50 2" xfId="13372"/>
    <cellStyle name="40% - Accent3 50 2 2" xfId="13373"/>
    <cellStyle name="40% - Accent3 50 2 2 2" xfId="13374"/>
    <cellStyle name="40% - Accent3 50 2 3" xfId="13375"/>
    <cellStyle name="40% - Accent3 50 2 3 2" xfId="13376"/>
    <cellStyle name="40% - Accent3 50 2 4" xfId="13377"/>
    <cellStyle name="40% - Accent3 50 2 4 2" xfId="13378"/>
    <cellStyle name="40% - Accent3 50 2 5" xfId="13379"/>
    <cellStyle name="40% - Accent3 50 2 5 2" xfId="13380"/>
    <cellStyle name="40% - Accent3 50 2 6" xfId="13381"/>
    <cellStyle name="40% - Accent3 50 3" xfId="13382"/>
    <cellStyle name="40% - Accent3 50 3 2" xfId="13383"/>
    <cellStyle name="40% - Accent3 50 4" xfId="13384"/>
    <cellStyle name="40% - Accent3 50 4 2" xfId="13385"/>
    <cellStyle name="40% - Accent3 50 5" xfId="13386"/>
    <cellStyle name="40% - Accent3 50 5 2" xfId="13387"/>
    <cellStyle name="40% - Accent3 50 6" xfId="13388"/>
    <cellStyle name="40% - Accent3 50 6 2" xfId="13389"/>
    <cellStyle name="40% - Accent3 50 7" xfId="13390"/>
    <cellStyle name="40% - Accent3 50 8" xfId="13391"/>
    <cellStyle name="40% - Accent3 51" xfId="13392"/>
    <cellStyle name="40% - Accent3 51 2" xfId="13393"/>
    <cellStyle name="40% - Accent3 51 2 2" xfId="13394"/>
    <cellStyle name="40% - Accent3 51 2 2 2" xfId="13395"/>
    <cellStyle name="40% - Accent3 51 2 3" xfId="13396"/>
    <cellStyle name="40% - Accent3 51 2 3 2" xfId="13397"/>
    <cellStyle name="40% - Accent3 51 2 4" xfId="13398"/>
    <cellStyle name="40% - Accent3 51 2 4 2" xfId="13399"/>
    <cellStyle name="40% - Accent3 51 2 5" xfId="13400"/>
    <cellStyle name="40% - Accent3 51 2 5 2" xfId="13401"/>
    <cellStyle name="40% - Accent3 51 2 6" xfId="13402"/>
    <cellStyle name="40% - Accent3 51 3" xfId="13403"/>
    <cellStyle name="40% - Accent3 51 3 2" xfId="13404"/>
    <cellStyle name="40% - Accent3 51 4" xfId="13405"/>
    <cellStyle name="40% - Accent3 51 4 2" xfId="13406"/>
    <cellStyle name="40% - Accent3 51 5" xfId="13407"/>
    <cellStyle name="40% - Accent3 51 5 2" xfId="13408"/>
    <cellStyle name="40% - Accent3 51 6" xfId="13409"/>
    <cellStyle name="40% - Accent3 51 6 2" xfId="13410"/>
    <cellStyle name="40% - Accent3 51 7" xfId="13411"/>
    <cellStyle name="40% - Accent3 51 8" xfId="13412"/>
    <cellStyle name="40% - Accent3 52" xfId="13413"/>
    <cellStyle name="40% - Accent3 52 2" xfId="13414"/>
    <cellStyle name="40% - Accent3 52 2 2" xfId="13415"/>
    <cellStyle name="40% - Accent3 52 2 2 2" xfId="13416"/>
    <cellStyle name="40% - Accent3 52 2 3" xfId="13417"/>
    <cellStyle name="40% - Accent3 52 2 3 2" xfId="13418"/>
    <cellStyle name="40% - Accent3 52 2 4" xfId="13419"/>
    <cellStyle name="40% - Accent3 52 2 4 2" xfId="13420"/>
    <cellStyle name="40% - Accent3 52 2 5" xfId="13421"/>
    <cellStyle name="40% - Accent3 52 2 5 2" xfId="13422"/>
    <cellStyle name="40% - Accent3 52 2 6" xfId="13423"/>
    <cellStyle name="40% - Accent3 52 3" xfId="13424"/>
    <cellStyle name="40% - Accent3 52 3 2" xfId="13425"/>
    <cellStyle name="40% - Accent3 52 4" xfId="13426"/>
    <cellStyle name="40% - Accent3 52 4 2" xfId="13427"/>
    <cellStyle name="40% - Accent3 52 5" xfId="13428"/>
    <cellStyle name="40% - Accent3 52 5 2" xfId="13429"/>
    <cellStyle name="40% - Accent3 52 6" xfId="13430"/>
    <cellStyle name="40% - Accent3 52 6 2" xfId="13431"/>
    <cellStyle name="40% - Accent3 52 7" xfId="13432"/>
    <cellStyle name="40% - Accent3 52 8" xfId="13433"/>
    <cellStyle name="40% - Accent3 53" xfId="13434"/>
    <cellStyle name="40% - Accent3 53 2" xfId="13435"/>
    <cellStyle name="40% - Accent3 53 2 2" xfId="13436"/>
    <cellStyle name="40% - Accent3 53 2 2 2" xfId="13437"/>
    <cellStyle name="40% - Accent3 53 2 3" xfId="13438"/>
    <cellStyle name="40% - Accent3 53 2 3 2" xfId="13439"/>
    <cellStyle name="40% - Accent3 53 2 4" xfId="13440"/>
    <cellStyle name="40% - Accent3 53 2 4 2" xfId="13441"/>
    <cellStyle name="40% - Accent3 53 2 5" xfId="13442"/>
    <cellStyle name="40% - Accent3 53 2 5 2" xfId="13443"/>
    <cellStyle name="40% - Accent3 53 2 6" xfId="13444"/>
    <cellStyle name="40% - Accent3 53 3" xfId="13445"/>
    <cellStyle name="40% - Accent3 53 3 2" xfId="13446"/>
    <cellStyle name="40% - Accent3 53 4" xfId="13447"/>
    <cellStyle name="40% - Accent3 53 4 2" xfId="13448"/>
    <cellStyle name="40% - Accent3 53 5" xfId="13449"/>
    <cellStyle name="40% - Accent3 53 5 2" xfId="13450"/>
    <cellStyle name="40% - Accent3 53 6" xfId="13451"/>
    <cellStyle name="40% - Accent3 53 6 2" xfId="13452"/>
    <cellStyle name="40% - Accent3 53 7" xfId="13453"/>
    <cellStyle name="40% - Accent3 53 8" xfId="13454"/>
    <cellStyle name="40% - Accent3 54" xfId="13455"/>
    <cellStyle name="40% - Accent3 54 2" xfId="13456"/>
    <cellStyle name="40% - Accent3 54 2 2" xfId="13457"/>
    <cellStyle name="40% - Accent3 54 2 2 2" xfId="13458"/>
    <cellStyle name="40% - Accent3 54 2 3" xfId="13459"/>
    <cellStyle name="40% - Accent3 54 2 3 2" xfId="13460"/>
    <cellStyle name="40% - Accent3 54 2 4" xfId="13461"/>
    <cellStyle name="40% - Accent3 54 2 4 2" xfId="13462"/>
    <cellStyle name="40% - Accent3 54 2 5" xfId="13463"/>
    <cellStyle name="40% - Accent3 54 2 5 2" xfId="13464"/>
    <cellStyle name="40% - Accent3 54 2 6" xfId="13465"/>
    <cellStyle name="40% - Accent3 54 3" xfId="13466"/>
    <cellStyle name="40% - Accent3 54 3 2" xfId="13467"/>
    <cellStyle name="40% - Accent3 54 4" xfId="13468"/>
    <cellStyle name="40% - Accent3 54 4 2" xfId="13469"/>
    <cellStyle name="40% - Accent3 54 5" xfId="13470"/>
    <cellStyle name="40% - Accent3 54 5 2" xfId="13471"/>
    <cellStyle name="40% - Accent3 54 6" xfId="13472"/>
    <cellStyle name="40% - Accent3 54 6 2" xfId="13473"/>
    <cellStyle name="40% - Accent3 54 7" xfId="13474"/>
    <cellStyle name="40% - Accent3 54 8" xfId="13475"/>
    <cellStyle name="40% - Accent3 55" xfId="13476"/>
    <cellStyle name="40% - Accent3 55 2" xfId="13477"/>
    <cellStyle name="40% - Accent3 55 2 2" xfId="13478"/>
    <cellStyle name="40% - Accent3 55 2 2 2" xfId="13479"/>
    <cellStyle name="40% - Accent3 55 2 3" xfId="13480"/>
    <cellStyle name="40% - Accent3 55 2 3 2" xfId="13481"/>
    <cellStyle name="40% - Accent3 55 2 4" xfId="13482"/>
    <cellStyle name="40% - Accent3 55 2 4 2" xfId="13483"/>
    <cellStyle name="40% - Accent3 55 2 5" xfId="13484"/>
    <cellStyle name="40% - Accent3 55 2 5 2" xfId="13485"/>
    <cellStyle name="40% - Accent3 55 2 6" xfId="13486"/>
    <cellStyle name="40% - Accent3 55 3" xfId="13487"/>
    <cellStyle name="40% - Accent3 55 3 2" xfId="13488"/>
    <cellStyle name="40% - Accent3 55 4" xfId="13489"/>
    <cellStyle name="40% - Accent3 55 4 2" xfId="13490"/>
    <cellStyle name="40% - Accent3 55 5" xfId="13491"/>
    <cellStyle name="40% - Accent3 55 5 2" xfId="13492"/>
    <cellStyle name="40% - Accent3 55 6" xfId="13493"/>
    <cellStyle name="40% - Accent3 55 6 2" xfId="13494"/>
    <cellStyle name="40% - Accent3 55 7" xfId="13495"/>
    <cellStyle name="40% - Accent3 55 8" xfId="13496"/>
    <cellStyle name="40% - Accent3 56" xfId="13497"/>
    <cellStyle name="40% - Accent3 56 2" xfId="13498"/>
    <cellStyle name="40% - Accent3 56 2 2" xfId="13499"/>
    <cellStyle name="40% - Accent3 56 2 2 2" xfId="13500"/>
    <cellStyle name="40% - Accent3 56 2 3" xfId="13501"/>
    <cellStyle name="40% - Accent3 56 2 3 2" xfId="13502"/>
    <cellStyle name="40% - Accent3 56 2 4" xfId="13503"/>
    <cellStyle name="40% - Accent3 56 2 4 2" xfId="13504"/>
    <cellStyle name="40% - Accent3 56 2 5" xfId="13505"/>
    <cellStyle name="40% - Accent3 56 2 5 2" xfId="13506"/>
    <cellStyle name="40% - Accent3 56 2 6" xfId="13507"/>
    <cellStyle name="40% - Accent3 56 3" xfId="13508"/>
    <cellStyle name="40% - Accent3 56 3 2" xfId="13509"/>
    <cellStyle name="40% - Accent3 56 4" xfId="13510"/>
    <cellStyle name="40% - Accent3 56 4 2" xfId="13511"/>
    <cellStyle name="40% - Accent3 56 5" xfId="13512"/>
    <cellStyle name="40% - Accent3 56 5 2" xfId="13513"/>
    <cellStyle name="40% - Accent3 56 6" xfId="13514"/>
    <cellStyle name="40% - Accent3 56 6 2" xfId="13515"/>
    <cellStyle name="40% - Accent3 56 7" xfId="13516"/>
    <cellStyle name="40% - Accent3 56 8" xfId="13517"/>
    <cellStyle name="40% - Accent3 57" xfId="13518"/>
    <cellStyle name="40% - Accent3 57 2" xfId="13519"/>
    <cellStyle name="40% - Accent3 57 2 2" xfId="13520"/>
    <cellStyle name="40% - Accent3 57 2 2 2" xfId="13521"/>
    <cellStyle name="40% - Accent3 57 2 3" xfId="13522"/>
    <cellStyle name="40% - Accent3 57 2 3 2" xfId="13523"/>
    <cellStyle name="40% - Accent3 57 2 4" xfId="13524"/>
    <cellStyle name="40% - Accent3 57 2 4 2" xfId="13525"/>
    <cellStyle name="40% - Accent3 57 2 5" xfId="13526"/>
    <cellStyle name="40% - Accent3 57 2 5 2" xfId="13527"/>
    <cellStyle name="40% - Accent3 57 2 6" xfId="13528"/>
    <cellStyle name="40% - Accent3 57 3" xfId="13529"/>
    <cellStyle name="40% - Accent3 57 3 2" xfId="13530"/>
    <cellStyle name="40% - Accent3 57 4" xfId="13531"/>
    <cellStyle name="40% - Accent3 57 4 2" xfId="13532"/>
    <cellStyle name="40% - Accent3 57 5" xfId="13533"/>
    <cellStyle name="40% - Accent3 57 5 2" xfId="13534"/>
    <cellStyle name="40% - Accent3 57 6" xfId="13535"/>
    <cellStyle name="40% - Accent3 57 6 2" xfId="13536"/>
    <cellStyle name="40% - Accent3 57 7" xfId="13537"/>
    <cellStyle name="40% - Accent3 57 8" xfId="13538"/>
    <cellStyle name="40% - Accent3 58" xfId="13539"/>
    <cellStyle name="40% - Accent3 58 2" xfId="13540"/>
    <cellStyle name="40% - Accent3 58 2 2" xfId="13541"/>
    <cellStyle name="40% - Accent3 58 2 2 2" xfId="13542"/>
    <cellStyle name="40% - Accent3 58 2 3" xfId="13543"/>
    <cellStyle name="40% - Accent3 58 2 3 2" xfId="13544"/>
    <cellStyle name="40% - Accent3 58 2 4" xfId="13545"/>
    <cellStyle name="40% - Accent3 58 2 4 2" xfId="13546"/>
    <cellStyle name="40% - Accent3 58 2 5" xfId="13547"/>
    <cellStyle name="40% - Accent3 58 2 5 2" xfId="13548"/>
    <cellStyle name="40% - Accent3 58 2 6" xfId="13549"/>
    <cellStyle name="40% - Accent3 58 3" xfId="13550"/>
    <cellStyle name="40% - Accent3 58 3 2" xfId="13551"/>
    <cellStyle name="40% - Accent3 58 4" xfId="13552"/>
    <cellStyle name="40% - Accent3 58 4 2" xfId="13553"/>
    <cellStyle name="40% - Accent3 58 5" xfId="13554"/>
    <cellStyle name="40% - Accent3 58 5 2" xfId="13555"/>
    <cellStyle name="40% - Accent3 58 6" xfId="13556"/>
    <cellStyle name="40% - Accent3 58 6 2" xfId="13557"/>
    <cellStyle name="40% - Accent3 58 7" xfId="13558"/>
    <cellStyle name="40% - Accent3 58 8" xfId="13559"/>
    <cellStyle name="40% - Accent3 59" xfId="13560"/>
    <cellStyle name="40% - Accent3 59 2" xfId="13561"/>
    <cellStyle name="40% - Accent3 59 2 2" xfId="13562"/>
    <cellStyle name="40% - Accent3 59 2 2 2" xfId="13563"/>
    <cellStyle name="40% - Accent3 59 2 3" xfId="13564"/>
    <cellStyle name="40% - Accent3 59 2 3 2" xfId="13565"/>
    <cellStyle name="40% - Accent3 59 2 4" xfId="13566"/>
    <cellStyle name="40% - Accent3 59 2 4 2" xfId="13567"/>
    <cellStyle name="40% - Accent3 59 2 5" xfId="13568"/>
    <cellStyle name="40% - Accent3 59 2 5 2" xfId="13569"/>
    <cellStyle name="40% - Accent3 59 2 6" xfId="13570"/>
    <cellStyle name="40% - Accent3 59 3" xfId="13571"/>
    <cellStyle name="40% - Accent3 59 3 2" xfId="13572"/>
    <cellStyle name="40% - Accent3 59 4" xfId="13573"/>
    <cellStyle name="40% - Accent3 59 4 2" xfId="13574"/>
    <cellStyle name="40% - Accent3 59 5" xfId="13575"/>
    <cellStyle name="40% - Accent3 59 5 2" xfId="13576"/>
    <cellStyle name="40% - Accent3 59 6" xfId="13577"/>
    <cellStyle name="40% - Accent3 59 6 2" xfId="13578"/>
    <cellStyle name="40% - Accent3 59 7" xfId="13579"/>
    <cellStyle name="40% - Accent3 59 8" xfId="13580"/>
    <cellStyle name="40% - Accent3 6" xfId="13581"/>
    <cellStyle name="40% - Accent3 6 10" xfId="13582"/>
    <cellStyle name="40% - Accent3 6 11" xfId="13583"/>
    <cellStyle name="40% - Accent3 6 2" xfId="13584"/>
    <cellStyle name="40% - Accent3 6 2 2" xfId="13585"/>
    <cellStyle name="40% - Accent3 6 2 2 2" xfId="13586"/>
    <cellStyle name="40% - Accent3 6 2 3" xfId="13587"/>
    <cellStyle name="40% - Accent3 6 2 3 2" xfId="13588"/>
    <cellStyle name="40% - Accent3 6 2 4" xfId="13589"/>
    <cellStyle name="40% - Accent3 6 2 4 2" xfId="13590"/>
    <cellStyle name="40% - Accent3 6 2 5" xfId="13591"/>
    <cellStyle name="40% - Accent3 6 2 5 2" xfId="13592"/>
    <cellStyle name="40% - Accent3 6 2 6" xfId="13593"/>
    <cellStyle name="40% - Accent3 6 2 7" xfId="13594"/>
    <cellStyle name="40% - Accent3 6 2 8" xfId="13595"/>
    <cellStyle name="40% - Accent3 6 2 9" xfId="13596"/>
    <cellStyle name="40% - Accent3 6 3" xfId="13597"/>
    <cellStyle name="40% - Accent3 6 3 2" xfId="13598"/>
    <cellStyle name="40% - Accent3 6 4" xfId="13599"/>
    <cellStyle name="40% - Accent3 6 4 2" xfId="13600"/>
    <cellStyle name="40% - Accent3 6 5" xfId="13601"/>
    <cellStyle name="40% - Accent3 6 5 2" xfId="13602"/>
    <cellStyle name="40% - Accent3 6 6" xfId="13603"/>
    <cellStyle name="40% - Accent3 6 6 2" xfId="13604"/>
    <cellStyle name="40% - Accent3 6 7" xfId="13605"/>
    <cellStyle name="40% - Accent3 6 8" xfId="13606"/>
    <cellStyle name="40% - Accent3 6 9" xfId="13607"/>
    <cellStyle name="40% - Accent3 60" xfId="13608"/>
    <cellStyle name="40% - Accent3 60 2" xfId="13609"/>
    <cellStyle name="40% - Accent3 60 2 2" xfId="13610"/>
    <cellStyle name="40% - Accent3 60 2 2 2" xfId="13611"/>
    <cellStyle name="40% - Accent3 60 2 3" xfId="13612"/>
    <cellStyle name="40% - Accent3 60 2 3 2" xfId="13613"/>
    <cellStyle name="40% - Accent3 60 2 4" xfId="13614"/>
    <cellStyle name="40% - Accent3 60 2 4 2" xfId="13615"/>
    <cellStyle name="40% - Accent3 60 2 5" xfId="13616"/>
    <cellStyle name="40% - Accent3 60 2 5 2" xfId="13617"/>
    <cellStyle name="40% - Accent3 60 2 6" xfId="13618"/>
    <cellStyle name="40% - Accent3 60 3" xfId="13619"/>
    <cellStyle name="40% - Accent3 60 3 2" xfId="13620"/>
    <cellStyle name="40% - Accent3 60 4" xfId="13621"/>
    <cellStyle name="40% - Accent3 60 4 2" xfId="13622"/>
    <cellStyle name="40% - Accent3 60 5" xfId="13623"/>
    <cellStyle name="40% - Accent3 60 5 2" xfId="13624"/>
    <cellStyle name="40% - Accent3 60 6" xfId="13625"/>
    <cellStyle name="40% - Accent3 60 6 2" xfId="13626"/>
    <cellStyle name="40% - Accent3 60 7" xfId="13627"/>
    <cellStyle name="40% - Accent3 60 8" xfId="13628"/>
    <cellStyle name="40% - Accent3 61" xfId="13629"/>
    <cellStyle name="40% - Accent3 61 2" xfId="13630"/>
    <cellStyle name="40% - Accent3 61 2 2" xfId="13631"/>
    <cellStyle name="40% - Accent3 61 2 2 2" xfId="13632"/>
    <cellStyle name="40% - Accent3 61 2 3" xfId="13633"/>
    <cellStyle name="40% - Accent3 61 2 3 2" xfId="13634"/>
    <cellStyle name="40% - Accent3 61 2 4" xfId="13635"/>
    <cellStyle name="40% - Accent3 61 2 4 2" xfId="13636"/>
    <cellStyle name="40% - Accent3 61 2 5" xfId="13637"/>
    <cellStyle name="40% - Accent3 61 2 5 2" xfId="13638"/>
    <cellStyle name="40% - Accent3 61 2 6" xfId="13639"/>
    <cellStyle name="40% - Accent3 61 3" xfId="13640"/>
    <cellStyle name="40% - Accent3 61 3 2" xfId="13641"/>
    <cellStyle name="40% - Accent3 61 4" xfId="13642"/>
    <cellStyle name="40% - Accent3 61 4 2" xfId="13643"/>
    <cellStyle name="40% - Accent3 61 5" xfId="13644"/>
    <cellStyle name="40% - Accent3 61 5 2" xfId="13645"/>
    <cellStyle name="40% - Accent3 61 6" xfId="13646"/>
    <cellStyle name="40% - Accent3 61 6 2" xfId="13647"/>
    <cellStyle name="40% - Accent3 61 7" xfId="13648"/>
    <cellStyle name="40% - Accent3 61 8" xfId="13649"/>
    <cellStyle name="40% - Accent3 62" xfId="13650"/>
    <cellStyle name="40% - Accent3 62 2" xfId="13651"/>
    <cellStyle name="40% - Accent3 62 2 2" xfId="13652"/>
    <cellStyle name="40% - Accent3 62 2 2 2" xfId="13653"/>
    <cellStyle name="40% - Accent3 62 2 3" xfId="13654"/>
    <cellStyle name="40% - Accent3 62 2 3 2" xfId="13655"/>
    <cellStyle name="40% - Accent3 62 2 4" xfId="13656"/>
    <cellStyle name="40% - Accent3 62 2 4 2" xfId="13657"/>
    <cellStyle name="40% - Accent3 62 2 5" xfId="13658"/>
    <cellStyle name="40% - Accent3 62 2 5 2" xfId="13659"/>
    <cellStyle name="40% - Accent3 62 2 6" xfId="13660"/>
    <cellStyle name="40% - Accent3 62 3" xfId="13661"/>
    <cellStyle name="40% - Accent3 62 3 2" xfId="13662"/>
    <cellStyle name="40% - Accent3 62 4" xfId="13663"/>
    <cellStyle name="40% - Accent3 62 4 2" xfId="13664"/>
    <cellStyle name="40% - Accent3 62 5" xfId="13665"/>
    <cellStyle name="40% - Accent3 62 5 2" xfId="13666"/>
    <cellStyle name="40% - Accent3 62 6" xfId="13667"/>
    <cellStyle name="40% - Accent3 62 6 2" xfId="13668"/>
    <cellStyle name="40% - Accent3 62 7" xfId="13669"/>
    <cellStyle name="40% - Accent3 62 8" xfId="13670"/>
    <cellStyle name="40% - Accent3 63" xfId="13671"/>
    <cellStyle name="40% - Accent3 63 2" xfId="13672"/>
    <cellStyle name="40% - Accent3 63 2 2" xfId="13673"/>
    <cellStyle name="40% - Accent3 63 2 2 2" xfId="13674"/>
    <cellStyle name="40% - Accent3 63 2 3" xfId="13675"/>
    <cellStyle name="40% - Accent3 63 2 3 2" xfId="13676"/>
    <cellStyle name="40% - Accent3 63 2 4" xfId="13677"/>
    <cellStyle name="40% - Accent3 63 2 4 2" xfId="13678"/>
    <cellStyle name="40% - Accent3 63 2 5" xfId="13679"/>
    <cellStyle name="40% - Accent3 63 2 5 2" xfId="13680"/>
    <cellStyle name="40% - Accent3 63 2 6" xfId="13681"/>
    <cellStyle name="40% - Accent3 63 3" xfId="13682"/>
    <cellStyle name="40% - Accent3 63 3 2" xfId="13683"/>
    <cellStyle name="40% - Accent3 63 4" xfId="13684"/>
    <cellStyle name="40% - Accent3 63 4 2" xfId="13685"/>
    <cellStyle name="40% - Accent3 63 5" xfId="13686"/>
    <cellStyle name="40% - Accent3 63 5 2" xfId="13687"/>
    <cellStyle name="40% - Accent3 63 6" xfId="13688"/>
    <cellStyle name="40% - Accent3 63 6 2" xfId="13689"/>
    <cellStyle name="40% - Accent3 63 7" xfId="13690"/>
    <cellStyle name="40% - Accent3 63 8" xfId="13691"/>
    <cellStyle name="40% - Accent3 64" xfId="13692"/>
    <cellStyle name="40% - Accent3 64 2" xfId="13693"/>
    <cellStyle name="40% - Accent3 64 2 2" xfId="13694"/>
    <cellStyle name="40% - Accent3 64 2 2 2" xfId="13695"/>
    <cellStyle name="40% - Accent3 64 2 3" xfId="13696"/>
    <cellStyle name="40% - Accent3 64 2 3 2" xfId="13697"/>
    <cellStyle name="40% - Accent3 64 2 4" xfId="13698"/>
    <cellStyle name="40% - Accent3 64 2 4 2" xfId="13699"/>
    <cellStyle name="40% - Accent3 64 2 5" xfId="13700"/>
    <cellStyle name="40% - Accent3 64 2 5 2" xfId="13701"/>
    <cellStyle name="40% - Accent3 64 2 6" xfId="13702"/>
    <cellStyle name="40% - Accent3 64 3" xfId="13703"/>
    <cellStyle name="40% - Accent3 64 3 2" xfId="13704"/>
    <cellStyle name="40% - Accent3 64 4" xfId="13705"/>
    <cellStyle name="40% - Accent3 64 4 2" xfId="13706"/>
    <cellStyle name="40% - Accent3 64 5" xfId="13707"/>
    <cellStyle name="40% - Accent3 64 5 2" xfId="13708"/>
    <cellStyle name="40% - Accent3 64 6" xfId="13709"/>
    <cellStyle name="40% - Accent3 64 6 2" xfId="13710"/>
    <cellStyle name="40% - Accent3 64 7" xfId="13711"/>
    <cellStyle name="40% - Accent3 64 8" xfId="13712"/>
    <cellStyle name="40% - Accent3 65" xfId="13713"/>
    <cellStyle name="40% - Accent3 65 2" xfId="13714"/>
    <cellStyle name="40% - Accent3 65 2 2" xfId="13715"/>
    <cellStyle name="40% - Accent3 65 2 2 2" xfId="13716"/>
    <cellStyle name="40% - Accent3 65 2 3" xfId="13717"/>
    <cellStyle name="40% - Accent3 65 2 3 2" xfId="13718"/>
    <cellStyle name="40% - Accent3 65 2 4" xfId="13719"/>
    <cellStyle name="40% - Accent3 65 2 4 2" xfId="13720"/>
    <cellStyle name="40% - Accent3 65 2 5" xfId="13721"/>
    <cellStyle name="40% - Accent3 65 2 5 2" xfId="13722"/>
    <cellStyle name="40% - Accent3 65 2 6" xfId="13723"/>
    <cellStyle name="40% - Accent3 65 3" xfId="13724"/>
    <cellStyle name="40% - Accent3 65 3 2" xfId="13725"/>
    <cellStyle name="40% - Accent3 65 4" xfId="13726"/>
    <cellStyle name="40% - Accent3 65 4 2" xfId="13727"/>
    <cellStyle name="40% - Accent3 65 5" xfId="13728"/>
    <cellStyle name="40% - Accent3 65 5 2" xfId="13729"/>
    <cellStyle name="40% - Accent3 65 6" xfId="13730"/>
    <cellStyle name="40% - Accent3 65 6 2" xfId="13731"/>
    <cellStyle name="40% - Accent3 65 7" xfId="13732"/>
    <cellStyle name="40% - Accent3 65 8" xfId="13733"/>
    <cellStyle name="40% - Accent3 66" xfId="13734"/>
    <cellStyle name="40% - Accent3 66 2" xfId="13735"/>
    <cellStyle name="40% - Accent3 66 2 2" xfId="13736"/>
    <cellStyle name="40% - Accent3 66 2 2 2" xfId="13737"/>
    <cellStyle name="40% - Accent3 66 2 3" xfId="13738"/>
    <cellStyle name="40% - Accent3 66 2 3 2" xfId="13739"/>
    <cellStyle name="40% - Accent3 66 2 4" xfId="13740"/>
    <cellStyle name="40% - Accent3 66 2 4 2" xfId="13741"/>
    <cellStyle name="40% - Accent3 66 2 5" xfId="13742"/>
    <cellStyle name="40% - Accent3 66 2 5 2" xfId="13743"/>
    <cellStyle name="40% - Accent3 66 2 6" xfId="13744"/>
    <cellStyle name="40% - Accent3 66 3" xfId="13745"/>
    <cellStyle name="40% - Accent3 66 3 2" xfId="13746"/>
    <cellStyle name="40% - Accent3 66 4" xfId="13747"/>
    <cellStyle name="40% - Accent3 66 4 2" xfId="13748"/>
    <cellStyle name="40% - Accent3 66 5" xfId="13749"/>
    <cellStyle name="40% - Accent3 66 5 2" xfId="13750"/>
    <cellStyle name="40% - Accent3 66 6" xfId="13751"/>
    <cellStyle name="40% - Accent3 66 6 2" xfId="13752"/>
    <cellStyle name="40% - Accent3 66 7" xfId="13753"/>
    <cellStyle name="40% - Accent3 66 8" xfId="13754"/>
    <cellStyle name="40% - Accent3 67" xfId="13755"/>
    <cellStyle name="40% - Accent3 67 2" xfId="13756"/>
    <cellStyle name="40% - Accent3 67 2 2" xfId="13757"/>
    <cellStyle name="40% - Accent3 67 2 2 2" xfId="13758"/>
    <cellStyle name="40% - Accent3 67 2 3" xfId="13759"/>
    <cellStyle name="40% - Accent3 67 2 3 2" xfId="13760"/>
    <cellStyle name="40% - Accent3 67 2 4" xfId="13761"/>
    <cellStyle name="40% - Accent3 67 2 4 2" xfId="13762"/>
    <cellStyle name="40% - Accent3 67 2 5" xfId="13763"/>
    <cellStyle name="40% - Accent3 67 2 5 2" xfId="13764"/>
    <cellStyle name="40% - Accent3 67 2 6" xfId="13765"/>
    <cellStyle name="40% - Accent3 67 3" xfId="13766"/>
    <cellStyle name="40% - Accent3 67 3 2" xfId="13767"/>
    <cellStyle name="40% - Accent3 67 4" xfId="13768"/>
    <cellStyle name="40% - Accent3 67 4 2" xfId="13769"/>
    <cellStyle name="40% - Accent3 67 5" xfId="13770"/>
    <cellStyle name="40% - Accent3 67 5 2" xfId="13771"/>
    <cellStyle name="40% - Accent3 67 6" xfId="13772"/>
    <cellStyle name="40% - Accent3 67 6 2" xfId="13773"/>
    <cellStyle name="40% - Accent3 67 7" xfId="13774"/>
    <cellStyle name="40% - Accent3 67 8" xfId="13775"/>
    <cellStyle name="40% - Accent3 68" xfId="13776"/>
    <cellStyle name="40% - Accent3 68 2" xfId="13777"/>
    <cellStyle name="40% - Accent3 68 2 2" xfId="13778"/>
    <cellStyle name="40% - Accent3 68 2 2 2" xfId="13779"/>
    <cellStyle name="40% - Accent3 68 2 3" xfId="13780"/>
    <cellStyle name="40% - Accent3 68 2 3 2" xfId="13781"/>
    <cellStyle name="40% - Accent3 68 2 4" xfId="13782"/>
    <cellStyle name="40% - Accent3 68 2 4 2" xfId="13783"/>
    <cellStyle name="40% - Accent3 68 2 5" xfId="13784"/>
    <cellStyle name="40% - Accent3 68 2 5 2" xfId="13785"/>
    <cellStyle name="40% - Accent3 68 2 6" xfId="13786"/>
    <cellStyle name="40% - Accent3 68 3" xfId="13787"/>
    <cellStyle name="40% - Accent3 68 3 2" xfId="13788"/>
    <cellStyle name="40% - Accent3 68 4" xfId="13789"/>
    <cellStyle name="40% - Accent3 68 4 2" xfId="13790"/>
    <cellStyle name="40% - Accent3 68 5" xfId="13791"/>
    <cellStyle name="40% - Accent3 68 5 2" xfId="13792"/>
    <cellStyle name="40% - Accent3 68 6" xfId="13793"/>
    <cellStyle name="40% - Accent3 68 6 2" xfId="13794"/>
    <cellStyle name="40% - Accent3 68 7" xfId="13795"/>
    <cellStyle name="40% - Accent3 68 8" xfId="13796"/>
    <cellStyle name="40% - Accent3 69" xfId="13797"/>
    <cellStyle name="40% - Accent3 69 2" xfId="13798"/>
    <cellStyle name="40% - Accent3 69 2 2" xfId="13799"/>
    <cellStyle name="40% - Accent3 69 2 2 2" xfId="13800"/>
    <cellStyle name="40% - Accent3 69 2 3" xfId="13801"/>
    <cellStyle name="40% - Accent3 69 2 3 2" xfId="13802"/>
    <cellStyle name="40% - Accent3 69 2 4" xfId="13803"/>
    <cellStyle name="40% - Accent3 69 2 4 2" xfId="13804"/>
    <cellStyle name="40% - Accent3 69 2 5" xfId="13805"/>
    <cellStyle name="40% - Accent3 69 2 5 2" xfId="13806"/>
    <cellStyle name="40% - Accent3 69 2 6" xfId="13807"/>
    <cellStyle name="40% - Accent3 69 3" xfId="13808"/>
    <cellStyle name="40% - Accent3 69 3 2" xfId="13809"/>
    <cellStyle name="40% - Accent3 69 4" xfId="13810"/>
    <cellStyle name="40% - Accent3 69 4 2" xfId="13811"/>
    <cellStyle name="40% - Accent3 69 5" xfId="13812"/>
    <cellStyle name="40% - Accent3 69 5 2" xfId="13813"/>
    <cellStyle name="40% - Accent3 69 6" xfId="13814"/>
    <cellStyle name="40% - Accent3 69 6 2" xfId="13815"/>
    <cellStyle name="40% - Accent3 69 7" xfId="13816"/>
    <cellStyle name="40% - Accent3 69 8" xfId="13817"/>
    <cellStyle name="40% - Accent3 7" xfId="13818"/>
    <cellStyle name="40% - Accent3 7 10" xfId="13819"/>
    <cellStyle name="40% - Accent3 7 11" xfId="13820"/>
    <cellStyle name="40% - Accent3 7 2" xfId="13821"/>
    <cellStyle name="40% - Accent3 7 2 2" xfId="13822"/>
    <cellStyle name="40% - Accent3 7 2 2 2" xfId="13823"/>
    <cellStyle name="40% - Accent3 7 2 3" xfId="13824"/>
    <cellStyle name="40% - Accent3 7 2 3 2" xfId="13825"/>
    <cellStyle name="40% - Accent3 7 2 4" xfId="13826"/>
    <cellStyle name="40% - Accent3 7 2 4 2" xfId="13827"/>
    <cellStyle name="40% - Accent3 7 2 5" xfId="13828"/>
    <cellStyle name="40% - Accent3 7 2 5 2" xfId="13829"/>
    <cellStyle name="40% - Accent3 7 2 6" xfId="13830"/>
    <cellStyle name="40% - Accent3 7 2 7" xfId="13831"/>
    <cellStyle name="40% - Accent3 7 2 8" xfId="13832"/>
    <cellStyle name="40% - Accent3 7 2 9" xfId="13833"/>
    <cellStyle name="40% - Accent3 7 3" xfId="13834"/>
    <cellStyle name="40% - Accent3 7 3 2" xfId="13835"/>
    <cellStyle name="40% - Accent3 7 4" xfId="13836"/>
    <cellStyle name="40% - Accent3 7 4 2" xfId="13837"/>
    <cellStyle name="40% - Accent3 7 5" xfId="13838"/>
    <cellStyle name="40% - Accent3 7 5 2" xfId="13839"/>
    <cellStyle name="40% - Accent3 7 6" xfId="13840"/>
    <cellStyle name="40% - Accent3 7 6 2" xfId="13841"/>
    <cellStyle name="40% - Accent3 7 7" xfId="13842"/>
    <cellStyle name="40% - Accent3 7 8" xfId="13843"/>
    <cellStyle name="40% - Accent3 7 9" xfId="13844"/>
    <cellStyle name="40% - Accent3 70" xfId="13845"/>
    <cellStyle name="40% - Accent3 70 2" xfId="13846"/>
    <cellStyle name="40% - Accent3 70 2 2" xfId="13847"/>
    <cellStyle name="40% - Accent3 70 2 2 2" xfId="13848"/>
    <cellStyle name="40% - Accent3 70 2 3" xfId="13849"/>
    <cellStyle name="40% - Accent3 70 2 3 2" xfId="13850"/>
    <cellStyle name="40% - Accent3 70 2 4" xfId="13851"/>
    <cellStyle name="40% - Accent3 70 2 4 2" xfId="13852"/>
    <cellStyle name="40% - Accent3 70 2 5" xfId="13853"/>
    <cellStyle name="40% - Accent3 70 2 5 2" xfId="13854"/>
    <cellStyle name="40% - Accent3 70 2 6" xfId="13855"/>
    <cellStyle name="40% - Accent3 70 3" xfId="13856"/>
    <cellStyle name="40% - Accent3 70 3 2" xfId="13857"/>
    <cellStyle name="40% - Accent3 70 4" xfId="13858"/>
    <cellStyle name="40% - Accent3 70 4 2" xfId="13859"/>
    <cellStyle name="40% - Accent3 70 5" xfId="13860"/>
    <cellStyle name="40% - Accent3 70 5 2" xfId="13861"/>
    <cellStyle name="40% - Accent3 70 6" xfId="13862"/>
    <cellStyle name="40% - Accent3 70 6 2" xfId="13863"/>
    <cellStyle name="40% - Accent3 70 7" xfId="13864"/>
    <cellStyle name="40% - Accent3 70 8" xfId="13865"/>
    <cellStyle name="40% - Accent3 71" xfId="13866"/>
    <cellStyle name="40% - Accent3 71 2" xfId="13867"/>
    <cellStyle name="40% - Accent3 71 2 2" xfId="13868"/>
    <cellStyle name="40% - Accent3 71 2 2 2" xfId="13869"/>
    <cellStyle name="40% - Accent3 71 2 3" xfId="13870"/>
    <cellStyle name="40% - Accent3 71 2 3 2" xfId="13871"/>
    <cellStyle name="40% - Accent3 71 2 4" xfId="13872"/>
    <cellStyle name="40% - Accent3 71 2 4 2" xfId="13873"/>
    <cellStyle name="40% - Accent3 71 2 5" xfId="13874"/>
    <cellStyle name="40% - Accent3 71 2 5 2" xfId="13875"/>
    <cellStyle name="40% - Accent3 71 2 6" xfId="13876"/>
    <cellStyle name="40% - Accent3 71 3" xfId="13877"/>
    <cellStyle name="40% - Accent3 71 3 2" xfId="13878"/>
    <cellStyle name="40% - Accent3 71 4" xfId="13879"/>
    <cellStyle name="40% - Accent3 71 4 2" xfId="13880"/>
    <cellStyle name="40% - Accent3 71 5" xfId="13881"/>
    <cellStyle name="40% - Accent3 71 5 2" xfId="13882"/>
    <cellStyle name="40% - Accent3 71 6" xfId="13883"/>
    <cellStyle name="40% - Accent3 71 6 2" xfId="13884"/>
    <cellStyle name="40% - Accent3 71 7" xfId="13885"/>
    <cellStyle name="40% - Accent3 71 8" xfId="13886"/>
    <cellStyle name="40% - Accent3 72" xfId="13887"/>
    <cellStyle name="40% - Accent3 72 2" xfId="13888"/>
    <cellStyle name="40% - Accent3 72 2 2" xfId="13889"/>
    <cellStyle name="40% - Accent3 72 2 2 2" xfId="13890"/>
    <cellStyle name="40% - Accent3 72 2 3" xfId="13891"/>
    <cellStyle name="40% - Accent3 72 2 3 2" xfId="13892"/>
    <cellStyle name="40% - Accent3 72 2 4" xfId="13893"/>
    <cellStyle name="40% - Accent3 72 2 4 2" xfId="13894"/>
    <cellStyle name="40% - Accent3 72 2 5" xfId="13895"/>
    <cellStyle name="40% - Accent3 72 2 5 2" xfId="13896"/>
    <cellStyle name="40% - Accent3 72 2 6" xfId="13897"/>
    <cellStyle name="40% - Accent3 72 3" xfId="13898"/>
    <cellStyle name="40% - Accent3 72 3 2" xfId="13899"/>
    <cellStyle name="40% - Accent3 72 4" xfId="13900"/>
    <cellStyle name="40% - Accent3 72 4 2" xfId="13901"/>
    <cellStyle name="40% - Accent3 72 5" xfId="13902"/>
    <cellStyle name="40% - Accent3 72 5 2" xfId="13903"/>
    <cellStyle name="40% - Accent3 72 6" xfId="13904"/>
    <cellStyle name="40% - Accent3 72 6 2" xfId="13905"/>
    <cellStyle name="40% - Accent3 72 7" xfId="13906"/>
    <cellStyle name="40% - Accent3 72 8" xfId="13907"/>
    <cellStyle name="40% - Accent3 8" xfId="13908"/>
    <cellStyle name="40% - Accent3 8 2" xfId="13909"/>
    <cellStyle name="40% - Accent3 8 2 2" xfId="13910"/>
    <cellStyle name="40% - Accent3 8 2 2 2" xfId="13911"/>
    <cellStyle name="40% - Accent3 8 2 3" xfId="13912"/>
    <cellStyle name="40% - Accent3 8 2 3 2" xfId="13913"/>
    <cellStyle name="40% - Accent3 8 2 4" xfId="13914"/>
    <cellStyle name="40% - Accent3 8 2 4 2" xfId="13915"/>
    <cellStyle name="40% - Accent3 8 2 5" xfId="13916"/>
    <cellStyle name="40% - Accent3 8 2 5 2" xfId="13917"/>
    <cellStyle name="40% - Accent3 8 2 6" xfId="13918"/>
    <cellStyle name="40% - Accent3 8 3" xfId="13919"/>
    <cellStyle name="40% - Accent3 8 3 2" xfId="13920"/>
    <cellStyle name="40% - Accent3 8 4" xfId="13921"/>
    <cellStyle name="40% - Accent3 8 4 2" xfId="13922"/>
    <cellStyle name="40% - Accent3 8 5" xfId="13923"/>
    <cellStyle name="40% - Accent3 8 5 2" xfId="13924"/>
    <cellStyle name="40% - Accent3 8 6" xfId="13925"/>
    <cellStyle name="40% - Accent3 8 6 2" xfId="13926"/>
    <cellStyle name="40% - Accent3 8 7" xfId="13927"/>
    <cellStyle name="40% - Accent3 8 8" xfId="13928"/>
    <cellStyle name="40% - Accent3 9" xfId="13929"/>
    <cellStyle name="40% - Accent3 9 2" xfId="13930"/>
    <cellStyle name="40% - Accent3 9 2 2" xfId="13931"/>
    <cellStyle name="40% - Accent3 9 2 2 2" xfId="13932"/>
    <cellStyle name="40% - Accent3 9 2 3" xfId="13933"/>
    <cellStyle name="40% - Accent3 9 2 3 2" xfId="13934"/>
    <cellStyle name="40% - Accent3 9 2 4" xfId="13935"/>
    <cellStyle name="40% - Accent3 9 2 4 2" xfId="13936"/>
    <cellStyle name="40% - Accent3 9 2 5" xfId="13937"/>
    <cellStyle name="40% - Accent3 9 2 5 2" xfId="13938"/>
    <cellStyle name="40% - Accent3 9 2 6" xfId="13939"/>
    <cellStyle name="40% - Accent3 9 3" xfId="13940"/>
    <cellStyle name="40% - Accent3 9 3 2" xfId="13941"/>
    <cellStyle name="40% - Accent3 9 4" xfId="13942"/>
    <cellStyle name="40% - Accent3 9 4 2" xfId="13943"/>
    <cellStyle name="40% - Accent3 9 5" xfId="13944"/>
    <cellStyle name="40% - Accent3 9 5 2" xfId="13945"/>
    <cellStyle name="40% - Accent3 9 6" xfId="13946"/>
    <cellStyle name="40% - Accent3 9 6 2" xfId="13947"/>
    <cellStyle name="40% - Accent3 9 7" xfId="13948"/>
    <cellStyle name="40% - Accent3 9 8" xfId="13949"/>
    <cellStyle name="40% - Accent4 10" xfId="13950"/>
    <cellStyle name="40% - Accent4 10 2" xfId="13951"/>
    <cellStyle name="40% - Accent4 10 2 2" xfId="13952"/>
    <cellStyle name="40% - Accent4 10 2 2 2" xfId="13953"/>
    <cellStyle name="40% - Accent4 10 2 3" xfId="13954"/>
    <cellStyle name="40% - Accent4 10 2 3 2" xfId="13955"/>
    <cellStyle name="40% - Accent4 10 2 4" xfId="13956"/>
    <cellStyle name="40% - Accent4 10 2 4 2" xfId="13957"/>
    <cellStyle name="40% - Accent4 10 2 5" xfId="13958"/>
    <cellStyle name="40% - Accent4 10 2 5 2" xfId="13959"/>
    <cellStyle name="40% - Accent4 10 2 6" xfId="13960"/>
    <cellStyle name="40% - Accent4 10 3" xfId="13961"/>
    <cellStyle name="40% - Accent4 10 3 2" xfId="13962"/>
    <cellStyle name="40% - Accent4 10 4" xfId="13963"/>
    <cellStyle name="40% - Accent4 10 4 2" xfId="13964"/>
    <cellStyle name="40% - Accent4 10 5" xfId="13965"/>
    <cellStyle name="40% - Accent4 10 5 2" xfId="13966"/>
    <cellStyle name="40% - Accent4 10 6" xfId="13967"/>
    <cellStyle name="40% - Accent4 10 6 2" xfId="13968"/>
    <cellStyle name="40% - Accent4 10 7" xfId="13969"/>
    <cellStyle name="40% - Accent4 10 8" xfId="13970"/>
    <cellStyle name="40% - Accent4 11" xfId="13971"/>
    <cellStyle name="40% - Accent4 11 2" xfId="13972"/>
    <cellStyle name="40% - Accent4 11 2 2" xfId="13973"/>
    <cellStyle name="40% - Accent4 11 2 2 2" xfId="13974"/>
    <cellStyle name="40% - Accent4 11 2 3" xfId="13975"/>
    <cellStyle name="40% - Accent4 11 2 3 2" xfId="13976"/>
    <cellStyle name="40% - Accent4 11 2 4" xfId="13977"/>
    <cellStyle name="40% - Accent4 11 2 4 2" xfId="13978"/>
    <cellStyle name="40% - Accent4 11 2 5" xfId="13979"/>
    <cellStyle name="40% - Accent4 11 2 5 2" xfId="13980"/>
    <cellStyle name="40% - Accent4 11 2 6" xfId="13981"/>
    <cellStyle name="40% - Accent4 11 3" xfId="13982"/>
    <cellStyle name="40% - Accent4 11 3 2" xfId="13983"/>
    <cellStyle name="40% - Accent4 11 4" xfId="13984"/>
    <cellStyle name="40% - Accent4 11 4 2" xfId="13985"/>
    <cellStyle name="40% - Accent4 11 5" xfId="13986"/>
    <cellStyle name="40% - Accent4 11 5 2" xfId="13987"/>
    <cellStyle name="40% - Accent4 11 6" xfId="13988"/>
    <cellStyle name="40% - Accent4 11 6 2" xfId="13989"/>
    <cellStyle name="40% - Accent4 11 7" xfId="13990"/>
    <cellStyle name="40% - Accent4 11 8" xfId="13991"/>
    <cellStyle name="40% - Accent4 12" xfId="13992"/>
    <cellStyle name="40% - Accent4 12 2" xfId="13993"/>
    <cellStyle name="40% - Accent4 12 2 2" xfId="13994"/>
    <cellStyle name="40% - Accent4 12 2 2 2" xfId="13995"/>
    <cellStyle name="40% - Accent4 12 2 3" xfId="13996"/>
    <cellStyle name="40% - Accent4 12 2 3 2" xfId="13997"/>
    <cellStyle name="40% - Accent4 12 2 4" xfId="13998"/>
    <cellStyle name="40% - Accent4 12 2 4 2" xfId="13999"/>
    <cellStyle name="40% - Accent4 12 2 5" xfId="14000"/>
    <cellStyle name="40% - Accent4 12 2 5 2" xfId="14001"/>
    <cellStyle name="40% - Accent4 12 2 6" xfId="14002"/>
    <cellStyle name="40% - Accent4 12 3" xfId="14003"/>
    <cellStyle name="40% - Accent4 12 3 2" xfId="14004"/>
    <cellStyle name="40% - Accent4 12 4" xfId="14005"/>
    <cellStyle name="40% - Accent4 12 4 2" xfId="14006"/>
    <cellStyle name="40% - Accent4 12 5" xfId="14007"/>
    <cellStyle name="40% - Accent4 12 5 2" xfId="14008"/>
    <cellStyle name="40% - Accent4 12 6" xfId="14009"/>
    <cellStyle name="40% - Accent4 12 6 2" xfId="14010"/>
    <cellStyle name="40% - Accent4 12 7" xfId="14011"/>
    <cellStyle name="40% - Accent4 12 8" xfId="14012"/>
    <cellStyle name="40% - Accent4 13" xfId="14013"/>
    <cellStyle name="40% - Accent4 13 2" xfId="14014"/>
    <cellStyle name="40% - Accent4 13 2 2" xfId="14015"/>
    <cellStyle name="40% - Accent4 13 2 2 2" xfId="14016"/>
    <cellStyle name="40% - Accent4 13 2 3" xfId="14017"/>
    <cellStyle name="40% - Accent4 13 2 3 2" xfId="14018"/>
    <cellStyle name="40% - Accent4 13 2 4" xfId="14019"/>
    <cellStyle name="40% - Accent4 13 2 4 2" xfId="14020"/>
    <cellStyle name="40% - Accent4 13 2 5" xfId="14021"/>
    <cellStyle name="40% - Accent4 13 2 5 2" xfId="14022"/>
    <cellStyle name="40% - Accent4 13 2 6" xfId="14023"/>
    <cellStyle name="40% - Accent4 13 3" xfId="14024"/>
    <cellStyle name="40% - Accent4 13 3 2" xfId="14025"/>
    <cellStyle name="40% - Accent4 13 4" xfId="14026"/>
    <cellStyle name="40% - Accent4 13 4 2" xfId="14027"/>
    <cellStyle name="40% - Accent4 13 5" xfId="14028"/>
    <cellStyle name="40% - Accent4 13 5 2" xfId="14029"/>
    <cellStyle name="40% - Accent4 13 6" xfId="14030"/>
    <cellStyle name="40% - Accent4 13 6 2" xfId="14031"/>
    <cellStyle name="40% - Accent4 13 7" xfId="14032"/>
    <cellStyle name="40% - Accent4 13 8" xfId="14033"/>
    <cellStyle name="40% - Accent4 14" xfId="14034"/>
    <cellStyle name="40% - Accent4 14 2" xfId="14035"/>
    <cellStyle name="40% - Accent4 14 2 2" xfId="14036"/>
    <cellStyle name="40% - Accent4 14 2 2 2" xfId="14037"/>
    <cellStyle name="40% - Accent4 14 2 3" xfId="14038"/>
    <cellStyle name="40% - Accent4 14 2 3 2" xfId="14039"/>
    <cellStyle name="40% - Accent4 14 2 4" xfId="14040"/>
    <cellStyle name="40% - Accent4 14 2 4 2" xfId="14041"/>
    <cellStyle name="40% - Accent4 14 2 5" xfId="14042"/>
    <cellStyle name="40% - Accent4 14 2 5 2" xfId="14043"/>
    <cellStyle name="40% - Accent4 14 2 6" xfId="14044"/>
    <cellStyle name="40% - Accent4 14 3" xfId="14045"/>
    <cellStyle name="40% - Accent4 14 3 2" xfId="14046"/>
    <cellStyle name="40% - Accent4 14 4" xfId="14047"/>
    <cellStyle name="40% - Accent4 14 4 2" xfId="14048"/>
    <cellStyle name="40% - Accent4 14 5" xfId="14049"/>
    <cellStyle name="40% - Accent4 14 5 2" xfId="14050"/>
    <cellStyle name="40% - Accent4 14 6" xfId="14051"/>
    <cellStyle name="40% - Accent4 14 6 2" xfId="14052"/>
    <cellStyle name="40% - Accent4 14 7" xfId="14053"/>
    <cellStyle name="40% - Accent4 14 8" xfId="14054"/>
    <cellStyle name="40% - Accent4 15" xfId="14055"/>
    <cellStyle name="40% - Accent4 15 2" xfId="14056"/>
    <cellStyle name="40% - Accent4 15 2 2" xfId="14057"/>
    <cellStyle name="40% - Accent4 15 2 2 2" xfId="14058"/>
    <cellStyle name="40% - Accent4 15 2 3" xfId="14059"/>
    <cellStyle name="40% - Accent4 15 2 3 2" xfId="14060"/>
    <cellStyle name="40% - Accent4 15 2 4" xfId="14061"/>
    <cellStyle name="40% - Accent4 15 2 4 2" xfId="14062"/>
    <cellStyle name="40% - Accent4 15 2 5" xfId="14063"/>
    <cellStyle name="40% - Accent4 15 2 5 2" xfId="14064"/>
    <cellStyle name="40% - Accent4 15 2 6" xfId="14065"/>
    <cellStyle name="40% - Accent4 15 3" xfId="14066"/>
    <cellStyle name="40% - Accent4 15 3 2" xfId="14067"/>
    <cellStyle name="40% - Accent4 15 4" xfId="14068"/>
    <cellStyle name="40% - Accent4 15 4 2" xfId="14069"/>
    <cellStyle name="40% - Accent4 15 5" xfId="14070"/>
    <cellStyle name="40% - Accent4 15 5 2" xfId="14071"/>
    <cellStyle name="40% - Accent4 15 6" xfId="14072"/>
    <cellStyle name="40% - Accent4 15 6 2" xfId="14073"/>
    <cellStyle name="40% - Accent4 15 7" xfId="14074"/>
    <cellStyle name="40% - Accent4 15 8" xfId="14075"/>
    <cellStyle name="40% - Accent4 16" xfId="14076"/>
    <cellStyle name="40% - Accent4 16 2" xfId="14077"/>
    <cellStyle name="40% - Accent4 16 2 2" xfId="14078"/>
    <cellStyle name="40% - Accent4 16 2 2 2" xfId="14079"/>
    <cellStyle name="40% - Accent4 16 2 3" xfId="14080"/>
    <cellStyle name="40% - Accent4 16 2 3 2" xfId="14081"/>
    <cellStyle name="40% - Accent4 16 2 4" xfId="14082"/>
    <cellStyle name="40% - Accent4 16 2 4 2" xfId="14083"/>
    <cellStyle name="40% - Accent4 16 2 5" xfId="14084"/>
    <cellStyle name="40% - Accent4 16 2 5 2" xfId="14085"/>
    <cellStyle name="40% - Accent4 16 2 6" xfId="14086"/>
    <cellStyle name="40% - Accent4 16 3" xfId="14087"/>
    <cellStyle name="40% - Accent4 16 3 2" xfId="14088"/>
    <cellStyle name="40% - Accent4 16 4" xfId="14089"/>
    <cellStyle name="40% - Accent4 16 4 2" xfId="14090"/>
    <cellStyle name="40% - Accent4 16 5" xfId="14091"/>
    <cellStyle name="40% - Accent4 16 5 2" xfId="14092"/>
    <cellStyle name="40% - Accent4 16 6" xfId="14093"/>
    <cellStyle name="40% - Accent4 16 6 2" xfId="14094"/>
    <cellStyle name="40% - Accent4 16 7" xfId="14095"/>
    <cellStyle name="40% - Accent4 16 8" xfId="14096"/>
    <cellStyle name="40% - Accent4 17" xfId="14097"/>
    <cellStyle name="40% - Accent4 17 2" xfId="14098"/>
    <cellStyle name="40% - Accent4 17 2 2" xfId="14099"/>
    <cellStyle name="40% - Accent4 17 2 2 2" xfId="14100"/>
    <cellStyle name="40% - Accent4 17 2 3" xfId="14101"/>
    <cellStyle name="40% - Accent4 17 2 3 2" xfId="14102"/>
    <cellStyle name="40% - Accent4 17 2 4" xfId="14103"/>
    <cellStyle name="40% - Accent4 17 2 4 2" xfId="14104"/>
    <cellStyle name="40% - Accent4 17 2 5" xfId="14105"/>
    <cellStyle name="40% - Accent4 17 2 5 2" xfId="14106"/>
    <cellStyle name="40% - Accent4 17 2 6" xfId="14107"/>
    <cellStyle name="40% - Accent4 17 3" xfId="14108"/>
    <cellStyle name="40% - Accent4 17 3 2" xfId="14109"/>
    <cellStyle name="40% - Accent4 17 4" xfId="14110"/>
    <cellStyle name="40% - Accent4 17 4 2" xfId="14111"/>
    <cellStyle name="40% - Accent4 17 5" xfId="14112"/>
    <cellStyle name="40% - Accent4 17 5 2" xfId="14113"/>
    <cellStyle name="40% - Accent4 17 6" xfId="14114"/>
    <cellStyle name="40% - Accent4 17 6 2" xfId="14115"/>
    <cellStyle name="40% - Accent4 17 7" xfId="14116"/>
    <cellStyle name="40% - Accent4 17 8" xfId="14117"/>
    <cellStyle name="40% - Accent4 18" xfId="14118"/>
    <cellStyle name="40% - Accent4 18 2" xfId="14119"/>
    <cellStyle name="40% - Accent4 18 2 2" xfId="14120"/>
    <cellStyle name="40% - Accent4 18 2 2 2" xfId="14121"/>
    <cellStyle name="40% - Accent4 18 2 3" xfId="14122"/>
    <cellStyle name="40% - Accent4 18 2 3 2" xfId="14123"/>
    <cellStyle name="40% - Accent4 18 2 4" xfId="14124"/>
    <cellStyle name="40% - Accent4 18 2 4 2" xfId="14125"/>
    <cellStyle name="40% - Accent4 18 2 5" xfId="14126"/>
    <cellStyle name="40% - Accent4 18 2 5 2" xfId="14127"/>
    <cellStyle name="40% - Accent4 18 2 6" xfId="14128"/>
    <cellStyle name="40% - Accent4 18 3" xfId="14129"/>
    <cellStyle name="40% - Accent4 18 3 2" xfId="14130"/>
    <cellStyle name="40% - Accent4 18 4" xfId="14131"/>
    <cellStyle name="40% - Accent4 18 4 2" xfId="14132"/>
    <cellStyle name="40% - Accent4 18 5" xfId="14133"/>
    <cellStyle name="40% - Accent4 18 5 2" xfId="14134"/>
    <cellStyle name="40% - Accent4 18 6" xfId="14135"/>
    <cellStyle name="40% - Accent4 18 6 2" xfId="14136"/>
    <cellStyle name="40% - Accent4 18 7" xfId="14137"/>
    <cellStyle name="40% - Accent4 18 8" xfId="14138"/>
    <cellStyle name="40% - Accent4 19" xfId="14139"/>
    <cellStyle name="40% - Accent4 19 2" xfId="14140"/>
    <cellStyle name="40% - Accent4 19 2 2" xfId="14141"/>
    <cellStyle name="40% - Accent4 19 2 2 2" xfId="14142"/>
    <cellStyle name="40% - Accent4 19 2 3" xfId="14143"/>
    <cellStyle name="40% - Accent4 19 2 3 2" xfId="14144"/>
    <cellStyle name="40% - Accent4 19 2 4" xfId="14145"/>
    <cellStyle name="40% - Accent4 19 2 4 2" xfId="14146"/>
    <cellStyle name="40% - Accent4 19 2 5" xfId="14147"/>
    <cellStyle name="40% - Accent4 19 2 5 2" xfId="14148"/>
    <cellStyle name="40% - Accent4 19 2 6" xfId="14149"/>
    <cellStyle name="40% - Accent4 19 3" xfId="14150"/>
    <cellStyle name="40% - Accent4 19 3 2" xfId="14151"/>
    <cellStyle name="40% - Accent4 19 4" xfId="14152"/>
    <cellStyle name="40% - Accent4 19 4 2" xfId="14153"/>
    <cellStyle name="40% - Accent4 19 5" xfId="14154"/>
    <cellStyle name="40% - Accent4 19 5 2" xfId="14155"/>
    <cellStyle name="40% - Accent4 19 6" xfId="14156"/>
    <cellStyle name="40% - Accent4 19 6 2" xfId="14157"/>
    <cellStyle name="40% - Accent4 19 7" xfId="14158"/>
    <cellStyle name="40% - Accent4 19 8" xfId="14159"/>
    <cellStyle name="40% - Accent4 2" xfId="14160"/>
    <cellStyle name="40% - Accent4 2 10" xfId="14161"/>
    <cellStyle name="40% - Accent4 2 11" xfId="14162"/>
    <cellStyle name="40% - Accent4 2 2" xfId="14163"/>
    <cellStyle name="40% - Accent4 2 2 2" xfId="14164"/>
    <cellStyle name="40% - Accent4 2 2 2 2" xfId="14165"/>
    <cellStyle name="40% - Accent4 2 2 3" xfId="14166"/>
    <cellStyle name="40% - Accent4 2 2 3 2" xfId="14167"/>
    <cellStyle name="40% - Accent4 2 2 4" xfId="14168"/>
    <cellStyle name="40% - Accent4 2 2 4 2" xfId="14169"/>
    <cellStyle name="40% - Accent4 2 2 5" xfId="14170"/>
    <cellStyle name="40% - Accent4 2 2 5 2" xfId="14171"/>
    <cellStyle name="40% - Accent4 2 2 6" xfId="14172"/>
    <cellStyle name="40% - Accent4 2 2 7" xfId="14173"/>
    <cellStyle name="40% - Accent4 2 2 8" xfId="14174"/>
    <cellStyle name="40% - Accent4 2 2 9" xfId="14175"/>
    <cellStyle name="40% - Accent4 2 3" xfId="14176"/>
    <cellStyle name="40% - Accent4 2 3 2" xfId="14177"/>
    <cellStyle name="40% - Accent4 2 4" xfId="14178"/>
    <cellStyle name="40% - Accent4 2 4 2" xfId="14179"/>
    <cellStyle name="40% - Accent4 2 5" xfId="14180"/>
    <cellStyle name="40% - Accent4 2 5 2" xfId="14181"/>
    <cellStyle name="40% - Accent4 2 6" xfId="14182"/>
    <cellStyle name="40% - Accent4 2 6 2" xfId="14183"/>
    <cellStyle name="40% - Accent4 2 7" xfId="14184"/>
    <cellStyle name="40% - Accent4 2 8" xfId="14185"/>
    <cellStyle name="40% - Accent4 2 9" xfId="14186"/>
    <cellStyle name="40% - Accent4 20" xfId="14187"/>
    <cellStyle name="40% - Accent4 20 2" xfId="14188"/>
    <cellStyle name="40% - Accent4 20 2 2" xfId="14189"/>
    <cellStyle name="40% - Accent4 20 2 2 2" xfId="14190"/>
    <cellStyle name="40% - Accent4 20 2 3" xfId="14191"/>
    <cellStyle name="40% - Accent4 20 2 3 2" xfId="14192"/>
    <cellStyle name="40% - Accent4 20 2 4" xfId="14193"/>
    <cellStyle name="40% - Accent4 20 2 4 2" xfId="14194"/>
    <cellStyle name="40% - Accent4 20 2 5" xfId="14195"/>
    <cellStyle name="40% - Accent4 20 2 5 2" xfId="14196"/>
    <cellStyle name="40% - Accent4 20 2 6" xfId="14197"/>
    <cellStyle name="40% - Accent4 20 3" xfId="14198"/>
    <cellStyle name="40% - Accent4 20 3 2" xfId="14199"/>
    <cellStyle name="40% - Accent4 20 4" xfId="14200"/>
    <cellStyle name="40% - Accent4 20 4 2" xfId="14201"/>
    <cellStyle name="40% - Accent4 20 5" xfId="14202"/>
    <cellStyle name="40% - Accent4 20 5 2" xfId="14203"/>
    <cellStyle name="40% - Accent4 20 6" xfId="14204"/>
    <cellStyle name="40% - Accent4 20 6 2" xfId="14205"/>
    <cellStyle name="40% - Accent4 20 7" xfId="14206"/>
    <cellStyle name="40% - Accent4 20 8" xfId="14207"/>
    <cellStyle name="40% - Accent4 21" xfId="14208"/>
    <cellStyle name="40% - Accent4 21 2" xfId="14209"/>
    <cellStyle name="40% - Accent4 21 2 2" xfId="14210"/>
    <cellStyle name="40% - Accent4 21 2 2 2" xfId="14211"/>
    <cellStyle name="40% - Accent4 21 2 3" xfId="14212"/>
    <cellStyle name="40% - Accent4 21 2 3 2" xfId="14213"/>
    <cellStyle name="40% - Accent4 21 2 4" xfId="14214"/>
    <cellStyle name="40% - Accent4 21 2 4 2" xfId="14215"/>
    <cellStyle name="40% - Accent4 21 2 5" xfId="14216"/>
    <cellStyle name="40% - Accent4 21 2 5 2" xfId="14217"/>
    <cellStyle name="40% - Accent4 21 2 6" xfId="14218"/>
    <cellStyle name="40% - Accent4 21 3" xfId="14219"/>
    <cellStyle name="40% - Accent4 21 3 2" xfId="14220"/>
    <cellStyle name="40% - Accent4 21 4" xfId="14221"/>
    <cellStyle name="40% - Accent4 21 4 2" xfId="14222"/>
    <cellStyle name="40% - Accent4 21 5" xfId="14223"/>
    <cellStyle name="40% - Accent4 21 5 2" xfId="14224"/>
    <cellStyle name="40% - Accent4 21 6" xfId="14225"/>
    <cellStyle name="40% - Accent4 21 6 2" xfId="14226"/>
    <cellStyle name="40% - Accent4 21 7" xfId="14227"/>
    <cellStyle name="40% - Accent4 21 8" xfId="14228"/>
    <cellStyle name="40% - Accent4 22" xfId="14229"/>
    <cellStyle name="40% - Accent4 22 2" xfId="14230"/>
    <cellStyle name="40% - Accent4 22 2 2" xfId="14231"/>
    <cellStyle name="40% - Accent4 22 2 2 2" xfId="14232"/>
    <cellStyle name="40% - Accent4 22 2 3" xfId="14233"/>
    <cellStyle name="40% - Accent4 22 2 3 2" xfId="14234"/>
    <cellStyle name="40% - Accent4 22 2 4" xfId="14235"/>
    <cellStyle name="40% - Accent4 22 2 4 2" xfId="14236"/>
    <cellStyle name="40% - Accent4 22 2 5" xfId="14237"/>
    <cellStyle name="40% - Accent4 22 2 5 2" xfId="14238"/>
    <cellStyle name="40% - Accent4 22 2 6" xfId="14239"/>
    <cellStyle name="40% - Accent4 22 3" xfId="14240"/>
    <cellStyle name="40% - Accent4 22 3 2" xfId="14241"/>
    <cellStyle name="40% - Accent4 22 4" xfId="14242"/>
    <cellStyle name="40% - Accent4 22 4 2" xfId="14243"/>
    <cellStyle name="40% - Accent4 22 5" xfId="14244"/>
    <cellStyle name="40% - Accent4 22 5 2" xfId="14245"/>
    <cellStyle name="40% - Accent4 22 6" xfId="14246"/>
    <cellStyle name="40% - Accent4 22 6 2" xfId="14247"/>
    <cellStyle name="40% - Accent4 22 7" xfId="14248"/>
    <cellStyle name="40% - Accent4 22 8" xfId="14249"/>
    <cellStyle name="40% - Accent4 23" xfId="14250"/>
    <cellStyle name="40% - Accent4 23 2" xfId="14251"/>
    <cellStyle name="40% - Accent4 23 2 2" xfId="14252"/>
    <cellStyle name="40% - Accent4 23 2 2 2" xfId="14253"/>
    <cellStyle name="40% - Accent4 23 2 3" xfId="14254"/>
    <cellStyle name="40% - Accent4 23 2 3 2" xfId="14255"/>
    <cellStyle name="40% - Accent4 23 2 4" xfId="14256"/>
    <cellStyle name="40% - Accent4 23 2 4 2" xfId="14257"/>
    <cellStyle name="40% - Accent4 23 2 5" xfId="14258"/>
    <cellStyle name="40% - Accent4 23 2 5 2" xfId="14259"/>
    <cellStyle name="40% - Accent4 23 2 6" xfId="14260"/>
    <cellStyle name="40% - Accent4 23 3" xfId="14261"/>
    <cellStyle name="40% - Accent4 23 3 2" xfId="14262"/>
    <cellStyle name="40% - Accent4 23 4" xfId="14263"/>
    <cellStyle name="40% - Accent4 23 4 2" xfId="14264"/>
    <cellStyle name="40% - Accent4 23 5" xfId="14265"/>
    <cellStyle name="40% - Accent4 23 5 2" xfId="14266"/>
    <cellStyle name="40% - Accent4 23 6" xfId="14267"/>
    <cellStyle name="40% - Accent4 23 6 2" xfId="14268"/>
    <cellStyle name="40% - Accent4 23 7" xfId="14269"/>
    <cellStyle name="40% - Accent4 23 8" xfId="14270"/>
    <cellStyle name="40% - Accent4 24" xfId="14271"/>
    <cellStyle name="40% - Accent4 24 2" xfId="14272"/>
    <cellStyle name="40% - Accent4 24 2 2" xfId="14273"/>
    <cellStyle name="40% - Accent4 24 2 2 2" xfId="14274"/>
    <cellStyle name="40% - Accent4 24 2 3" xfId="14275"/>
    <cellStyle name="40% - Accent4 24 2 3 2" xfId="14276"/>
    <cellStyle name="40% - Accent4 24 2 4" xfId="14277"/>
    <cellStyle name="40% - Accent4 24 2 4 2" xfId="14278"/>
    <cellStyle name="40% - Accent4 24 2 5" xfId="14279"/>
    <cellStyle name="40% - Accent4 24 2 5 2" xfId="14280"/>
    <cellStyle name="40% - Accent4 24 2 6" xfId="14281"/>
    <cellStyle name="40% - Accent4 24 3" xfId="14282"/>
    <cellStyle name="40% - Accent4 24 3 2" xfId="14283"/>
    <cellStyle name="40% - Accent4 24 4" xfId="14284"/>
    <cellStyle name="40% - Accent4 24 4 2" xfId="14285"/>
    <cellStyle name="40% - Accent4 24 5" xfId="14286"/>
    <cellStyle name="40% - Accent4 24 5 2" xfId="14287"/>
    <cellStyle name="40% - Accent4 24 6" xfId="14288"/>
    <cellStyle name="40% - Accent4 24 6 2" xfId="14289"/>
    <cellStyle name="40% - Accent4 24 7" xfId="14290"/>
    <cellStyle name="40% - Accent4 24 8" xfId="14291"/>
    <cellStyle name="40% - Accent4 25" xfId="14292"/>
    <cellStyle name="40% - Accent4 25 2" xfId="14293"/>
    <cellStyle name="40% - Accent4 25 2 2" xfId="14294"/>
    <cellStyle name="40% - Accent4 25 2 2 2" xfId="14295"/>
    <cellStyle name="40% - Accent4 25 2 3" xfId="14296"/>
    <cellStyle name="40% - Accent4 25 2 3 2" xfId="14297"/>
    <cellStyle name="40% - Accent4 25 2 4" xfId="14298"/>
    <cellStyle name="40% - Accent4 25 2 4 2" xfId="14299"/>
    <cellStyle name="40% - Accent4 25 2 5" xfId="14300"/>
    <cellStyle name="40% - Accent4 25 2 5 2" xfId="14301"/>
    <cellStyle name="40% - Accent4 25 2 6" xfId="14302"/>
    <cellStyle name="40% - Accent4 25 3" xfId="14303"/>
    <cellStyle name="40% - Accent4 25 3 2" xfId="14304"/>
    <cellStyle name="40% - Accent4 25 4" xfId="14305"/>
    <cellStyle name="40% - Accent4 25 4 2" xfId="14306"/>
    <cellStyle name="40% - Accent4 25 5" xfId="14307"/>
    <cellStyle name="40% - Accent4 25 5 2" xfId="14308"/>
    <cellStyle name="40% - Accent4 25 6" xfId="14309"/>
    <cellStyle name="40% - Accent4 25 6 2" xfId="14310"/>
    <cellStyle name="40% - Accent4 25 7" xfId="14311"/>
    <cellStyle name="40% - Accent4 25 8" xfId="14312"/>
    <cellStyle name="40% - Accent4 26" xfId="14313"/>
    <cellStyle name="40% - Accent4 26 2" xfId="14314"/>
    <cellStyle name="40% - Accent4 26 2 2" xfId="14315"/>
    <cellStyle name="40% - Accent4 26 2 2 2" xfId="14316"/>
    <cellStyle name="40% - Accent4 26 2 3" xfId="14317"/>
    <cellStyle name="40% - Accent4 26 2 3 2" xfId="14318"/>
    <cellStyle name="40% - Accent4 26 2 4" xfId="14319"/>
    <cellStyle name="40% - Accent4 26 2 4 2" xfId="14320"/>
    <cellStyle name="40% - Accent4 26 2 5" xfId="14321"/>
    <cellStyle name="40% - Accent4 26 2 5 2" xfId="14322"/>
    <cellStyle name="40% - Accent4 26 2 6" xfId="14323"/>
    <cellStyle name="40% - Accent4 26 3" xfId="14324"/>
    <cellStyle name="40% - Accent4 26 3 2" xfId="14325"/>
    <cellStyle name="40% - Accent4 26 4" xfId="14326"/>
    <cellStyle name="40% - Accent4 26 4 2" xfId="14327"/>
    <cellStyle name="40% - Accent4 26 5" xfId="14328"/>
    <cellStyle name="40% - Accent4 26 5 2" xfId="14329"/>
    <cellStyle name="40% - Accent4 26 6" xfId="14330"/>
    <cellStyle name="40% - Accent4 26 6 2" xfId="14331"/>
    <cellStyle name="40% - Accent4 26 7" xfId="14332"/>
    <cellStyle name="40% - Accent4 26 8" xfId="14333"/>
    <cellStyle name="40% - Accent4 27" xfId="14334"/>
    <cellStyle name="40% - Accent4 27 2" xfId="14335"/>
    <cellStyle name="40% - Accent4 27 2 2" xfId="14336"/>
    <cellStyle name="40% - Accent4 27 2 2 2" xfId="14337"/>
    <cellStyle name="40% - Accent4 27 2 3" xfId="14338"/>
    <cellStyle name="40% - Accent4 27 2 3 2" xfId="14339"/>
    <cellStyle name="40% - Accent4 27 2 4" xfId="14340"/>
    <cellStyle name="40% - Accent4 27 2 4 2" xfId="14341"/>
    <cellStyle name="40% - Accent4 27 2 5" xfId="14342"/>
    <cellStyle name="40% - Accent4 27 2 5 2" xfId="14343"/>
    <cellStyle name="40% - Accent4 27 2 6" xfId="14344"/>
    <cellStyle name="40% - Accent4 27 3" xfId="14345"/>
    <cellStyle name="40% - Accent4 27 3 2" xfId="14346"/>
    <cellStyle name="40% - Accent4 27 4" xfId="14347"/>
    <cellStyle name="40% - Accent4 27 4 2" xfId="14348"/>
    <cellStyle name="40% - Accent4 27 5" xfId="14349"/>
    <cellStyle name="40% - Accent4 27 5 2" xfId="14350"/>
    <cellStyle name="40% - Accent4 27 6" xfId="14351"/>
    <cellStyle name="40% - Accent4 27 6 2" xfId="14352"/>
    <cellStyle name="40% - Accent4 27 7" xfId="14353"/>
    <cellStyle name="40% - Accent4 27 8" xfId="14354"/>
    <cellStyle name="40% - Accent4 28" xfId="14355"/>
    <cellStyle name="40% - Accent4 28 2" xfId="14356"/>
    <cellStyle name="40% - Accent4 28 2 2" xfId="14357"/>
    <cellStyle name="40% - Accent4 28 2 2 2" xfId="14358"/>
    <cellStyle name="40% - Accent4 28 2 3" xfId="14359"/>
    <cellStyle name="40% - Accent4 28 2 3 2" xfId="14360"/>
    <cellStyle name="40% - Accent4 28 2 4" xfId="14361"/>
    <cellStyle name="40% - Accent4 28 2 4 2" xfId="14362"/>
    <cellStyle name="40% - Accent4 28 2 5" xfId="14363"/>
    <cellStyle name="40% - Accent4 28 2 5 2" xfId="14364"/>
    <cellStyle name="40% - Accent4 28 2 6" xfId="14365"/>
    <cellStyle name="40% - Accent4 28 3" xfId="14366"/>
    <cellStyle name="40% - Accent4 28 3 2" xfId="14367"/>
    <cellStyle name="40% - Accent4 28 4" xfId="14368"/>
    <cellStyle name="40% - Accent4 28 4 2" xfId="14369"/>
    <cellStyle name="40% - Accent4 28 5" xfId="14370"/>
    <cellStyle name="40% - Accent4 28 5 2" xfId="14371"/>
    <cellStyle name="40% - Accent4 28 6" xfId="14372"/>
    <cellStyle name="40% - Accent4 28 6 2" xfId="14373"/>
    <cellStyle name="40% - Accent4 28 7" xfId="14374"/>
    <cellStyle name="40% - Accent4 28 8" xfId="14375"/>
    <cellStyle name="40% - Accent4 29" xfId="14376"/>
    <cellStyle name="40% - Accent4 29 2" xfId="14377"/>
    <cellStyle name="40% - Accent4 29 2 2" xfId="14378"/>
    <cellStyle name="40% - Accent4 29 2 2 2" xfId="14379"/>
    <cellStyle name="40% - Accent4 29 2 3" xfId="14380"/>
    <cellStyle name="40% - Accent4 29 2 3 2" xfId="14381"/>
    <cellStyle name="40% - Accent4 29 2 4" xfId="14382"/>
    <cellStyle name="40% - Accent4 29 2 4 2" xfId="14383"/>
    <cellStyle name="40% - Accent4 29 2 5" xfId="14384"/>
    <cellStyle name="40% - Accent4 29 2 5 2" xfId="14385"/>
    <cellStyle name="40% - Accent4 29 2 6" xfId="14386"/>
    <cellStyle name="40% - Accent4 29 3" xfId="14387"/>
    <cellStyle name="40% - Accent4 29 3 2" xfId="14388"/>
    <cellStyle name="40% - Accent4 29 4" xfId="14389"/>
    <cellStyle name="40% - Accent4 29 4 2" xfId="14390"/>
    <cellStyle name="40% - Accent4 29 5" xfId="14391"/>
    <cellStyle name="40% - Accent4 29 5 2" xfId="14392"/>
    <cellStyle name="40% - Accent4 29 6" xfId="14393"/>
    <cellStyle name="40% - Accent4 29 6 2" xfId="14394"/>
    <cellStyle name="40% - Accent4 29 7" xfId="14395"/>
    <cellStyle name="40% - Accent4 29 8" xfId="14396"/>
    <cellStyle name="40% - Accent4 3" xfId="14397"/>
    <cellStyle name="40% - Accent4 3 10" xfId="14398"/>
    <cellStyle name="40% - Accent4 3 11" xfId="14399"/>
    <cellStyle name="40% - Accent4 3 2" xfId="14400"/>
    <cellStyle name="40% - Accent4 3 2 2" xfId="14401"/>
    <cellStyle name="40% - Accent4 3 2 2 2" xfId="14402"/>
    <cellStyle name="40% - Accent4 3 2 3" xfId="14403"/>
    <cellStyle name="40% - Accent4 3 2 3 2" xfId="14404"/>
    <cellStyle name="40% - Accent4 3 2 4" xfId="14405"/>
    <cellStyle name="40% - Accent4 3 2 4 2" xfId="14406"/>
    <cellStyle name="40% - Accent4 3 2 5" xfId="14407"/>
    <cellStyle name="40% - Accent4 3 2 5 2" xfId="14408"/>
    <cellStyle name="40% - Accent4 3 2 6" xfId="14409"/>
    <cellStyle name="40% - Accent4 3 2 7" xfId="14410"/>
    <cellStyle name="40% - Accent4 3 2 8" xfId="14411"/>
    <cellStyle name="40% - Accent4 3 2 9" xfId="14412"/>
    <cellStyle name="40% - Accent4 3 3" xfId="14413"/>
    <cellStyle name="40% - Accent4 3 3 2" xfId="14414"/>
    <cellStyle name="40% - Accent4 3 4" xfId="14415"/>
    <cellStyle name="40% - Accent4 3 4 2" xfId="14416"/>
    <cellStyle name="40% - Accent4 3 5" xfId="14417"/>
    <cellStyle name="40% - Accent4 3 5 2" xfId="14418"/>
    <cellStyle name="40% - Accent4 3 6" xfId="14419"/>
    <cellStyle name="40% - Accent4 3 6 2" xfId="14420"/>
    <cellStyle name="40% - Accent4 3 7" xfId="14421"/>
    <cellStyle name="40% - Accent4 3 8" xfId="14422"/>
    <cellStyle name="40% - Accent4 3 9" xfId="14423"/>
    <cellStyle name="40% - Accent4 30" xfId="14424"/>
    <cellStyle name="40% - Accent4 30 2" xfId="14425"/>
    <cellStyle name="40% - Accent4 30 2 2" xfId="14426"/>
    <cellStyle name="40% - Accent4 30 2 2 2" xfId="14427"/>
    <cellStyle name="40% - Accent4 30 2 3" xfId="14428"/>
    <cellStyle name="40% - Accent4 30 2 3 2" xfId="14429"/>
    <cellStyle name="40% - Accent4 30 2 4" xfId="14430"/>
    <cellStyle name="40% - Accent4 30 2 4 2" xfId="14431"/>
    <cellStyle name="40% - Accent4 30 2 5" xfId="14432"/>
    <cellStyle name="40% - Accent4 30 2 5 2" xfId="14433"/>
    <cellStyle name="40% - Accent4 30 2 6" xfId="14434"/>
    <cellStyle name="40% - Accent4 30 3" xfId="14435"/>
    <cellStyle name="40% - Accent4 30 3 2" xfId="14436"/>
    <cellStyle name="40% - Accent4 30 4" xfId="14437"/>
    <cellStyle name="40% - Accent4 30 4 2" xfId="14438"/>
    <cellStyle name="40% - Accent4 30 5" xfId="14439"/>
    <cellStyle name="40% - Accent4 30 5 2" xfId="14440"/>
    <cellStyle name="40% - Accent4 30 6" xfId="14441"/>
    <cellStyle name="40% - Accent4 30 6 2" xfId="14442"/>
    <cellStyle name="40% - Accent4 30 7" xfId="14443"/>
    <cellStyle name="40% - Accent4 30 8" xfId="14444"/>
    <cellStyle name="40% - Accent4 31" xfId="14445"/>
    <cellStyle name="40% - Accent4 31 2" xfId="14446"/>
    <cellStyle name="40% - Accent4 31 2 2" xfId="14447"/>
    <cellStyle name="40% - Accent4 31 2 2 2" xfId="14448"/>
    <cellStyle name="40% - Accent4 31 2 3" xfId="14449"/>
    <cellStyle name="40% - Accent4 31 2 3 2" xfId="14450"/>
    <cellStyle name="40% - Accent4 31 2 4" xfId="14451"/>
    <cellStyle name="40% - Accent4 31 2 4 2" xfId="14452"/>
    <cellStyle name="40% - Accent4 31 2 5" xfId="14453"/>
    <cellStyle name="40% - Accent4 31 2 5 2" xfId="14454"/>
    <cellStyle name="40% - Accent4 31 2 6" xfId="14455"/>
    <cellStyle name="40% - Accent4 31 3" xfId="14456"/>
    <cellStyle name="40% - Accent4 31 3 2" xfId="14457"/>
    <cellStyle name="40% - Accent4 31 4" xfId="14458"/>
    <cellStyle name="40% - Accent4 31 4 2" xfId="14459"/>
    <cellStyle name="40% - Accent4 31 5" xfId="14460"/>
    <cellStyle name="40% - Accent4 31 5 2" xfId="14461"/>
    <cellStyle name="40% - Accent4 31 6" xfId="14462"/>
    <cellStyle name="40% - Accent4 31 6 2" xfId="14463"/>
    <cellStyle name="40% - Accent4 31 7" xfId="14464"/>
    <cellStyle name="40% - Accent4 31 8" xfId="14465"/>
    <cellStyle name="40% - Accent4 32" xfId="14466"/>
    <cellStyle name="40% - Accent4 32 2" xfId="14467"/>
    <cellStyle name="40% - Accent4 32 2 2" xfId="14468"/>
    <cellStyle name="40% - Accent4 32 2 2 2" xfId="14469"/>
    <cellStyle name="40% - Accent4 32 2 3" xfId="14470"/>
    <cellStyle name="40% - Accent4 32 2 3 2" xfId="14471"/>
    <cellStyle name="40% - Accent4 32 2 4" xfId="14472"/>
    <cellStyle name="40% - Accent4 32 2 4 2" xfId="14473"/>
    <cellStyle name="40% - Accent4 32 2 5" xfId="14474"/>
    <cellStyle name="40% - Accent4 32 2 5 2" xfId="14475"/>
    <cellStyle name="40% - Accent4 32 2 6" xfId="14476"/>
    <cellStyle name="40% - Accent4 32 3" xfId="14477"/>
    <cellStyle name="40% - Accent4 32 3 2" xfId="14478"/>
    <cellStyle name="40% - Accent4 32 4" xfId="14479"/>
    <cellStyle name="40% - Accent4 32 4 2" xfId="14480"/>
    <cellStyle name="40% - Accent4 32 5" xfId="14481"/>
    <cellStyle name="40% - Accent4 32 5 2" xfId="14482"/>
    <cellStyle name="40% - Accent4 32 6" xfId="14483"/>
    <cellStyle name="40% - Accent4 32 6 2" xfId="14484"/>
    <cellStyle name="40% - Accent4 32 7" xfId="14485"/>
    <cellStyle name="40% - Accent4 32 8" xfId="14486"/>
    <cellStyle name="40% - Accent4 33" xfId="14487"/>
    <cellStyle name="40% - Accent4 33 2" xfId="14488"/>
    <cellStyle name="40% - Accent4 33 2 2" xfId="14489"/>
    <cellStyle name="40% - Accent4 33 2 2 2" xfId="14490"/>
    <cellStyle name="40% - Accent4 33 2 3" xfId="14491"/>
    <cellStyle name="40% - Accent4 33 2 3 2" xfId="14492"/>
    <cellStyle name="40% - Accent4 33 2 4" xfId="14493"/>
    <cellStyle name="40% - Accent4 33 2 4 2" xfId="14494"/>
    <cellStyle name="40% - Accent4 33 2 5" xfId="14495"/>
    <cellStyle name="40% - Accent4 33 2 5 2" xfId="14496"/>
    <cellStyle name="40% - Accent4 33 2 6" xfId="14497"/>
    <cellStyle name="40% - Accent4 33 3" xfId="14498"/>
    <cellStyle name="40% - Accent4 33 3 2" xfId="14499"/>
    <cellStyle name="40% - Accent4 33 4" xfId="14500"/>
    <cellStyle name="40% - Accent4 33 4 2" xfId="14501"/>
    <cellStyle name="40% - Accent4 33 5" xfId="14502"/>
    <cellStyle name="40% - Accent4 33 5 2" xfId="14503"/>
    <cellStyle name="40% - Accent4 33 6" xfId="14504"/>
    <cellStyle name="40% - Accent4 33 6 2" xfId="14505"/>
    <cellStyle name="40% - Accent4 33 7" xfId="14506"/>
    <cellStyle name="40% - Accent4 33 8" xfId="14507"/>
    <cellStyle name="40% - Accent4 34" xfId="14508"/>
    <cellStyle name="40% - Accent4 34 2" xfId="14509"/>
    <cellStyle name="40% - Accent4 34 2 2" xfId="14510"/>
    <cellStyle name="40% - Accent4 34 2 2 2" xfId="14511"/>
    <cellStyle name="40% - Accent4 34 2 3" xfId="14512"/>
    <cellStyle name="40% - Accent4 34 2 3 2" xfId="14513"/>
    <cellStyle name="40% - Accent4 34 2 4" xfId="14514"/>
    <cellStyle name="40% - Accent4 34 2 4 2" xfId="14515"/>
    <cellStyle name="40% - Accent4 34 2 5" xfId="14516"/>
    <cellStyle name="40% - Accent4 34 2 5 2" xfId="14517"/>
    <cellStyle name="40% - Accent4 34 2 6" xfId="14518"/>
    <cellStyle name="40% - Accent4 34 3" xfId="14519"/>
    <cellStyle name="40% - Accent4 34 3 2" xfId="14520"/>
    <cellStyle name="40% - Accent4 34 4" xfId="14521"/>
    <cellStyle name="40% - Accent4 34 4 2" xfId="14522"/>
    <cellStyle name="40% - Accent4 34 5" xfId="14523"/>
    <cellStyle name="40% - Accent4 34 5 2" xfId="14524"/>
    <cellStyle name="40% - Accent4 34 6" xfId="14525"/>
    <cellStyle name="40% - Accent4 34 6 2" xfId="14526"/>
    <cellStyle name="40% - Accent4 34 7" xfId="14527"/>
    <cellStyle name="40% - Accent4 34 8" xfId="14528"/>
    <cellStyle name="40% - Accent4 35" xfId="14529"/>
    <cellStyle name="40% - Accent4 35 2" xfId="14530"/>
    <cellStyle name="40% - Accent4 35 2 2" xfId="14531"/>
    <cellStyle name="40% - Accent4 35 2 2 2" xfId="14532"/>
    <cellStyle name="40% - Accent4 35 2 3" xfId="14533"/>
    <cellStyle name="40% - Accent4 35 2 3 2" xfId="14534"/>
    <cellStyle name="40% - Accent4 35 2 4" xfId="14535"/>
    <cellStyle name="40% - Accent4 35 2 4 2" xfId="14536"/>
    <cellStyle name="40% - Accent4 35 2 5" xfId="14537"/>
    <cellStyle name="40% - Accent4 35 2 5 2" xfId="14538"/>
    <cellStyle name="40% - Accent4 35 2 6" xfId="14539"/>
    <cellStyle name="40% - Accent4 35 3" xfId="14540"/>
    <cellStyle name="40% - Accent4 35 3 2" xfId="14541"/>
    <cellStyle name="40% - Accent4 35 4" xfId="14542"/>
    <cellStyle name="40% - Accent4 35 4 2" xfId="14543"/>
    <cellStyle name="40% - Accent4 35 5" xfId="14544"/>
    <cellStyle name="40% - Accent4 35 5 2" xfId="14545"/>
    <cellStyle name="40% - Accent4 35 6" xfId="14546"/>
    <cellStyle name="40% - Accent4 35 6 2" xfId="14547"/>
    <cellStyle name="40% - Accent4 35 7" xfId="14548"/>
    <cellStyle name="40% - Accent4 35 8" xfId="14549"/>
    <cellStyle name="40% - Accent4 36" xfId="14550"/>
    <cellStyle name="40% - Accent4 36 2" xfId="14551"/>
    <cellStyle name="40% - Accent4 36 2 2" xfId="14552"/>
    <cellStyle name="40% - Accent4 36 2 2 2" xfId="14553"/>
    <cellStyle name="40% - Accent4 36 2 3" xfId="14554"/>
    <cellStyle name="40% - Accent4 36 2 3 2" xfId="14555"/>
    <cellStyle name="40% - Accent4 36 2 4" xfId="14556"/>
    <cellStyle name="40% - Accent4 36 2 4 2" xfId="14557"/>
    <cellStyle name="40% - Accent4 36 2 5" xfId="14558"/>
    <cellStyle name="40% - Accent4 36 2 5 2" xfId="14559"/>
    <cellStyle name="40% - Accent4 36 2 6" xfId="14560"/>
    <cellStyle name="40% - Accent4 36 3" xfId="14561"/>
    <cellStyle name="40% - Accent4 36 3 2" xfId="14562"/>
    <cellStyle name="40% - Accent4 36 4" xfId="14563"/>
    <cellStyle name="40% - Accent4 36 4 2" xfId="14564"/>
    <cellStyle name="40% - Accent4 36 5" xfId="14565"/>
    <cellStyle name="40% - Accent4 36 5 2" xfId="14566"/>
    <cellStyle name="40% - Accent4 36 6" xfId="14567"/>
    <cellStyle name="40% - Accent4 36 6 2" xfId="14568"/>
    <cellStyle name="40% - Accent4 36 7" xfId="14569"/>
    <cellStyle name="40% - Accent4 36 8" xfId="14570"/>
    <cellStyle name="40% - Accent4 37" xfId="14571"/>
    <cellStyle name="40% - Accent4 37 2" xfId="14572"/>
    <cellStyle name="40% - Accent4 37 2 2" xfId="14573"/>
    <cellStyle name="40% - Accent4 37 2 2 2" xfId="14574"/>
    <cellStyle name="40% - Accent4 37 2 3" xfId="14575"/>
    <cellStyle name="40% - Accent4 37 2 3 2" xfId="14576"/>
    <cellStyle name="40% - Accent4 37 2 4" xfId="14577"/>
    <cellStyle name="40% - Accent4 37 2 4 2" xfId="14578"/>
    <cellStyle name="40% - Accent4 37 2 5" xfId="14579"/>
    <cellStyle name="40% - Accent4 37 2 5 2" xfId="14580"/>
    <cellStyle name="40% - Accent4 37 2 6" xfId="14581"/>
    <cellStyle name="40% - Accent4 37 3" xfId="14582"/>
    <cellStyle name="40% - Accent4 37 3 2" xfId="14583"/>
    <cellStyle name="40% - Accent4 37 4" xfId="14584"/>
    <cellStyle name="40% - Accent4 37 4 2" xfId="14585"/>
    <cellStyle name="40% - Accent4 37 5" xfId="14586"/>
    <cellStyle name="40% - Accent4 37 5 2" xfId="14587"/>
    <cellStyle name="40% - Accent4 37 6" xfId="14588"/>
    <cellStyle name="40% - Accent4 37 6 2" xfId="14589"/>
    <cellStyle name="40% - Accent4 37 7" xfId="14590"/>
    <cellStyle name="40% - Accent4 37 8" xfId="14591"/>
    <cellStyle name="40% - Accent4 38" xfId="14592"/>
    <cellStyle name="40% - Accent4 38 2" xfId="14593"/>
    <cellStyle name="40% - Accent4 38 2 2" xfId="14594"/>
    <cellStyle name="40% - Accent4 38 2 2 2" xfId="14595"/>
    <cellStyle name="40% - Accent4 38 2 3" xfId="14596"/>
    <cellStyle name="40% - Accent4 38 2 3 2" xfId="14597"/>
    <cellStyle name="40% - Accent4 38 2 4" xfId="14598"/>
    <cellStyle name="40% - Accent4 38 2 4 2" xfId="14599"/>
    <cellStyle name="40% - Accent4 38 2 5" xfId="14600"/>
    <cellStyle name="40% - Accent4 38 2 5 2" xfId="14601"/>
    <cellStyle name="40% - Accent4 38 2 6" xfId="14602"/>
    <cellStyle name="40% - Accent4 38 3" xfId="14603"/>
    <cellStyle name="40% - Accent4 38 3 2" xfId="14604"/>
    <cellStyle name="40% - Accent4 38 4" xfId="14605"/>
    <cellStyle name="40% - Accent4 38 4 2" xfId="14606"/>
    <cellStyle name="40% - Accent4 38 5" xfId="14607"/>
    <cellStyle name="40% - Accent4 38 5 2" xfId="14608"/>
    <cellStyle name="40% - Accent4 38 6" xfId="14609"/>
    <cellStyle name="40% - Accent4 38 6 2" xfId="14610"/>
    <cellStyle name="40% - Accent4 38 7" xfId="14611"/>
    <cellStyle name="40% - Accent4 38 8" xfId="14612"/>
    <cellStyle name="40% - Accent4 39" xfId="14613"/>
    <cellStyle name="40% - Accent4 39 2" xfId="14614"/>
    <cellStyle name="40% - Accent4 39 2 2" xfId="14615"/>
    <cellStyle name="40% - Accent4 39 2 2 2" xfId="14616"/>
    <cellStyle name="40% - Accent4 39 2 3" xfId="14617"/>
    <cellStyle name="40% - Accent4 39 2 3 2" xfId="14618"/>
    <cellStyle name="40% - Accent4 39 2 4" xfId="14619"/>
    <cellStyle name="40% - Accent4 39 2 4 2" xfId="14620"/>
    <cellStyle name="40% - Accent4 39 2 5" xfId="14621"/>
    <cellStyle name="40% - Accent4 39 2 5 2" xfId="14622"/>
    <cellStyle name="40% - Accent4 39 2 6" xfId="14623"/>
    <cellStyle name="40% - Accent4 39 3" xfId="14624"/>
    <cellStyle name="40% - Accent4 39 3 2" xfId="14625"/>
    <cellStyle name="40% - Accent4 39 4" xfId="14626"/>
    <cellStyle name="40% - Accent4 39 4 2" xfId="14627"/>
    <cellStyle name="40% - Accent4 39 5" xfId="14628"/>
    <cellStyle name="40% - Accent4 39 5 2" xfId="14629"/>
    <cellStyle name="40% - Accent4 39 6" xfId="14630"/>
    <cellStyle name="40% - Accent4 39 6 2" xfId="14631"/>
    <cellStyle name="40% - Accent4 39 7" xfId="14632"/>
    <cellStyle name="40% - Accent4 39 8" xfId="14633"/>
    <cellStyle name="40% - Accent4 4" xfId="14634"/>
    <cellStyle name="40% - Accent4 4 10" xfId="14635"/>
    <cellStyle name="40% - Accent4 4 11" xfId="14636"/>
    <cellStyle name="40% - Accent4 4 2" xfId="14637"/>
    <cellStyle name="40% - Accent4 4 2 2" xfId="14638"/>
    <cellStyle name="40% - Accent4 4 2 2 2" xfId="14639"/>
    <cellStyle name="40% - Accent4 4 2 3" xfId="14640"/>
    <cellStyle name="40% - Accent4 4 2 3 2" xfId="14641"/>
    <cellStyle name="40% - Accent4 4 2 4" xfId="14642"/>
    <cellStyle name="40% - Accent4 4 2 4 2" xfId="14643"/>
    <cellStyle name="40% - Accent4 4 2 5" xfId="14644"/>
    <cellStyle name="40% - Accent4 4 2 5 2" xfId="14645"/>
    <cellStyle name="40% - Accent4 4 2 6" xfId="14646"/>
    <cellStyle name="40% - Accent4 4 2 7" xfId="14647"/>
    <cellStyle name="40% - Accent4 4 2 8" xfId="14648"/>
    <cellStyle name="40% - Accent4 4 2 9" xfId="14649"/>
    <cellStyle name="40% - Accent4 4 3" xfId="14650"/>
    <cellStyle name="40% - Accent4 4 3 2" xfId="14651"/>
    <cellStyle name="40% - Accent4 4 4" xfId="14652"/>
    <cellStyle name="40% - Accent4 4 4 2" xfId="14653"/>
    <cellStyle name="40% - Accent4 4 5" xfId="14654"/>
    <cellStyle name="40% - Accent4 4 5 2" xfId="14655"/>
    <cellStyle name="40% - Accent4 4 6" xfId="14656"/>
    <cellStyle name="40% - Accent4 4 6 2" xfId="14657"/>
    <cellStyle name="40% - Accent4 4 7" xfId="14658"/>
    <cellStyle name="40% - Accent4 4 8" xfId="14659"/>
    <cellStyle name="40% - Accent4 4 9" xfId="14660"/>
    <cellStyle name="40% - Accent4 40" xfId="14661"/>
    <cellStyle name="40% - Accent4 40 2" xfId="14662"/>
    <cellStyle name="40% - Accent4 40 2 2" xfId="14663"/>
    <cellStyle name="40% - Accent4 40 2 2 2" xfId="14664"/>
    <cellStyle name="40% - Accent4 40 2 3" xfId="14665"/>
    <cellStyle name="40% - Accent4 40 2 3 2" xfId="14666"/>
    <cellStyle name="40% - Accent4 40 2 4" xfId="14667"/>
    <cellStyle name="40% - Accent4 40 2 4 2" xfId="14668"/>
    <cellStyle name="40% - Accent4 40 2 5" xfId="14669"/>
    <cellStyle name="40% - Accent4 40 2 5 2" xfId="14670"/>
    <cellStyle name="40% - Accent4 40 2 6" xfId="14671"/>
    <cellStyle name="40% - Accent4 40 3" xfId="14672"/>
    <cellStyle name="40% - Accent4 40 3 2" xfId="14673"/>
    <cellStyle name="40% - Accent4 40 4" xfId="14674"/>
    <cellStyle name="40% - Accent4 40 4 2" xfId="14675"/>
    <cellStyle name="40% - Accent4 40 5" xfId="14676"/>
    <cellStyle name="40% - Accent4 40 5 2" xfId="14677"/>
    <cellStyle name="40% - Accent4 40 6" xfId="14678"/>
    <cellStyle name="40% - Accent4 40 6 2" xfId="14679"/>
    <cellStyle name="40% - Accent4 40 7" xfId="14680"/>
    <cellStyle name="40% - Accent4 40 8" xfId="14681"/>
    <cellStyle name="40% - Accent4 41" xfId="14682"/>
    <cellStyle name="40% - Accent4 41 2" xfId="14683"/>
    <cellStyle name="40% - Accent4 41 2 2" xfId="14684"/>
    <cellStyle name="40% - Accent4 41 2 2 2" xfId="14685"/>
    <cellStyle name="40% - Accent4 41 2 3" xfId="14686"/>
    <cellStyle name="40% - Accent4 41 2 3 2" xfId="14687"/>
    <cellStyle name="40% - Accent4 41 2 4" xfId="14688"/>
    <cellStyle name="40% - Accent4 41 2 4 2" xfId="14689"/>
    <cellStyle name="40% - Accent4 41 2 5" xfId="14690"/>
    <cellStyle name="40% - Accent4 41 2 5 2" xfId="14691"/>
    <cellStyle name="40% - Accent4 41 2 6" xfId="14692"/>
    <cellStyle name="40% - Accent4 41 3" xfId="14693"/>
    <cellStyle name="40% - Accent4 41 3 2" xfId="14694"/>
    <cellStyle name="40% - Accent4 41 4" xfId="14695"/>
    <cellStyle name="40% - Accent4 41 4 2" xfId="14696"/>
    <cellStyle name="40% - Accent4 41 5" xfId="14697"/>
    <cellStyle name="40% - Accent4 41 5 2" xfId="14698"/>
    <cellStyle name="40% - Accent4 41 6" xfId="14699"/>
    <cellStyle name="40% - Accent4 41 6 2" xfId="14700"/>
    <cellStyle name="40% - Accent4 41 7" xfId="14701"/>
    <cellStyle name="40% - Accent4 41 8" xfId="14702"/>
    <cellStyle name="40% - Accent4 42" xfId="14703"/>
    <cellStyle name="40% - Accent4 42 2" xfId="14704"/>
    <cellStyle name="40% - Accent4 42 2 2" xfId="14705"/>
    <cellStyle name="40% - Accent4 42 2 2 2" xfId="14706"/>
    <cellStyle name="40% - Accent4 42 2 3" xfId="14707"/>
    <cellStyle name="40% - Accent4 42 2 3 2" xfId="14708"/>
    <cellStyle name="40% - Accent4 42 2 4" xfId="14709"/>
    <cellStyle name="40% - Accent4 42 2 4 2" xfId="14710"/>
    <cellStyle name="40% - Accent4 42 2 5" xfId="14711"/>
    <cellStyle name="40% - Accent4 42 2 5 2" xfId="14712"/>
    <cellStyle name="40% - Accent4 42 2 6" xfId="14713"/>
    <cellStyle name="40% - Accent4 42 3" xfId="14714"/>
    <cellStyle name="40% - Accent4 42 3 2" xfId="14715"/>
    <cellStyle name="40% - Accent4 42 4" xfId="14716"/>
    <cellStyle name="40% - Accent4 42 4 2" xfId="14717"/>
    <cellStyle name="40% - Accent4 42 5" xfId="14718"/>
    <cellStyle name="40% - Accent4 42 5 2" xfId="14719"/>
    <cellStyle name="40% - Accent4 42 6" xfId="14720"/>
    <cellStyle name="40% - Accent4 42 6 2" xfId="14721"/>
    <cellStyle name="40% - Accent4 42 7" xfId="14722"/>
    <cellStyle name="40% - Accent4 42 8" xfId="14723"/>
    <cellStyle name="40% - Accent4 43" xfId="14724"/>
    <cellStyle name="40% - Accent4 43 2" xfId="14725"/>
    <cellStyle name="40% - Accent4 43 2 2" xfId="14726"/>
    <cellStyle name="40% - Accent4 43 2 2 2" xfId="14727"/>
    <cellStyle name="40% - Accent4 43 2 3" xfId="14728"/>
    <cellStyle name="40% - Accent4 43 2 3 2" xfId="14729"/>
    <cellStyle name="40% - Accent4 43 2 4" xfId="14730"/>
    <cellStyle name="40% - Accent4 43 2 4 2" xfId="14731"/>
    <cellStyle name="40% - Accent4 43 2 5" xfId="14732"/>
    <cellStyle name="40% - Accent4 43 2 5 2" xfId="14733"/>
    <cellStyle name="40% - Accent4 43 2 6" xfId="14734"/>
    <cellStyle name="40% - Accent4 43 3" xfId="14735"/>
    <cellStyle name="40% - Accent4 43 3 2" xfId="14736"/>
    <cellStyle name="40% - Accent4 43 4" xfId="14737"/>
    <cellStyle name="40% - Accent4 43 4 2" xfId="14738"/>
    <cellStyle name="40% - Accent4 43 5" xfId="14739"/>
    <cellStyle name="40% - Accent4 43 5 2" xfId="14740"/>
    <cellStyle name="40% - Accent4 43 6" xfId="14741"/>
    <cellStyle name="40% - Accent4 43 6 2" xfId="14742"/>
    <cellStyle name="40% - Accent4 43 7" xfId="14743"/>
    <cellStyle name="40% - Accent4 43 8" xfId="14744"/>
    <cellStyle name="40% - Accent4 44" xfId="14745"/>
    <cellStyle name="40% - Accent4 44 2" xfId="14746"/>
    <cellStyle name="40% - Accent4 44 2 2" xfId="14747"/>
    <cellStyle name="40% - Accent4 44 2 2 2" xfId="14748"/>
    <cellStyle name="40% - Accent4 44 2 3" xfId="14749"/>
    <cellStyle name="40% - Accent4 44 2 3 2" xfId="14750"/>
    <cellStyle name="40% - Accent4 44 2 4" xfId="14751"/>
    <cellStyle name="40% - Accent4 44 2 4 2" xfId="14752"/>
    <cellStyle name="40% - Accent4 44 2 5" xfId="14753"/>
    <cellStyle name="40% - Accent4 44 2 5 2" xfId="14754"/>
    <cellStyle name="40% - Accent4 44 2 6" xfId="14755"/>
    <cellStyle name="40% - Accent4 44 3" xfId="14756"/>
    <cellStyle name="40% - Accent4 44 3 2" xfId="14757"/>
    <cellStyle name="40% - Accent4 44 4" xfId="14758"/>
    <cellStyle name="40% - Accent4 44 4 2" xfId="14759"/>
    <cellStyle name="40% - Accent4 44 5" xfId="14760"/>
    <cellStyle name="40% - Accent4 44 5 2" xfId="14761"/>
    <cellStyle name="40% - Accent4 44 6" xfId="14762"/>
    <cellStyle name="40% - Accent4 44 6 2" xfId="14763"/>
    <cellStyle name="40% - Accent4 44 7" xfId="14764"/>
    <cellStyle name="40% - Accent4 44 8" xfId="14765"/>
    <cellStyle name="40% - Accent4 45" xfId="14766"/>
    <cellStyle name="40% - Accent4 45 2" xfId="14767"/>
    <cellStyle name="40% - Accent4 45 2 2" xfId="14768"/>
    <cellStyle name="40% - Accent4 45 2 2 2" xfId="14769"/>
    <cellStyle name="40% - Accent4 45 2 3" xfId="14770"/>
    <cellStyle name="40% - Accent4 45 2 3 2" xfId="14771"/>
    <cellStyle name="40% - Accent4 45 2 4" xfId="14772"/>
    <cellStyle name="40% - Accent4 45 2 4 2" xfId="14773"/>
    <cellStyle name="40% - Accent4 45 2 5" xfId="14774"/>
    <cellStyle name="40% - Accent4 45 2 5 2" xfId="14775"/>
    <cellStyle name="40% - Accent4 45 2 6" xfId="14776"/>
    <cellStyle name="40% - Accent4 45 3" xfId="14777"/>
    <cellStyle name="40% - Accent4 45 3 2" xfId="14778"/>
    <cellStyle name="40% - Accent4 45 4" xfId="14779"/>
    <cellStyle name="40% - Accent4 45 4 2" xfId="14780"/>
    <cellStyle name="40% - Accent4 45 5" xfId="14781"/>
    <cellStyle name="40% - Accent4 45 5 2" xfId="14782"/>
    <cellStyle name="40% - Accent4 45 6" xfId="14783"/>
    <cellStyle name="40% - Accent4 45 6 2" xfId="14784"/>
    <cellStyle name="40% - Accent4 45 7" xfId="14785"/>
    <cellStyle name="40% - Accent4 45 8" xfId="14786"/>
    <cellStyle name="40% - Accent4 46" xfId="14787"/>
    <cellStyle name="40% - Accent4 46 2" xfId="14788"/>
    <cellStyle name="40% - Accent4 46 2 2" xfId="14789"/>
    <cellStyle name="40% - Accent4 46 2 2 2" xfId="14790"/>
    <cellStyle name="40% - Accent4 46 2 3" xfId="14791"/>
    <cellStyle name="40% - Accent4 46 2 3 2" xfId="14792"/>
    <cellStyle name="40% - Accent4 46 2 4" xfId="14793"/>
    <cellStyle name="40% - Accent4 46 2 4 2" xfId="14794"/>
    <cellStyle name="40% - Accent4 46 2 5" xfId="14795"/>
    <cellStyle name="40% - Accent4 46 2 5 2" xfId="14796"/>
    <cellStyle name="40% - Accent4 46 2 6" xfId="14797"/>
    <cellStyle name="40% - Accent4 46 3" xfId="14798"/>
    <cellStyle name="40% - Accent4 46 3 2" xfId="14799"/>
    <cellStyle name="40% - Accent4 46 4" xfId="14800"/>
    <cellStyle name="40% - Accent4 46 4 2" xfId="14801"/>
    <cellStyle name="40% - Accent4 46 5" xfId="14802"/>
    <cellStyle name="40% - Accent4 46 5 2" xfId="14803"/>
    <cellStyle name="40% - Accent4 46 6" xfId="14804"/>
    <cellStyle name="40% - Accent4 46 6 2" xfId="14805"/>
    <cellStyle name="40% - Accent4 46 7" xfId="14806"/>
    <cellStyle name="40% - Accent4 46 8" xfId="14807"/>
    <cellStyle name="40% - Accent4 47" xfId="14808"/>
    <cellStyle name="40% - Accent4 47 2" xfId="14809"/>
    <cellStyle name="40% - Accent4 47 2 2" xfId="14810"/>
    <cellStyle name="40% - Accent4 47 2 2 2" xfId="14811"/>
    <cellStyle name="40% - Accent4 47 2 3" xfId="14812"/>
    <cellStyle name="40% - Accent4 47 2 3 2" xfId="14813"/>
    <cellStyle name="40% - Accent4 47 2 4" xfId="14814"/>
    <cellStyle name="40% - Accent4 47 2 4 2" xfId="14815"/>
    <cellStyle name="40% - Accent4 47 2 5" xfId="14816"/>
    <cellStyle name="40% - Accent4 47 2 5 2" xfId="14817"/>
    <cellStyle name="40% - Accent4 47 2 6" xfId="14818"/>
    <cellStyle name="40% - Accent4 47 3" xfId="14819"/>
    <cellStyle name="40% - Accent4 47 3 2" xfId="14820"/>
    <cellStyle name="40% - Accent4 47 4" xfId="14821"/>
    <cellStyle name="40% - Accent4 47 4 2" xfId="14822"/>
    <cellStyle name="40% - Accent4 47 5" xfId="14823"/>
    <cellStyle name="40% - Accent4 47 5 2" xfId="14824"/>
    <cellStyle name="40% - Accent4 47 6" xfId="14825"/>
    <cellStyle name="40% - Accent4 47 6 2" xfId="14826"/>
    <cellStyle name="40% - Accent4 47 7" xfId="14827"/>
    <cellStyle name="40% - Accent4 47 8" xfId="14828"/>
    <cellStyle name="40% - Accent4 48" xfId="14829"/>
    <cellStyle name="40% - Accent4 48 2" xfId="14830"/>
    <cellStyle name="40% - Accent4 48 2 2" xfId="14831"/>
    <cellStyle name="40% - Accent4 48 2 2 2" xfId="14832"/>
    <cellStyle name="40% - Accent4 48 2 3" xfId="14833"/>
    <cellStyle name="40% - Accent4 48 2 3 2" xfId="14834"/>
    <cellStyle name="40% - Accent4 48 2 4" xfId="14835"/>
    <cellStyle name="40% - Accent4 48 2 4 2" xfId="14836"/>
    <cellStyle name="40% - Accent4 48 2 5" xfId="14837"/>
    <cellStyle name="40% - Accent4 48 2 5 2" xfId="14838"/>
    <cellStyle name="40% - Accent4 48 2 6" xfId="14839"/>
    <cellStyle name="40% - Accent4 48 3" xfId="14840"/>
    <cellStyle name="40% - Accent4 48 3 2" xfId="14841"/>
    <cellStyle name="40% - Accent4 48 4" xfId="14842"/>
    <cellStyle name="40% - Accent4 48 4 2" xfId="14843"/>
    <cellStyle name="40% - Accent4 48 5" xfId="14844"/>
    <cellStyle name="40% - Accent4 48 5 2" xfId="14845"/>
    <cellStyle name="40% - Accent4 48 6" xfId="14846"/>
    <cellStyle name="40% - Accent4 48 6 2" xfId="14847"/>
    <cellStyle name="40% - Accent4 48 7" xfId="14848"/>
    <cellStyle name="40% - Accent4 48 8" xfId="14849"/>
    <cellStyle name="40% - Accent4 49" xfId="14850"/>
    <cellStyle name="40% - Accent4 49 2" xfId="14851"/>
    <cellStyle name="40% - Accent4 49 2 2" xfId="14852"/>
    <cellStyle name="40% - Accent4 49 2 2 2" xfId="14853"/>
    <cellStyle name="40% - Accent4 49 2 3" xfId="14854"/>
    <cellStyle name="40% - Accent4 49 2 3 2" xfId="14855"/>
    <cellStyle name="40% - Accent4 49 2 4" xfId="14856"/>
    <cellStyle name="40% - Accent4 49 2 4 2" xfId="14857"/>
    <cellStyle name="40% - Accent4 49 2 5" xfId="14858"/>
    <cellStyle name="40% - Accent4 49 2 5 2" xfId="14859"/>
    <cellStyle name="40% - Accent4 49 2 6" xfId="14860"/>
    <cellStyle name="40% - Accent4 49 3" xfId="14861"/>
    <cellStyle name="40% - Accent4 49 3 2" xfId="14862"/>
    <cellStyle name="40% - Accent4 49 4" xfId="14863"/>
    <cellStyle name="40% - Accent4 49 4 2" xfId="14864"/>
    <cellStyle name="40% - Accent4 49 5" xfId="14865"/>
    <cellStyle name="40% - Accent4 49 5 2" xfId="14866"/>
    <cellStyle name="40% - Accent4 49 6" xfId="14867"/>
    <cellStyle name="40% - Accent4 49 6 2" xfId="14868"/>
    <cellStyle name="40% - Accent4 49 7" xfId="14869"/>
    <cellStyle name="40% - Accent4 49 8" xfId="14870"/>
    <cellStyle name="40% - Accent4 5" xfId="14871"/>
    <cellStyle name="40% - Accent4 5 10" xfId="14872"/>
    <cellStyle name="40% - Accent4 5 11" xfId="14873"/>
    <cellStyle name="40% - Accent4 5 2" xfId="14874"/>
    <cellStyle name="40% - Accent4 5 2 2" xfId="14875"/>
    <cellStyle name="40% - Accent4 5 2 2 2" xfId="14876"/>
    <cellStyle name="40% - Accent4 5 2 3" xfId="14877"/>
    <cellStyle name="40% - Accent4 5 2 3 2" xfId="14878"/>
    <cellStyle name="40% - Accent4 5 2 4" xfId="14879"/>
    <cellStyle name="40% - Accent4 5 2 4 2" xfId="14880"/>
    <cellStyle name="40% - Accent4 5 2 5" xfId="14881"/>
    <cellStyle name="40% - Accent4 5 2 5 2" xfId="14882"/>
    <cellStyle name="40% - Accent4 5 2 6" xfId="14883"/>
    <cellStyle name="40% - Accent4 5 2 7" xfId="14884"/>
    <cellStyle name="40% - Accent4 5 2 8" xfId="14885"/>
    <cellStyle name="40% - Accent4 5 2 9" xfId="14886"/>
    <cellStyle name="40% - Accent4 5 3" xfId="14887"/>
    <cellStyle name="40% - Accent4 5 3 2" xfId="14888"/>
    <cellStyle name="40% - Accent4 5 4" xfId="14889"/>
    <cellStyle name="40% - Accent4 5 4 2" xfId="14890"/>
    <cellStyle name="40% - Accent4 5 5" xfId="14891"/>
    <cellStyle name="40% - Accent4 5 5 2" xfId="14892"/>
    <cellStyle name="40% - Accent4 5 6" xfId="14893"/>
    <cellStyle name="40% - Accent4 5 6 2" xfId="14894"/>
    <cellStyle name="40% - Accent4 5 7" xfId="14895"/>
    <cellStyle name="40% - Accent4 5 8" xfId="14896"/>
    <cellStyle name="40% - Accent4 5 9" xfId="14897"/>
    <cellStyle name="40% - Accent4 50" xfId="14898"/>
    <cellStyle name="40% - Accent4 50 2" xfId="14899"/>
    <cellStyle name="40% - Accent4 50 2 2" xfId="14900"/>
    <cellStyle name="40% - Accent4 50 2 2 2" xfId="14901"/>
    <cellStyle name="40% - Accent4 50 2 3" xfId="14902"/>
    <cellStyle name="40% - Accent4 50 2 3 2" xfId="14903"/>
    <cellStyle name="40% - Accent4 50 2 4" xfId="14904"/>
    <cellStyle name="40% - Accent4 50 2 4 2" xfId="14905"/>
    <cellStyle name="40% - Accent4 50 2 5" xfId="14906"/>
    <cellStyle name="40% - Accent4 50 2 5 2" xfId="14907"/>
    <cellStyle name="40% - Accent4 50 2 6" xfId="14908"/>
    <cellStyle name="40% - Accent4 50 3" xfId="14909"/>
    <cellStyle name="40% - Accent4 50 3 2" xfId="14910"/>
    <cellStyle name="40% - Accent4 50 4" xfId="14911"/>
    <cellStyle name="40% - Accent4 50 4 2" xfId="14912"/>
    <cellStyle name="40% - Accent4 50 5" xfId="14913"/>
    <cellStyle name="40% - Accent4 50 5 2" xfId="14914"/>
    <cellStyle name="40% - Accent4 50 6" xfId="14915"/>
    <cellStyle name="40% - Accent4 50 6 2" xfId="14916"/>
    <cellStyle name="40% - Accent4 50 7" xfId="14917"/>
    <cellStyle name="40% - Accent4 50 8" xfId="14918"/>
    <cellStyle name="40% - Accent4 51" xfId="14919"/>
    <cellStyle name="40% - Accent4 51 2" xfId="14920"/>
    <cellStyle name="40% - Accent4 51 2 2" xfId="14921"/>
    <cellStyle name="40% - Accent4 51 2 2 2" xfId="14922"/>
    <cellStyle name="40% - Accent4 51 2 3" xfId="14923"/>
    <cellStyle name="40% - Accent4 51 2 3 2" xfId="14924"/>
    <cellStyle name="40% - Accent4 51 2 4" xfId="14925"/>
    <cellStyle name="40% - Accent4 51 2 4 2" xfId="14926"/>
    <cellStyle name="40% - Accent4 51 2 5" xfId="14927"/>
    <cellStyle name="40% - Accent4 51 2 5 2" xfId="14928"/>
    <cellStyle name="40% - Accent4 51 2 6" xfId="14929"/>
    <cellStyle name="40% - Accent4 51 3" xfId="14930"/>
    <cellStyle name="40% - Accent4 51 3 2" xfId="14931"/>
    <cellStyle name="40% - Accent4 51 4" xfId="14932"/>
    <cellStyle name="40% - Accent4 51 4 2" xfId="14933"/>
    <cellStyle name="40% - Accent4 51 5" xfId="14934"/>
    <cellStyle name="40% - Accent4 51 5 2" xfId="14935"/>
    <cellStyle name="40% - Accent4 51 6" xfId="14936"/>
    <cellStyle name="40% - Accent4 51 6 2" xfId="14937"/>
    <cellStyle name="40% - Accent4 51 7" xfId="14938"/>
    <cellStyle name="40% - Accent4 51 8" xfId="14939"/>
    <cellStyle name="40% - Accent4 52" xfId="14940"/>
    <cellStyle name="40% - Accent4 52 2" xfId="14941"/>
    <cellStyle name="40% - Accent4 52 2 2" xfId="14942"/>
    <cellStyle name="40% - Accent4 52 2 2 2" xfId="14943"/>
    <cellStyle name="40% - Accent4 52 2 3" xfId="14944"/>
    <cellStyle name="40% - Accent4 52 2 3 2" xfId="14945"/>
    <cellStyle name="40% - Accent4 52 2 4" xfId="14946"/>
    <cellStyle name="40% - Accent4 52 2 4 2" xfId="14947"/>
    <cellStyle name="40% - Accent4 52 2 5" xfId="14948"/>
    <cellStyle name="40% - Accent4 52 2 5 2" xfId="14949"/>
    <cellStyle name="40% - Accent4 52 2 6" xfId="14950"/>
    <cellStyle name="40% - Accent4 52 3" xfId="14951"/>
    <cellStyle name="40% - Accent4 52 3 2" xfId="14952"/>
    <cellStyle name="40% - Accent4 52 4" xfId="14953"/>
    <cellStyle name="40% - Accent4 52 4 2" xfId="14954"/>
    <cellStyle name="40% - Accent4 52 5" xfId="14955"/>
    <cellStyle name="40% - Accent4 52 5 2" xfId="14956"/>
    <cellStyle name="40% - Accent4 52 6" xfId="14957"/>
    <cellStyle name="40% - Accent4 52 6 2" xfId="14958"/>
    <cellStyle name="40% - Accent4 52 7" xfId="14959"/>
    <cellStyle name="40% - Accent4 52 8" xfId="14960"/>
    <cellStyle name="40% - Accent4 53" xfId="14961"/>
    <cellStyle name="40% - Accent4 53 2" xfId="14962"/>
    <cellStyle name="40% - Accent4 53 2 2" xfId="14963"/>
    <cellStyle name="40% - Accent4 53 2 2 2" xfId="14964"/>
    <cellStyle name="40% - Accent4 53 2 3" xfId="14965"/>
    <cellStyle name="40% - Accent4 53 2 3 2" xfId="14966"/>
    <cellStyle name="40% - Accent4 53 2 4" xfId="14967"/>
    <cellStyle name="40% - Accent4 53 2 4 2" xfId="14968"/>
    <cellStyle name="40% - Accent4 53 2 5" xfId="14969"/>
    <cellStyle name="40% - Accent4 53 2 5 2" xfId="14970"/>
    <cellStyle name="40% - Accent4 53 2 6" xfId="14971"/>
    <cellStyle name="40% - Accent4 53 3" xfId="14972"/>
    <cellStyle name="40% - Accent4 53 3 2" xfId="14973"/>
    <cellStyle name="40% - Accent4 53 4" xfId="14974"/>
    <cellStyle name="40% - Accent4 53 4 2" xfId="14975"/>
    <cellStyle name="40% - Accent4 53 5" xfId="14976"/>
    <cellStyle name="40% - Accent4 53 5 2" xfId="14977"/>
    <cellStyle name="40% - Accent4 53 6" xfId="14978"/>
    <cellStyle name="40% - Accent4 53 6 2" xfId="14979"/>
    <cellStyle name="40% - Accent4 53 7" xfId="14980"/>
    <cellStyle name="40% - Accent4 53 8" xfId="14981"/>
    <cellStyle name="40% - Accent4 54" xfId="14982"/>
    <cellStyle name="40% - Accent4 54 2" xfId="14983"/>
    <cellStyle name="40% - Accent4 54 2 2" xfId="14984"/>
    <cellStyle name="40% - Accent4 54 2 2 2" xfId="14985"/>
    <cellStyle name="40% - Accent4 54 2 3" xfId="14986"/>
    <cellStyle name="40% - Accent4 54 2 3 2" xfId="14987"/>
    <cellStyle name="40% - Accent4 54 2 4" xfId="14988"/>
    <cellStyle name="40% - Accent4 54 2 4 2" xfId="14989"/>
    <cellStyle name="40% - Accent4 54 2 5" xfId="14990"/>
    <cellStyle name="40% - Accent4 54 2 5 2" xfId="14991"/>
    <cellStyle name="40% - Accent4 54 2 6" xfId="14992"/>
    <cellStyle name="40% - Accent4 54 3" xfId="14993"/>
    <cellStyle name="40% - Accent4 54 3 2" xfId="14994"/>
    <cellStyle name="40% - Accent4 54 4" xfId="14995"/>
    <cellStyle name="40% - Accent4 54 4 2" xfId="14996"/>
    <cellStyle name="40% - Accent4 54 5" xfId="14997"/>
    <cellStyle name="40% - Accent4 54 5 2" xfId="14998"/>
    <cellStyle name="40% - Accent4 54 6" xfId="14999"/>
    <cellStyle name="40% - Accent4 54 6 2" xfId="15000"/>
    <cellStyle name="40% - Accent4 54 7" xfId="15001"/>
    <cellStyle name="40% - Accent4 54 8" xfId="15002"/>
    <cellStyle name="40% - Accent4 55" xfId="15003"/>
    <cellStyle name="40% - Accent4 55 2" xfId="15004"/>
    <cellStyle name="40% - Accent4 55 2 2" xfId="15005"/>
    <cellStyle name="40% - Accent4 55 2 2 2" xfId="15006"/>
    <cellStyle name="40% - Accent4 55 2 3" xfId="15007"/>
    <cellStyle name="40% - Accent4 55 2 3 2" xfId="15008"/>
    <cellStyle name="40% - Accent4 55 2 4" xfId="15009"/>
    <cellStyle name="40% - Accent4 55 2 4 2" xfId="15010"/>
    <cellStyle name="40% - Accent4 55 2 5" xfId="15011"/>
    <cellStyle name="40% - Accent4 55 2 5 2" xfId="15012"/>
    <cellStyle name="40% - Accent4 55 2 6" xfId="15013"/>
    <cellStyle name="40% - Accent4 55 3" xfId="15014"/>
    <cellStyle name="40% - Accent4 55 3 2" xfId="15015"/>
    <cellStyle name="40% - Accent4 55 4" xfId="15016"/>
    <cellStyle name="40% - Accent4 55 4 2" xfId="15017"/>
    <cellStyle name="40% - Accent4 55 5" xfId="15018"/>
    <cellStyle name="40% - Accent4 55 5 2" xfId="15019"/>
    <cellStyle name="40% - Accent4 55 6" xfId="15020"/>
    <cellStyle name="40% - Accent4 55 6 2" xfId="15021"/>
    <cellStyle name="40% - Accent4 55 7" xfId="15022"/>
    <cellStyle name="40% - Accent4 55 8" xfId="15023"/>
    <cellStyle name="40% - Accent4 56" xfId="15024"/>
    <cellStyle name="40% - Accent4 56 2" xfId="15025"/>
    <cellStyle name="40% - Accent4 56 2 2" xfId="15026"/>
    <cellStyle name="40% - Accent4 56 2 2 2" xfId="15027"/>
    <cellStyle name="40% - Accent4 56 2 3" xfId="15028"/>
    <cellStyle name="40% - Accent4 56 2 3 2" xfId="15029"/>
    <cellStyle name="40% - Accent4 56 2 4" xfId="15030"/>
    <cellStyle name="40% - Accent4 56 2 4 2" xfId="15031"/>
    <cellStyle name="40% - Accent4 56 2 5" xfId="15032"/>
    <cellStyle name="40% - Accent4 56 2 5 2" xfId="15033"/>
    <cellStyle name="40% - Accent4 56 2 6" xfId="15034"/>
    <cellStyle name="40% - Accent4 56 3" xfId="15035"/>
    <cellStyle name="40% - Accent4 56 3 2" xfId="15036"/>
    <cellStyle name="40% - Accent4 56 4" xfId="15037"/>
    <cellStyle name="40% - Accent4 56 4 2" xfId="15038"/>
    <cellStyle name="40% - Accent4 56 5" xfId="15039"/>
    <cellStyle name="40% - Accent4 56 5 2" xfId="15040"/>
    <cellStyle name="40% - Accent4 56 6" xfId="15041"/>
    <cellStyle name="40% - Accent4 56 6 2" xfId="15042"/>
    <cellStyle name="40% - Accent4 56 7" xfId="15043"/>
    <cellStyle name="40% - Accent4 56 8" xfId="15044"/>
    <cellStyle name="40% - Accent4 57" xfId="15045"/>
    <cellStyle name="40% - Accent4 57 2" xfId="15046"/>
    <cellStyle name="40% - Accent4 57 2 2" xfId="15047"/>
    <cellStyle name="40% - Accent4 57 2 2 2" xfId="15048"/>
    <cellStyle name="40% - Accent4 57 2 3" xfId="15049"/>
    <cellStyle name="40% - Accent4 57 2 3 2" xfId="15050"/>
    <cellStyle name="40% - Accent4 57 2 4" xfId="15051"/>
    <cellStyle name="40% - Accent4 57 2 4 2" xfId="15052"/>
    <cellStyle name="40% - Accent4 57 2 5" xfId="15053"/>
    <cellStyle name="40% - Accent4 57 2 5 2" xfId="15054"/>
    <cellStyle name="40% - Accent4 57 2 6" xfId="15055"/>
    <cellStyle name="40% - Accent4 57 3" xfId="15056"/>
    <cellStyle name="40% - Accent4 57 3 2" xfId="15057"/>
    <cellStyle name="40% - Accent4 57 4" xfId="15058"/>
    <cellStyle name="40% - Accent4 57 4 2" xfId="15059"/>
    <cellStyle name="40% - Accent4 57 5" xfId="15060"/>
    <cellStyle name="40% - Accent4 57 5 2" xfId="15061"/>
    <cellStyle name="40% - Accent4 57 6" xfId="15062"/>
    <cellStyle name="40% - Accent4 57 6 2" xfId="15063"/>
    <cellStyle name="40% - Accent4 57 7" xfId="15064"/>
    <cellStyle name="40% - Accent4 57 8" xfId="15065"/>
    <cellStyle name="40% - Accent4 58" xfId="15066"/>
    <cellStyle name="40% - Accent4 58 2" xfId="15067"/>
    <cellStyle name="40% - Accent4 58 2 2" xfId="15068"/>
    <cellStyle name="40% - Accent4 58 2 2 2" xfId="15069"/>
    <cellStyle name="40% - Accent4 58 2 3" xfId="15070"/>
    <cellStyle name="40% - Accent4 58 2 3 2" xfId="15071"/>
    <cellStyle name="40% - Accent4 58 2 4" xfId="15072"/>
    <cellStyle name="40% - Accent4 58 2 4 2" xfId="15073"/>
    <cellStyle name="40% - Accent4 58 2 5" xfId="15074"/>
    <cellStyle name="40% - Accent4 58 2 5 2" xfId="15075"/>
    <cellStyle name="40% - Accent4 58 2 6" xfId="15076"/>
    <cellStyle name="40% - Accent4 58 3" xfId="15077"/>
    <cellStyle name="40% - Accent4 58 3 2" xfId="15078"/>
    <cellStyle name="40% - Accent4 58 4" xfId="15079"/>
    <cellStyle name="40% - Accent4 58 4 2" xfId="15080"/>
    <cellStyle name="40% - Accent4 58 5" xfId="15081"/>
    <cellStyle name="40% - Accent4 58 5 2" xfId="15082"/>
    <cellStyle name="40% - Accent4 58 6" xfId="15083"/>
    <cellStyle name="40% - Accent4 58 6 2" xfId="15084"/>
    <cellStyle name="40% - Accent4 58 7" xfId="15085"/>
    <cellStyle name="40% - Accent4 58 8" xfId="15086"/>
    <cellStyle name="40% - Accent4 59" xfId="15087"/>
    <cellStyle name="40% - Accent4 59 2" xfId="15088"/>
    <cellStyle name="40% - Accent4 59 2 2" xfId="15089"/>
    <cellStyle name="40% - Accent4 59 2 2 2" xfId="15090"/>
    <cellStyle name="40% - Accent4 59 2 3" xfId="15091"/>
    <cellStyle name="40% - Accent4 59 2 3 2" xfId="15092"/>
    <cellStyle name="40% - Accent4 59 2 4" xfId="15093"/>
    <cellStyle name="40% - Accent4 59 2 4 2" xfId="15094"/>
    <cellStyle name="40% - Accent4 59 2 5" xfId="15095"/>
    <cellStyle name="40% - Accent4 59 2 5 2" xfId="15096"/>
    <cellStyle name="40% - Accent4 59 2 6" xfId="15097"/>
    <cellStyle name="40% - Accent4 59 3" xfId="15098"/>
    <cellStyle name="40% - Accent4 59 3 2" xfId="15099"/>
    <cellStyle name="40% - Accent4 59 4" xfId="15100"/>
    <cellStyle name="40% - Accent4 59 4 2" xfId="15101"/>
    <cellStyle name="40% - Accent4 59 5" xfId="15102"/>
    <cellStyle name="40% - Accent4 59 5 2" xfId="15103"/>
    <cellStyle name="40% - Accent4 59 6" xfId="15104"/>
    <cellStyle name="40% - Accent4 59 6 2" xfId="15105"/>
    <cellStyle name="40% - Accent4 59 7" xfId="15106"/>
    <cellStyle name="40% - Accent4 59 8" xfId="15107"/>
    <cellStyle name="40% - Accent4 6" xfId="15108"/>
    <cellStyle name="40% - Accent4 6 10" xfId="15109"/>
    <cellStyle name="40% - Accent4 6 11" xfId="15110"/>
    <cellStyle name="40% - Accent4 6 2" xfId="15111"/>
    <cellStyle name="40% - Accent4 6 2 2" xfId="15112"/>
    <cellStyle name="40% - Accent4 6 2 2 2" xfId="15113"/>
    <cellStyle name="40% - Accent4 6 2 3" xfId="15114"/>
    <cellStyle name="40% - Accent4 6 2 3 2" xfId="15115"/>
    <cellStyle name="40% - Accent4 6 2 4" xfId="15116"/>
    <cellStyle name="40% - Accent4 6 2 4 2" xfId="15117"/>
    <cellStyle name="40% - Accent4 6 2 5" xfId="15118"/>
    <cellStyle name="40% - Accent4 6 2 5 2" xfId="15119"/>
    <cellStyle name="40% - Accent4 6 2 6" xfId="15120"/>
    <cellStyle name="40% - Accent4 6 2 7" xfId="15121"/>
    <cellStyle name="40% - Accent4 6 2 8" xfId="15122"/>
    <cellStyle name="40% - Accent4 6 2 9" xfId="15123"/>
    <cellStyle name="40% - Accent4 6 3" xfId="15124"/>
    <cellStyle name="40% - Accent4 6 3 2" xfId="15125"/>
    <cellStyle name="40% - Accent4 6 4" xfId="15126"/>
    <cellStyle name="40% - Accent4 6 4 2" xfId="15127"/>
    <cellStyle name="40% - Accent4 6 5" xfId="15128"/>
    <cellStyle name="40% - Accent4 6 5 2" xfId="15129"/>
    <cellStyle name="40% - Accent4 6 6" xfId="15130"/>
    <cellStyle name="40% - Accent4 6 6 2" xfId="15131"/>
    <cellStyle name="40% - Accent4 6 7" xfId="15132"/>
    <cellStyle name="40% - Accent4 6 8" xfId="15133"/>
    <cellStyle name="40% - Accent4 6 9" xfId="15134"/>
    <cellStyle name="40% - Accent4 60" xfId="15135"/>
    <cellStyle name="40% - Accent4 60 2" xfId="15136"/>
    <cellStyle name="40% - Accent4 60 2 2" xfId="15137"/>
    <cellStyle name="40% - Accent4 60 2 2 2" xfId="15138"/>
    <cellStyle name="40% - Accent4 60 2 3" xfId="15139"/>
    <cellStyle name="40% - Accent4 60 2 3 2" xfId="15140"/>
    <cellStyle name="40% - Accent4 60 2 4" xfId="15141"/>
    <cellStyle name="40% - Accent4 60 2 4 2" xfId="15142"/>
    <cellStyle name="40% - Accent4 60 2 5" xfId="15143"/>
    <cellStyle name="40% - Accent4 60 2 5 2" xfId="15144"/>
    <cellStyle name="40% - Accent4 60 2 6" xfId="15145"/>
    <cellStyle name="40% - Accent4 60 3" xfId="15146"/>
    <cellStyle name="40% - Accent4 60 3 2" xfId="15147"/>
    <cellStyle name="40% - Accent4 60 4" xfId="15148"/>
    <cellStyle name="40% - Accent4 60 4 2" xfId="15149"/>
    <cellStyle name="40% - Accent4 60 5" xfId="15150"/>
    <cellStyle name="40% - Accent4 60 5 2" xfId="15151"/>
    <cellStyle name="40% - Accent4 60 6" xfId="15152"/>
    <cellStyle name="40% - Accent4 60 6 2" xfId="15153"/>
    <cellStyle name="40% - Accent4 60 7" xfId="15154"/>
    <cellStyle name="40% - Accent4 60 8" xfId="15155"/>
    <cellStyle name="40% - Accent4 61" xfId="15156"/>
    <cellStyle name="40% - Accent4 61 2" xfId="15157"/>
    <cellStyle name="40% - Accent4 61 2 2" xfId="15158"/>
    <cellStyle name="40% - Accent4 61 2 2 2" xfId="15159"/>
    <cellStyle name="40% - Accent4 61 2 3" xfId="15160"/>
    <cellStyle name="40% - Accent4 61 2 3 2" xfId="15161"/>
    <cellStyle name="40% - Accent4 61 2 4" xfId="15162"/>
    <cellStyle name="40% - Accent4 61 2 4 2" xfId="15163"/>
    <cellStyle name="40% - Accent4 61 2 5" xfId="15164"/>
    <cellStyle name="40% - Accent4 61 2 5 2" xfId="15165"/>
    <cellStyle name="40% - Accent4 61 2 6" xfId="15166"/>
    <cellStyle name="40% - Accent4 61 3" xfId="15167"/>
    <cellStyle name="40% - Accent4 61 3 2" xfId="15168"/>
    <cellStyle name="40% - Accent4 61 4" xfId="15169"/>
    <cellStyle name="40% - Accent4 61 4 2" xfId="15170"/>
    <cellStyle name="40% - Accent4 61 5" xfId="15171"/>
    <cellStyle name="40% - Accent4 61 5 2" xfId="15172"/>
    <cellStyle name="40% - Accent4 61 6" xfId="15173"/>
    <cellStyle name="40% - Accent4 61 6 2" xfId="15174"/>
    <cellStyle name="40% - Accent4 61 7" xfId="15175"/>
    <cellStyle name="40% - Accent4 61 8" xfId="15176"/>
    <cellStyle name="40% - Accent4 62" xfId="15177"/>
    <cellStyle name="40% - Accent4 62 2" xfId="15178"/>
    <cellStyle name="40% - Accent4 62 2 2" xfId="15179"/>
    <cellStyle name="40% - Accent4 62 2 2 2" xfId="15180"/>
    <cellStyle name="40% - Accent4 62 2 3" xfId="15181"/>
    <cellStyle name="40% - Accent4 62 2 3 2" xfId="15182"/>
    <cellStyle name="40% - Accent4 62 2 4" xfId="15183"/>
    <cellStyle name="40% - Accent4 62 2 4 2" xfId="15184"/>
    <cellStyle name="40% - Accent4 62 2 5" xfId="15185"/>
    <cellStyle name="40% - Accent4 62 2 5 2" xfId="15186"/>
    <cellStyle name="40% - Accent4 62 2 6" xfId="15187"/>
    <cellStyle name="40% - Accent4 62 3" xfId="15188"/>
    <cellStyle name="40% - Accent4 62 3 2" xfId="15189"/>
    <cellStyle name="40% - Accent4 62 4" xfId="15190"/>
    <cellStyle name="40% - Accent4 62 4 2" xfId="15191"/>
    <cellStyle name="40% - Accent4 62 5" xfId="15192"/>
    <cellStyle name="40% - Accent4 62 5 2" xfId="15193"/>
    <cellStyle name="40% - Accent4 62 6" xfId="15194"/>
    <cellStyle name="40% - Accent4 62 6 2" xfId="15195"/>
    <cellStyle name="40% - Accent4 62 7" xfId="15196"/>
    <cellStyle name="40% - Accent4 62 8" xfId="15197"/>
    <cellStyle name="40% - Accent4 63" xfId="15198"/>
    <cellStyle name="40% - Accent4 63 2" xfId="15199"/>
    <cellStyle name="40% - Accent4 63 2 2" xfId="15200"/>
    <cellStyle name="40% - Accent4 63 2 2 2" xfId="15201"/>
    <cellStyle name="40% - Accent4 63 2 3" xfId="15202"/>
    <cellStyle name="40% - Accent4 63 2 3 2" xfId="15203"/>
    <cellStyle name="40% - Accent4 63 2 4" xfId="15204"/>
    <cellStyle name="40% - Accent4 63 2 4 2" xfId="15205"/>
    <cellStyle name="40% - Accent4 63 2 5" xfId="15206"/>
    <cellStyle name="40% - Accent4 63 2 5 2" xfId="15207"/>
    <cellStyle name="40% - Accent4 63 2 6" xfId="15208"/>
    <cellStyle name="40% - Accent4 63 3" xfId="15209"/>
    <cellStyle name="40% - Accent4 63 3 2" xfId="15210"/>
    <cellStyle name="40% - Accent4 63 4" xfId="15211"/>
    <cellStyle name="40% - Accent4 63 4 2" xfId="15212"/>
    <cellStyle name="40% - Accent4 63 5" xfId="15213"/>
    <cellStyle name="40% - Accent4 63 5 2" xfId="15214"/>
    <cellStyle name="40% - Accent4 63 6" xfId="15215"/>
    <cellStyle name="40% - Accent4 63 6 2" xfId="15216"/>
    <cellStyle name="40% - Accent4 63 7" xfId="15217"/>
    <cellStyle name="40% - Accent4 63 8" xfId="15218"/>
    <cellStyle name="40% - Accent4 64" xfId="15219"/>
    <cellStyle name="40% - Accent4 64 2" xfId="15220"/>
    <cellStyle name="40% - Accent4 64 2 2" xfId="15221"/>
    <cellStyle name="40% - Accent4 64 2 2 2" xfId="15222"/>
    <cellStyle name="40% - Accent4 64 2 3" xfId="15223"/>
    <cellStyle name="40% - Accent4 64 2 3 2" xfId="15224"/>
    <cellStyle name="40% - Accent4 64 2 4" xfId="15225"/>
    <cellStyle name="40% - Accent4 64 2 4 2" xfId="15226"/>
    <cellStyle name="40% - Accent4 64 2 5" xfId="15227"/>
    <cellStyle name="40% - Accent4 64 2 5 2" xfId="15228"/>
    <cellStyle name="40% - Accent4 64 2 6" xfId="15229"/>
    <cellStyle name="40% - Accent4 64 3" xfId="15230"/>
    <cellStyle name="40% - Accent4 64 3 2" xfId="15231"/>
    <cellStyle name="40% - Accent4 64 4" xfId="15232"/>
    <cellStyle name="40% - Accent4 64 4 2" xfId="15233"/>
    <cellStyle name="40% - Accent4 64 5" xfId="15234"/>
    <cellStyle name="40% - Accent4 64 5 2" xfId="15235"/>
    <cellStyle name="40% - Accent4 64 6" xfId="15236"/>
    <cellStyle name="40% - Accent4 64 6 2" xfId="15237"/>
    <cellStyle name="40% - Accent4 64 7" xfId="15238"/>
    <cellStyle name="40% - Accent4 64 8" xfId="15239"/>
    <cellStyle name="40% - Accent4 65" xfId="15240"/>
    <cellStyle name="40% - Accent4 65 2" xfId="15241"/>
    <cellStyle name="40% - Accent4 65 2 2" xfId="15242"/>
    <cellStyle name="40% - Accent4 65 2 2 2" xfId="15243"/>
    <cellStyle name="40% - Accent4 65 2 3" xfId="15244"/>
    <cellStyle name="40% - Accent4 65 2 3 2" xfId="15245"/>
    <cellStyle name="40% - Accent4 65 2 4" xfId="15246"/>
    <cellStyle name="40% - Accent4 65 2 4 2" xfId="15247"/>
    <cellStyle name="40% - Accent4 65 2 5" xfId="15248"/>
    <cellStyle name="40% - Accent4 65 2 5 2" xfId="15249"/>
    <cellStyle name="40% - Accent4 65 2 6" xfId="15250"/>
    <cellStyle name="40% - Accent4 65 3" xfId="15251"/>
    <cellStyle name="40% - Accent4 65 3 2" xfId="15252"/>
    <cellStyle name="40% - Accent4 65 4" xfId="15253"/>
    <cellStyle name="40% - Accent4 65 4 2" xfId="15254"/>
    <cellStyle name="40% - Accent4 65 5" xfId="15255"/>
    <cellStyle name="40% - Accent4 65 5 2" xfId="15256"/>
    <cellStyle name="40% - Accent4 65 6" xfId="15257"/>
    <cellStyle name="40% - Accent4 65 6 2" xfId="15258"/>
    <cellStyle name="40% - Accent4 65 7" xfId="15259"/>
    <cellStyle name="40% - Accent4 65 8" xfId="15260"/>
    <cellStyle name="40% - Accent4 66" xfId="15261"/>
    <cellStyle name="40% - Accent4 66 2" xfId="15262"/>
    <cellStyle name="40% - Accent4 66 2 2" xfId="15263"/>
    <cellStyle name="40% - Accent4 66 2 2 2" xfId="15264"/>
    <cellStyle name="40% - Accent4 66 2 3" xfId="15265"/>
    <cellStyle name="40% - Accent4 66 2 3 2" xfId="15266"/>
    <cellStyle name="40% - Accent4 66 2 4" xfId="15267"/>
    <cellStyle name="40% - Accent4 66 2 4 2" xfId="15268"/>
    <cellStyle name="40% - Accent4 66 2 5" xfId="15269"/>
    <cellStyle name="40% - Accent4 66 2 5 2" xfId="15270"/>
    <cellStyle name="40% - Accent4 66 2 6" xfId="15271"/>
    <cellStyle name="40% - Accent4 66 3" xfId="15272"/>
    <cellStyle name="40% - Accent4 66 3 2" xfId="15273"/>
    <cellStyle name="40% - Accent4 66 4" xfId="15274"/>
    <cellStyle name="40% - Accent4 66 4 2" xfId="15275"/>
    <cellStyle name="40% - Accent4 66 5" xfId="15276"/>
    <cellStyle name="40% - Accent4 66 5 2" xfId="15277"/>
    <cellStyle name="40% - Accent4 66 6" xfId="15278"/>
    <cellStyle name="40% - Accent4 66 6 2" xfId="15279"/>
    <cellStyle name="40% - Accent4 66 7" xfId="15280"/>
    <cellStyle name="40% - Accent4 66 8" xfId="15281"/>
    <cellStyle name="40% - Accent4 67" xfId="15282"/>
    <cellStyle name="40% - Accent4 67 2" xfId="15283"/>
    <cellStyle name="40% - Accent4 67 2 2" xfId="15284"/>
    <cellStyle name="40% - Accent4 67 2 2 2" xfId="15285"/>
    <cellStyle name="40% - Accent4 67 2 3" xfId="15286"/>
    <cellStyle name="40% - Accent4 67 2 3 2" xfId="15287"/>
    <cellStyle name="40% - Accent4 67 2 4" xfId="15288"/>
    <cellStyle name="40% - Accent4 67 2 4 2" xfId="15289"/>
    <cellStyle name="40% - Accent4 67 2 5" xfId="15290"/>
    <cellStyle name="40% - Accent4 67 2 5 2" xfId="15291"/>
    <cellStyle name="40% - Accent4 67 2 6" xfId="15292"/>
    <cellStyle name="40% - Accent4 67 3" xfId="15293"/>
    <cellStyle name="40% - Accent4 67 3 2" xfId="15294"/>
    <cellStyle name="40% - Accent4 67 4" xfId="15295"/>
    <cellStyle name="40% - Accent4 67 4 2" xfId="15296"/>
    <cellStyle name="40% - Accent4 67 5" xfId="15297"/>
    <cellStyle name="40% - Accent4 67 5 2" xfId="15298"/>
    <cellStyle name="40% - Accent4 67 6" xfId="15299"/>
    <cellStyle name="40% - Accent4 67 6 2" xfId="15300"/>
    <cellStyle name="40% - Accent4 67 7" xfId="15301"/>
    <cellStyle name="40% - Accent4 67 8" xfId="15302"/>
    <cellStyle name="40% - Accent4 68" xfId="15303"/>
    <cellStyle name="40% - Accent4 68 2" xfId="15304"/>
    <cellStyle name="40% - Accent4 68 2 2" xfId="15305"/>
    <cellStyle name="40% - Accent4 68 2 2 2" xfId="15306"/>
    <cellStyle name="40% - Accent4 68 2 3" xfId="15307"/>
    <cellStyle name="40% - Accent4 68 2 3 2" xfId="15308"/>
    <cellStyle name="40% - Accent4 68 2 4" xfId="15309"/>
    <cellStyle name="40% - Accent4 68 2 4 2" xfId="15310"/>
    <cellStyle name="40% - Accent4 68 2 5" xfId="15311"/>
    <cellStyle name="40% - Accent4 68 2 5 2" xfId="15312"/>
    <cellStyle name="40% - Accent4 68 2 6" xfId="15313"/>
    <cellStyle name="40% - Accent4 68 3" xfId="15314"/>
    <cellStyle name="40% - Accent4 68 3 2" xfId="15315"/>
    <cellStyle name="40% - Accent4 68 4" xfId="15316"/>
    <cellStyle name="40% - Accent4 68 4 2" xfId="15317"/>
    <cellStyle name="40% - Accent4 68 5" xfId="15318"/>
    <cellStyle name="40% - Accent4 68 5 2" xfId="15319"/>
    <cellStyle name="40% - Accent4 68 6" xfId="15320"/>
    <cellStyle name="40% - Accent4 68 6 2" xfId="15321"/>
    <cellStyle name="40% - Accent4 68 7" xfId="15322"/>
    <cellStyle name="40% - Accent4 68 8" xfId="15323"/>
    <cellStyle name="40% - Accent4 69" xfId="15324"/>
    <cellStyle name="40% - Accent4 69 2" xfId="15325"/>
    <cellStyle name="40% - Accent4 69 2 2" xfId="15326"/>
    <cellStyle name="40% - Accent4 69 2 2 2" xfId="15327"/>
    <cellStyle name="40% - Accent4 69 2 3" xfId="15328"/>
    <cellStyle name="40% - Accent4 69 2 3 2" xfId="15329"/>
    <cellStyle name="40% - Accent4 69 2 4" xfId="15330"/>
    <cellStyle name="40% - Accent4 69 2 4 2" xfId="15331"/>
    <cellStyle name="40% - Accent4 69 2 5" xfId="15332"/>
    <cellStyle name="40% - Accent4 69 2 5 2" xfId="15333"/>
    <cellStyle name="40% - Accent4 69 2 6" xfId="15334"/>
    <cellStyle name="40% - Accent4 69 3" xfId="15335"/>
    <cellStyle name="40% - Accent4 69 3 2" xfId="15336"/>
    <cellStyle name="40% - Accent4 69 4" xfId="15337"/>
    <cellStyle name="40% - Accent4 69 4 2" xfId="15338"/>
    <cellStyle name="40% - Accent4 69 5" xfId="15339"/>
    <cellStyle name="40% - Accent4 69 5 2" xfId="15340"/>
    <cellStyle name="40% - Accent4 69 6" xfId="15341"/>
    <cellStyle name="40% - Accent4 69 6 2" xfId="15342"/>
    <cellStyle name="40% - Accent4 69 7" xfId="15343"/>
    <cellStyle name="40% - Accent4 69 8" xfId="15344"/>
    <cellStyle name="40% - Accent4 7" xfId="15345"/>
    <cellStyle name="40% - Accent4 7 10" xfId="15346"/>
    <cellStyle name="40% - Accent4 7 11" xfId="15347"/>
    <cellStyle name="40% - Accent4 7 2" xfId="15348"/>
    <cellStyle name="40% - Accent4 7 2 2" xfId="15349"/>
    <cellStyle name="40% - Accent4 7 2 2 2" xfId="15350"/>
    <cellStyle name="40% - Accent4 7 2 3" xfId="15351"/>
    <cellStyle name="40% - Accent4 7 2 3 2" xfId="15352"/>
    <cellStyle name="40% - Accent4 7 2 4" xfId="15353"/>
    <cellStyle name="40% - Accent4 7 2 4 2" xfId="15354"/>
    <cellStyle name="40% - Accent4 7 2 5" xfId="15355"/>
    <cellStyle name="40% - Accent4 7 2 5 2" xfId="15356"/>
    <cellStyle name="40% - Accent4 7 2 6" xfId="15357"/>
    <cellStyle name="40% - Accent4 7 2 7" xfId="15358"/>
    <cellStyle name="40% - Accent4 7 2 8" xfId="15359"/>
    <cellStyle name="40% - Accent4 7 2 9" xfId="15360"/>
    <cellStyle name="40% - Accent4 7 3" xfId="15361"/>
    <cellStyle name="40% - Accent4 7 3 2" xfId="15362"/>
    <cellStyle name="40% - Accent4 7 4" xfId="15363"/>
    <cellStyle name="40% - Accent4 7 4 2" xfId="15364"/>
    <cellStyle name="40% - Accent4 7 5" xfId="15365"/>
    <cellStyle name="40% - Accent4 7 5 2" xfId="15366"/>
    <cellStyle name="40% - Accent4 7 6" xfId="15367"/>
    <cellStyle name="40% - Accent4 7 6 2" xfId="15368"/>
    <cellStyle name="40% - Accent4 7 7" xfId="15369"/>
    <cellStyle name="40% - Accent4 7 8" xfId="15370"/>
    <cellStyle name="40% - Accent4 7 9" xfId="15371"/>
    <cellStyle name="40% - Accent4 70" xfId="15372"/>
    <cellStyle name="40% - Accent4 70 2" xfId="15373"/>
    <cellStyle name="40% - Accent4 70 2 2" xfId="15374"/>
    <cellStyle name="40% - Accent4 70 2 2 2" xfId="15375"/>
    <cellStyle name="40% - Accent4 70 2 3" xfId="15376"/>
    <cellStyle name="40% - Accent4 70 2 3 2" xfId="15377"/>
    <cellStyle name="40% - Accent4 70 2 4" xfId="15378"/>
    <cellStyle name="40% - Accent4 70 2 4 2" xfId="15379"/>
    <cellStyle name="40% - Accent4 70 2 5" xfId="15380"/>
    <cellStyle name="40% - Accent4 70 2 5 2" xfId="15381"/>
    <cellStyle name="40% - Accent4 70 2 6" xfId="15382"/>
    <cellStyle name="40% - Accent4 70 3" xfId="15383"/>
    <cellStyle name="40% - Accent4 70 3 2" xfId="15384"/>
    <cellStyle name="40% - Accent4 70 4" xfId="15385"/>
    <cellStyle name="40% - Accent4 70 4 2" xfId="15386"/>
    <cellStyle name="40% - Accent4 70 5" xfId="15387"/>
    <cellStyle name="40% - Accent4 70 5 2" xfId="15388"/>
    <cellStyle name="40% - Accent4 70 6" xfId="15389"/>
    <cellStyle name="40% - Accent4 70 6 2" xfId="15390"/>
    <cellStyle name="40% - Accent4 70 7" xfId="15391"/>
    <cellStyle name="40% - Accent4 70 8" xfId="15392"/>
    <cellStyle name="40% - Accent4 71" xfId="15393"/>
    <cellStyle name="40% - Accent4 71 2" xfId="15394"/>
    <cellStyle name="40% - Accent4 71 2 2" xfId="15395"/>
    <cellStyle name="40% - Accent4 71 2 2 2" xfId="15396"/>
    <cellStyle name="40% - Accent4 71 2 3" xfId="15397"/>
    <cellStyle name="40% - Accent4 71 2 3 2" xfId="15398"/>
    <cellStyle name="40% - Accent4 71 2 4" xfId="15399"/>
    <cellStyle name="40% - Accent4 71 2 4 2" xfId="15400"/>
    <cellStyle name="40% - Accent4 71 2 5" xfId="15401"/>
    <cellStyle name="40% - Accent4 71 2 5 2" xfId="15402"/>
    <cellStyle name="40% - Accent4 71 2 6" xfId="15403"/>
    <cellStyle name="40% - Accent4 71 3" xfId="15404"/>
    <cellStyle name="40% - Accent4 71 3 2" xfId="15405"/>
    <cellStyle name="40% - Accent4 71 4" xfId="15406"/>
    <cellStyle name="40% - Accent4 71 4 2" xfId="15407"/>
    <cellStyle name="40% - Accent4 71 5" xfId="15408"/>
    <cellStyle name="40% - Accent4 71 5 2" xfId="15409"/>
    <cellStyle name="40% - Accent4 71 6" xfId="15410"/>
    <cellStyle name="40% - Accent4 71 6 2" xfId="15411"/>
    <cellStyle name="40% - Accent4 71 7" xfId="15412"/>
    <cellStyle name="40% - Accent4 71 8" xfId="15413"/>
    <cellStyle name="40% - Accent4 72" xfId="15414"/>
    <cellStyle name="40% - Accent4 72 2" xfId="15415"/>
    <cellStyle name="40% - Accent4 72 2 2" xfId="15416"/>
    <cellStyle name="40% - Accent4 72 2 2 2" xfId="15417"/>
    <cellStyle name="40% - Accent4 72 2 3" xfId="15418"/>
    <cellStyle name="40% - Accent4 72 2 3 2" xfId="15419"/>
    <cellStyle name="40% - Accent4 72 2 4" xfId="15420"/>
    <cellStyle name="40% - Accent4 72 2 4 2" xfId="15421"/>
    <cellStyle name="40% - Accent4 72 2 5" xfId="15422"/>
    <cellStyle name="40% - Accent4 72 2 5 2" xfId="15423"/>
    <cellStyle name="40% - Accent4 72 2 6" xfId="15424"/>
    <cellStyle name="40% - Accent4 72 3" xfId="15425"/>
    <cellStyle name="40% - Accent4 72 3 2" xfId="15426"/>
    <cellStyle name="40% - Accent4 72 4" xfId="15427"/>
    <cellStyle name="40% - Accent4 72 4 2" xfId="15428"/>
    <cellStyle name="40% - Accent4 72 5" xfId="15429"/>
    <cellStyle name="40% - Accent4 72 5 2" xfId="15430"/>
    <cellStyle name="40% - Accent4 72 6" xfId="15431"/>
    <cellStyle name="40% - Accent4 72 6 2" xfId="15432"/>
    <cellStyle name="40% - Accent4 72 7" xfId="15433"/>
    <cellStyle name="40% - Accent4 72 8" xfId="15434"/>
    <cellStyle name="40% - Accent4 8" xfId="15435"/>
    <cellStyle name="40% - Accent4 8 2" xfId="15436"/>
    <cellStyle name="40% - Accent4 8 2 2" xfId="15437"/>
    <cellStyle name="40% - Accent4 8 2 2 2" xfId="15438"/>
    <cellStyle name="40% - Accent4 8 2 3" xfId="15439"/>
    <cellStyle name="40% - Accent4 8 2 3 2" xfId="15440"/>
    <cellStyle name="40% - Accent4 8 2 4" xfId="15441"/>
    <cellStyle name="40% - Accent4 8 2 4 2" xfId="15442"/>
    <cellStyle name="40% - Accent4 8 2 5" xfId="15443"/>
    <cellStyle name="40% - Accent4 8 2 5 2" xfId="15444"/>
    <cellStyle name="40% - Accent4 8 2 6" xfId="15445"/>
    <cellStyle name="40% - Accent4 8 3" xfId="15446"/>
    <cellStyle name="40% - Accent4 8 3 2" xfId="15447"/>
    <cellStyle name="40% - Accent4 8 4" xfId="15448"/>
    <cellStyle name="40% - Accent4 8 4 2" xfId="15449"/>
    <cellStyle name="40% - Accent4 8 5" xfId="15450"/>
    <cellStyle name="40% - Accent4 8 5 2" xfId="15451"/>
    <cellStyle name="40% - Accent4 8 6" xfId="15452"/>
    <cellStyle name="40% - Accent4 8 6 2" xfId="15453"/>
    <cellStyle name="40% - Accent4 8 7" xfId="15454"/>
    <cellStyle name="40% - Accent4 8 8" xfId="15455"/>
    <cellStyle name="40% - Accent4 9" xfId="15456"/>
    <cellStyle name="40% - Accent4 9 2" xfId="15457"/>
    <cellStyle name="40% - Accent4 9 2 2" xfId="15458"/>
    <cellStyle name="40% - Accent4 9 2 2 2" xfId="15459"/>
    <cellStyle name="40% - Accent4 9 2 3" xfId="15460"/>
    <cellStyle name="40% - Accent4 9 2 3 2" xfId="15461"/>
    <cellStyle name="40% - Accent4 9 2 4" xfId="15462"/>
    <cellStyle name="40% - Accent4 9 2 4 2" xfId="15463"/>
    <cellStyle name="40% - Accent4 9 2 5" xfId="15464"/>
    <cellStyle name="40% - Accent4 9 2 5 2" xfId="15465"/>
    <cellStyle name="40% - Accent4 9 2 6" xfId="15466"/>
    <cellStyle name="40% - Accent4 9 3" xfId="15467"/>
    <cellStyle name="40% - Accent4 9 3 2" xfId="15468"/>
    <cellStyle name="40% - Accent4 9 4" xfId="15469"/>
    <cellStyle name="40% - Accent4 9 4 2" xfId="15470"/>
    <cellStyle name="40% - Accent4 9 5" xfId="15471"/>
    <cellStyle name="40% - Accent4 9 5 2" xfId="15472"/>
    <cellStyle name="40% - Accent4 9 6" xfId="15473"/>
    <cellStyle name="40% - Accent4 9 6 2" xfId="15474"/>
    <cellStyle name="40% - Accent4 9 7" xfId="15475"/>
    <cellStyle name="40% - Accent4 9 8" xfId="15476"/>
    <cellStyle name="40% - Accent5 10" xfId="15477"/>
    <cellStyle name="40% - Accent5 10 2" xfId="15478"/>
    <cellStyle name="40% - Accent5 10 2 2" xfId="15479"/>
    <cellStyle name="40% - Accent5 10 2 2 2" xfId="15480"/>
    <cellStyle name="40% - Accent5 10 2 3" xfId="15481"/>
    <cellStyle name="40% - Accent5 10 2 3 2" xfId="15482"/>
    <cellStyle name="40% - Accent5 10 2 4" xfId="15483"/>
    <cellStyle name="40% - Accent5 10 2 4 2" xfId="15484"/>
    <cellStyle name="40% - Accent5 10 2 5" xfId="15485"/>
    <cellStyle name="40% - Accent5 10 2 5 2" xfId="15486"/>
    <cellStyle name="40% - Accent5 10 2 6" xfId="15487"/>
    <cellStyle name="40% - Accent5 10 3" xfId="15488"/>
    <cellStyle name="40% - Accent5 10 3 2" xfId="15489"/>
    <cellStyle name="40% - Accent5 10 4" xfId="15490"/>
    <cellStyle name="40% - Accent5 10 4 2" xfId="15491"/>
    <cellStyle name="40% - Accent5 10 5" xfId="15492"/>
    <cellStyle name="40% - Accent5 10 5 2" xfId="15493"/>
    <cellStyle name="40% - Accent5 10 6" xfId="15494"/>
    <cellStyle name="40% - Accent5 10 6 2" xfId="15495"/>
    <cellStyle name="40% - Accent5 10 7" xfId="15496"/>
    <cellStyle name="40% - Accent5 10 8" xfId="15497"/>
    <cellStyle name="40% - Accent5 11" xfId="15498"/>
    <cellStyle name="40% - Accent5 11 2" xfId="15499"/>
    <cellStyle name="40% - Accent5 11 2 2" xfId="15500"/>
    <cellStyle name="40% - Accent5 11 2 2 2" xfId="15501"/>
    <cellStyle name="40% - Accent5 11 2 3" xfId="15502"/>
    <cellStyle name="40% - Accent5 11 2 3 2" xfId="15503"/>
    <cellStyle name="40% - Accent5 11 2 4" xfId="15504"/>
    <cellStyle name="40% - Accent5 11 2 4 2" xfId="15505"/>
    <cellStyle name="40% - Accent5 11 2 5" xfId="15506"/>
    <cellStyle name="40% - Accent5 11 2 5 2" xfId="15507"/>
    <cellStyle name="40% - Accent5 11 2 6" xfId="15508"/>
    <cellStyle name="40% - Accent5 11 3" xfId="15509"/>
    <cellStyle name="40% - Accent5 11 3 2" xfId="15510"/>
    <cellStyle name="40% - Accent5 11 4" xfId="15511"/>
    <cellStyle name="40% - Accent5 11 4 2" xfId="15512"/>
    <cellStyle name="40% - Accent5 11 5" xfId="15513"/>
    <cellStyle name="40% - Accent5 11 5 2" xfId="15514"/>
    <cellStyle name="40% - Accent5 11 6" xfId="15515"/>
    <cellStyle name="40% - Accent5 11 6 2" xfId="15516"/>
    <cellStyle name="40% - Accent5 11 7" xfId="15517"/>
    <cellStyle name="40% - Accent5 11 8" xfId="15518"/>
    <cellStyle name="40% - Accent5 12" xfId="15519"/>
    <cellStyle name="40% - Accent5 12 2" xfId="15520"/>
    <cellStyle name="40% - Accent5 12 2 2" xfId="15521"/>
    <cellStyle name="40% - Accent5 12 2 2 2" xfId="15522"/>
    <cellStyle name="40% - Accent5 12 2 3" xfId="15523"/>
    <cellStyle name="40% - Accent5 12 2 3 2" xfId="15524"/>
    <cellStyle name="40% - Accent5 12 2 4" xfId="15525"/>
    <cellStyle name="40% - Accent5 12 2 4 2" xfId="15526"/>
    <cellStyle name="40% - Accent5 12 2 5" xfId="15527"/>
    <cellStyle name="40% - Accent5 12 2 5 2" xfId="15528"/>
    <cellStyle name="40% - Accent5 12 2 6" xfId="15529"/>
    <cellStyle name="40% - Accent5 12 3" xfId="15530"/>
    <cellStyle name="40% - Accent5 12 3 2" xfId="15531"/>
    <cellStyle name="40% - Accent5 12 4" xfId="15532"/>
    <cellStyle name="40% - Accent5 12 4 2" xfId="15533"/>
    <cellStyle name="40% - Accent5 12 5" xfId="15534"/>
    <cellStyle name="40% - Accent5 12 5 2" xfId="15535"/>
    <cellStyle name="40% - Accent5 12 6" xfId="15536"/>
    <cellStyle name="40% - Accent5 12 6 2" xfId="15537"/>
    <cellStyle name="40% - Accent5 12 7" xfId="15538"/>
    <cellStyle name="40% - Accent5 12 8" xfId="15539"/>
    <cellStyle name="40% - Accent5 13" xfId="15540"/>
    <cellStyle name="40% - Accent5 13 2" xfId="15541"/>
    <cellStyle name="40% - Accent5 13 2 2" xfId="15542"/>
    <cellStyle name="40% - Accent5 13 2 2 2" xfId="15543"/>
    <cellStyle name="40% - Accent5 13 2 3" xfId="15544"/>
    <cellStyle name="40% - Accent5 13 2 3 2" xfId="15545"/>
    <cellStyle name="40% - Accent5 13 2 4" xfId="15546"/>
    <cellStyle name="40% - Accent5 13 2 4 2" xfId="15547"/>
    <cellStyle name="40% - Accent5 13 2 5" xfId="15548"/>
    <cellStyle name="40% - Accent5 13 2 5 2" xfId="15549"/>
    <cellStyle name="40% - Accent5 13 2 6" xfId="15550"/>
    <cellStyle name="40% - Accent5 13 3" xfId="15551"/>
    <cellStyle name="40% - Accent5 13 3 2" xfId="15552"/>
    <cellStyle name="40% - Accent5 13 4" xfId="15553"/>
    <cellStyle name="40% - Accent5 13 4 2" xfId="15554"/>
    <cellStyle name="40% - Accent5 13 5" xfId="15555"/>
    <cellStyle name="40% - Accent5 13 5 2" xfId="15556"/>
    <cellStyle name="40% - Accent5 13 6" xfId="15557"/>
    <cellStyle name="40% - Accent5 13 6 2" xfId="15558"/>
    <cellStyle name="40% - Accent5 13 7" xfId="15559"/>
    <cellStyle name="40% - Accent5 13 8" xfId="15560"/>
    <cellStyle name="40% - Accent5 14" xfId="15561"/>
    <cellStyle name="40% - Accent5 14 2" xfId="15562"/>
    <cellStyle name="40% - Accent5 14 2 2" xfId="15563"/>
    <cellStyle name="40% - Accent5 14 2 2 2" xfId="15564"/>
    <cellStyle name="40% - Accent5 14 2 3" xfId="15565"/>
    <cellStyle name="40% - Accent5 14 2 3 2" xfId="15566"/>
    <cellStyle name="40% - Accent5 14 2 4" xfId="15567"/>
    <cellStyle name="40% - Accent5 14 2 4 2" xfId="15568"/>
    <cellStyle name="40% - Accent5 14 2 5" xfId="15569"/>
    <cellStyle name="40% - Accent5 14 2 5 2" xfId="15570"/>
    <cellStyle name="40% - Accent5 14 2 6" xfId="15571"/>
    <cellStyle name="40% - Accent5 14 3" xfId="15572"/>
    <cellStyle name="40% - Accent5 14 3 2" xfId="15573"/>
    <cellStyle name="40% - Accent5 14 4" xfId="15574"/>
    <cellStyle name="40% - Accent5 14 4 2" xfId="15575"/>
    <cellStyle name="40% - Accent5 14 5" xfId="15576"/>
    <cellStyle name="40% - Accent5 14 5 2" xfId="15577"/>
    <cellStyle name="40% - Accent5 14 6" xfId="15578"/>
    <cellStyle name="40% - Accent5 14 6 2" xfId="15579"/>
    <cellStyle name="40% - Accent5 14 7" xfId="15580"/>
    <cellStyle name="40% - Accent5 14 8" xfId="15581"/>
    <cellStyle name="40% - Accent5 15" xfId="15582"/>
    <cellStyle name="40% - Accent5 15 2" xfId="15583"/>
    <cellStyle name="40% - Accent5 15 2 2" xfId="15584"/>
    <cellStyle name="40% - Accent5 15 2 2 2" xfId="15585"/>
    <cellStyle name="40% - Accent5 15 2 3" xfId="15586"/>
    <cellStyle name="40% - Accent5 15 2 3 2" xfId="15587"/>
    <cellStyle name="40% - Accent5 15 2 4" xfId="15588"/>
    <cellStyle name="40% - Accent5 15 2 4 2" xfId="15589"/>
    <cellStyle name="40% - Accent5 15 2 5" xfId="15590"/>
    <cellStyle name="40% - Accent5 15 2 5 2" xfId="15591"/>
    <cellStyle name="40% - Accent5 15 2 6" xfId="15592"/>
    <cellStyle name="40% - Accent5 15 3" xfId="15593"/>
    <cellStyle name="40% - Accent5 15 3 2" xfId="15594"/>
    <cellStyle name="40% - Accent5 15 4" xfId="15595"/>
    <cellStyle name="40% - Accent5 15 4 2" xfId="15596"/>
    <cellStyle name="40% - Accent5 15 5" xfId="15597"/>
    <cellStyle name="40% - Accent5 15 5 2" xfId="15598"/>
    <cellStyle name="40% - Accent5 15 6" xfId="15599"/>
    <cellStyle name="40% - Accent5 15 6 2" xfId="15600"/>
    <cellStyle name="40% - Accent5 15 7" xfId="15601"/>
    <cellStyle name="40% - Accent5 15 8" xfId="15602"/>
    <cellStyle name="40% - Accent5 16" xfId="15603"/>
    <cellStyle name="40% - Accent5 16 2" xfId="15604"/>
    <cellStyle name="40% - Accent5 16 2 2" xfId="15605"/>
    <cellStyle name="40% - Accent5 16 2 2 2" xfId="15606"/>
    <cellStyle name="40% - Accent5 16 2 3" xfId="15607"/>
    <cellStyle name="40% - Accent5 16 2 3 2" xfId="15608"/>
    <cellStyle name="40% - Accent5 16 2 4" xfId="15609"/>
    <cellStyle name="40% - Accent5 16 2 4 2" xfId="15610"/>
    <cellStyle name="40% - Accent5 16 2 5" xfId="15611"/>
    <cellStyle name="40% - Accent5 16 2 5 2" xfId="15612"/>
    <cellStyle name="40% - Accent5 16 2 6" xfId="15613"/>
    <cellStyle name="40% - Accent5 16 3" xfId="15614"/>
    <cellStyle name="40% - Accent5 16 3 2" xfId="15615"/>
    <cellStyle name="40% - Accent5 16 4" xfId="15616"/>
    <cellStyle name="40% - Accent5 16 4 2" xfId="15617"/>
    <cellStyle name="40% - Accent5 16 5" xfId="15618"/>
    <cellStyle name="40% - Accent5 16 5 2" xfId="15619"/>
    <cellStyle name="40% - Accent5 16 6" xfId="15620"/>
    <cellStyle name="40% - Accent5 16 6 2" xfId="15621"/>
    <cellStyle name="40% - Accent5 16 7" xfId="15622"/>
    <cellStyle name="40% - Accent5 16 8" xfId="15623"/>
    <cellStyle name="40% - Accent5 17" xfId="15624"/>
    <cellStyle name="40% - Accent5 17 2" xfId="15625"/>
    <cellStyle name="40% - Accent5 17 2 2" xfId="15626"/>
    <cellStyle name="40% - Accent5 17 2 2 2" xfId="15627"/>
    <cellStyle name="40% - Accent5 17 2 3" xfId="15628"/>
    <cellStyle name="40% - Accent5 17 2 3 2" xfId="15629"/>
    <cellStyle name="40% - Accent5 17 2 4" xfId="15630"/>
    <cellStyle name="40% - Accent5 17 2 4 2" xfId="15631"/>
    <cellStyle name="40% - Accent5 17 2 5" xfId="15632"/>
    <cellStyle name="40% - Accent5 17 2 5 2" xfId="15633"/>
    <cellStyle name="40% - Accent5 17 2 6" xfId="15634"/>
    <cellStyle name="40% - Accent5 17 3" xfId="15635"/>
    <cellStyle name="40% - Accent5 17 3 2" xfId="15636"/>
    <cellStyle name="40% - Accent5 17 4" xfId="15637"/>
    <cellStyle name="40% - Accent5 17 4 2" xfId="15638"/>
    <cellStyle name="40% - Accent5 17 5" xfId="15639"/>
    <cellStyle name="40% - Accent5 17 5 2" xfId="15640"/>
    <cellStyle name="40% - Accent5 17 6" xfId="15641"/>
    <cellStyle name="40% - Accent5 17 6 2" xfId="15642"/>
    <cellStyle name="40% - Accent5 17 7" xfId="15643"/>
    <cellStyle name="40% - Accent5 17 8" xfId="15644"/>
    <cellStyle name="40% - Accent5 18" xfId="15645"/>
    <cellStyle name="40% - Accent5 18 2" xfId="15646"/>
    <cellStyle name="40% - Accent5 18 2 2" xfId="15647"/>
    <cellStyle name="40% - Accent5 18 2 2 2" xfId="15648"/>
    <cellStyle name="40% - Accent5 18 2 3" xfId="15649"/>
    <cellStyle name="40% - Accent5 18 2 3 2" xfId="15650"/>
    <cellStyle name="40% - Accent5 18 2 4" xfId="15651"/>
    <cellStyle name="40% - Accent5 18 2 4 2" xfId="15652"/>
    <cellStyle name="40% - Accent5 18 2 5" xfId="15653"/>
    <cellStyle name="40% - Accent5 18 2 5 2" xfId="15654"/>
    <cellStyle name="40% - Accent5 18 2 6" xfId="15655"/>
    <cellStyle name="40% - Accent5 18 3" xfId="15656"/>
    <cellStyle name="40% - Accent5 18 3 2" xfId="15657"/>
    <cellStyle name="40% - Accent5 18 4" xfId="15658"/>
    <cellStyle name="40% - Accent5 18 4 2" xfId="15659"/>
    <cellStyle name="40% - Accent5 18 5" xfId="15660"/>
    <cellStyle name="40% - Accent5 18 5 2" xfId="15661"/>
    <cellStyle name="40% - Accent5 18 6" xfId="15662"/>
    <cellStyle name="40% - Accent5 18 6 2" xfId="15663"/>
    <cellStyle name="40% - Accent5 18 7" xfId="15664"/>
    <cellStyle name="40% - Accent5 18 8" xfId="15665"/>
    <cellStyle name="40% - Accent5 19" xfId="15666"/>
    <cellStyle name="40% - Accent5 19 2" xfId="15667"/>
    <cellStyle name="40% - Accent5 19 2 2" xfId="15668"/>
    <cellStyle name="40% - Accent5 19 2 2 2" xfId="15669"/>
    <cellStyle name="40% - Accent5 19 2 3" xfId="15670"/>
    <cellStyle name="40% - Accent5 19 2 3 2" xfId="15671"/>
    <cellStyle name="40% - Accent5 19 2 4" xfId="15672"/>
    <cellStyle name="40% - Accent5 19 2 4 2" xfId="15673"/>
    <cellStyle name="40% - Accent5 19 2 5" xfId="15674"/>
    <cellStyle name="40% - Accent5 19 2 5 2" xfId="15675"/>
    <cellStyle name="40% - Accent5 19 2 6" xfId="15676"/>
    <cellStyle name="40% - Accent5 19 3" xfId="15677"/>
    <cellStyle name="40% - Accent5 19 3 2" xfId="15678"/>
    <cellStyle name="40% - Accent5 19 4" xfId="15679"/>
    <cellStyle name="40% - Accent5 19 4 2" xfId="15680"/>
    <cellStyle name="40% - Accent5 19 5" xfId="15681"/>
    <cellStyle name="40% - Accent5 19 5 2" xfId="15682"/>
    <cellStyle name="40% - Accent5 19 6" xfId="15683"/>
    <cellStyle name="40% - Accent5 19 6 2" xfId="15684"/>
    <cellStyle name="40% - Accent5 19 7" xfId="15685"/>
    <cellStyle name="40% - Accent5 19 8" xfId="15686"/>
    <cellStyle name="40% - Accent5 2" xfId="15687"/>
    <cellStyle name="40% - Accent5 2 10" xfId="15688"/>
    <cellStyle name="40% - Accent5 2 11" xfId="15689"/>
    <cellStyle name="40% - Accent5 2 2" xfId="15690"/>
    <cellStyle name="40% - Accent5 2 2 2" xfId="15691"/>
    <cellStyle name="40% - Accent5 2 2 2 2" xfId="15692"/>
    <cellStyle name="40% - Accent5 2 2 3" xfId="15693"/>
    <cellStyle name="40% - Accent5 2 2 3 2" xfId="15694"/>
    <cellStyle name="40% - Accent5 2 2 4" xfId="15695"/>
    <cellStyle name="40% - Accent5 2 2 4 2" xfId="15696"/>
    <cellStyle name="40% - Accent5 2 2 5" xfId="15697"/>
    <cellStyle name="40% - Accent5 2 2 5 2" xfId="15698"/>
    <cellStyle name="40% - Accent5 2 2 6" xfId="15699"/>
    <cellStyle name="40% - Accent5 2 2 7" xfId="15700"/>
    <cellStyle name="40% - Accent5 2 2 8" xfId="15701"/>
    <cellStyle name="40% - Accent5 2 2 9" xfId="15702"/>
    <cellStyle name="40% - Accent5 2 3" xfId="15703"/>
    <cellStyle name="40% - Accent5 2 3 2" xfId="15704"/>
    <cellStyle name="40% - Accent5 2 4" xfId="15705"/>
    <cellStyle name="40% - Accent5 2 4 2" xfId="15706"/>
    <cellStyle name="40% - Accent5 2 5" xfId="15707"/>
    <cellStyle name="40% - Accent5 2 5 2" xfId="15708"/>
    <cellStyle name="40% - Accent5 2 6" xfId="15709"/>
    <cellStyle name="40% - Accent5 2 6 2" xfId="15710"/>
    <cellStyle name="40% - Accent5 2 7" xfId="15711"/>
    <cellStyle name="40% - Accent5 2 8" xfId="15712"/>
    <cellStyle name="40% - Accent5 2 9" xfId="15713"/>
    <cellStyle name="40% - Accent5 20" xfId="15714"/>
    <cellStyle name="40% - Accent5 20 2" xfId="15715"/>
    <cellStyle name="40% - Accent5 20 2 2" xfId="15716"/>
    <cellStyle name="40% - Accent5 20 2 2 2" xfId="15717"/>
    <cellStyle name="40% - Accent5 20 2 3" xfId="15718"/>
    <cellStyle name="40% - Accent5 20 2 3 2" xfId="15719"/>
    <cellStyle name="40% - Accent5 20 2 4" xfId="15720"/>
    <cellStyle name="40% - Accent5 20 2 4 2" xfId="15721"/>
    <cellStyle name="40% - Accent5 20 2 5" xfId="15722"/>
    <cellStyle name="40% - Accent5 20 2 5 2" xfId="15723"/>
    <cellStyle name="40% - Accent5 20 2 6" xfId="15724"/>
    <cellStyle name="40% - Accent5 20 3" xfId="15725"/>
    <cellStyle name="40% - Accent5 20 3 2" xfId="15726"/>
    <cellStyle name="40% - Accent5 20 4" xfId="15727"/>
    <cellStyle name="40% - Accent5 20 4 2" xfId="15728"/>
    <cellStyle name="40% - Accent5 20 5" xfId="15729"/>
    <cellStyle name="40% - Accent5 20 5 2" xfId="15730"/>
    <cellStyle name="40% - Accent5 20 6" xfId="15731"/>
    <cellStyle name="40% - Accent5 20 6 2" xfId="15732"/>
    <cellStyle name="40% - Accent5 20 7" xfId="15733"/>
    <cellStyle name="40% - Accent5 20 8" xfId="15734"/>
    <cellStyle name="40% - Accent5 21" xfId="15735"/>
    <cellStyle name="40% - Accent5 21 2" xfId="15736"/>
    <cellStyle name="40% - Accent5 21 2 2" xfId="15737"/>
    <cellStyle name="40% - Accent5 21 2 2 2" xfId="15738"/>
    <cellStyle name="40% - Accent5 21 2 3" xfId="15739"/>
    <cellStyle name="40% - Accent5 21 2 3 2" xfId="15740"/>
    <cellStyle name="40% - Accent5 21 2 4" xfId="15741"/>
    <cellStyle name="40% - Accent5 21 2 4 2" xfId="15742"/>
    <cellStyle name="40% - Accent5 21 2 5" xfId="15743"/>
    <cellStyle name="40% - Accent5 21 2 5 2" xfId="15744"/>
    <cellStyle name="40% - Accent5 21 2 6" xfId="15745"/>
    <cellStyle name="40% - Accent5 21 3" xfId="15746"/>
    <cellStyle name="40% - Accent5 21 3 2" xfId="15747"/>
    <cellStyle name="40% - Accent5 21 4" xfId="15748"/>
    <cellStyle name="40% - Accent5 21 4 2" xfId="15749"/>
    <cellStyle name="40% - Accent5 21 5" xfId="15750"/>
    <cellStyle name="40% - Accent5 21 5 2" xfId="15751"/>
    <cellStyle name="40% - Accent5 21 6" xfId="15752"/>
    <cellStyle name="40% - Accent5 21 6 2" xfId="15753"/>
    <cellStyle name="40% - Accent5 21 7" xfId="15754"/>
    <cellStyle name="40% - Accent5 21 8" xfId="15755"/>
    <cellStyle name="40% - Accent5 22" xfId="15756"/>
    <cellStyle name="40% - Accent5 22 2" xfId="15757"/>
    <cellStyle name="40% - Accent5 22 2 2" xfId="15758"/>
    <cellStyle name="40% - Accent5 22 2 2 2" xfId="15759"/>
    <cellStyle name="40% - Accent5 22 2 3" xfId="15760"/>
    <cellStyle name="40% - Accent5 22 2 3 2" xfId="15761"/>
    <cellStyle name="40% - Accent5 22 2 4" xfId="15762"/>
    <cellStyle name="40% - Accent5 22 2 4 2" xfId="15763"/>
    <cellStyle name="40% - Accent5 22 2 5" xfId="15764"/>
    <cellStyle name="40% - Accent5 22 2 5 2" xfId="15765"/>
    <cellStyle name="40% - Accent5 22 2 6" xfId="15766"/>
    <cellStyle name="40% - Accent5 22 3" xfId="15767"/>
    <cellStyle name="40% - Accent5 22 3 2" xfId="15768"/>
    <cellStyle name="40% - Accent5 22 4" xfId="15769"/>
    <cellStyle name="40% - Accent5 22 4 2" xfId="15770"/>
    <cellStyle name="40% - Accent5 22 5" xfId="15771"/>
    <cellStyle name="40% - Accent5 22 5 2" xfId="15772"/>
    <cellStyle name="40% - Accent5 22 6" xfId="15773"/>
    <cellStyle name="40% - Accent5 22 6 2" xfId="15774"/>
    <cellStyle name="40% - Accent5 22 7" xfId="15775"/>
    <cellStyle name="40% - Accent5 22 8" xfId="15776"/>
    <cellStyle name="40% - Accent5 23" xfId="15777"/>
    <cellStyle name="40% - Accent5 23 2" xfId="15778"/>
    <cellStyle name="40% - Accent5 23 2 2" xfId="15779"/>
    <cellStyle name="40% - Accent5 23 2 2 2" xfId="15780"/>
    <cellStyle name="40% - Accent5 23 2 3" xfId="15781"/>
    <cellStyle name="40% - Accent5 23 2 3 2" xfId="15782"/>
    <cellStyle name="40% - Accent5 23 2 4" xfId="15783"/>
    <cellStyle name="40% - Accent5 23 2 4 2" xfId="15784"/>
    <cellStyle name="40% - Accent5 23 2 5" xfId="15785"/>
    <cellStyle name="40% - Accent5 23 2 5 2" xfId="15786"/>
    <cellStyle name="40% - Accent5 23 2 6" xfId="15787"/>
    <cellStyle name="40% - Accent5 23 3" xfId="15788"/>
    <cellStyle name="40% - Accent5 23 3 2" xfId="15789"/>
    <cellStyle name="40% - Accent5 23 4" xfId="15790"/>
    <cellStyle name="40% - Accent5 23 4 2" xfId="15791"/>
    <cellStyle name="40% - Accent5 23 5" xfId="15792"/>
    <cellStyle name="40% - Accent5 23 5 2" xfId="15793"/>
    <cellStyle name="40% - Accent5 23 6" xfId="15794"/>
    <cellStyle name="40% - Accent5 23 6 2" xfId="15795"/>
    <cellStyle name="40% - Accent5 23 7" xfId="15796"/>
    <cellStyle name="40% - Accent5 23 8" xfId="15797"/>
    <cellStyle name="40% - Accent5 24" xfId="15798"/>
    <cellStyle name="40% - Accent5 24 2" xfId="15799"/>
    <cellStyle name="40% - Accent5 24 2 2" xfId="15800"/>
    <cellStyle name="40% - Accent5 24 2 2 2" xfId="15801"/>
    <cellStyle name="40% - Accent5 24 2 3" xfId="15802"/>
    <cellStyle name="40% - Accent5 24 2 3 2" xfId="15803"/>
    <cellStyle name="40% - Accent5 24 2 4" xfId="15804"/>
    <cellStyle name="40% - Accent5 24 2 4 2" xfId="15805"/>
    <cellStyle name="40% - Accent5 24 2 5" xfId="15806"/>
    <cellStyle name="40% - Accent5 24 2 5 2" xfId="15807"/>
    <cellStyle name="40% - Accent5 24 2 6" xfId="15808"/>
    <cellStyle name="40% - Accent5 24 3" xfId="15809"/>
    <cellStyle name="40% - Accent5 24 3 2" xfId="15810"/>
    <cellStyle name="40% - Accent5 24 4" xfId="15811"/>
    <cellStyle name="40% - Accent5 24 4 2" xfId="15812"/>
    <cellStyle name="40% - Accent5 24 5" xfId="15813"/>
    <cellStyle name="40% - Accent5 24 5 2" xfId="15814"/>
    <cellStyle name="40% - Accent5 24 6" xfId="15815"/>
    <cellStyle name="40% - Accent5 24 6 2" xfId="15816"/>
    <cellStyle name="40% - Accent5 24 7" xfId="15817"/>
    <cellStyle name="40% - Accent5 24 8" xfId="15818"/>
    <cellStyle name="40% - Accent5 25" xfId="15819"/>
    <cellStyle name="40% - Accent5 25 2" xfId="15820"/>
    <cellStyle name="40% - Accent5 25 2 2" xfId="15821"/>
    <cellStyle name="40% - Accent5 25 2 2 2" xfId="15822"/>
    <cellStyle name="40% - Accent5 25 2 3" xfId="15823"/>
    <cellStyle name="40% - Accent5 25 2 3 2" xfId="15824"/>
    <cellStyle name="40% - Accent5 25 2 4" xfId="15825"/>
    <cellStyle name="40% - Accent5 25 2 4 2" xfId="15826"/>
    <cellStyle name="40% - Accent5 25 2 5" xfId="15827"/>
    <cellStyle name="40% - Accent5 25 2 5 2" xfId="15828"/>
    <cellStyle name="40% - Accent5 25 2 6" xfId="15829"/>
    <cellStyle name="40% - Accent5 25 3" xfId="15830"/>
    <cellStyle name="40% - Accent5 25 3 2" xfId="15831"/>
    <cellStyle name="40% - Accent5 25 4" xfId="15832"/>
    <cellStyle name="40% - Accent5 25 4 2" xfId="15833"/>
    <cellStyle name="40% - Accent5 25 5" xfId="15834"/>
    <cellStyle name="40% - Accent5 25 5 2" xfId="15835"/>
    <cellStyle name="40% - Accent5 25 6" xfId="15836"/>
    <cellStyle name="40% - Accent5 25 6 2" xfId="15837"/>
    <cellStyle name="40% - Accent5 25 7" xfId="15838"/>
    <cellStyle name="40% - Accent5 25 8" xfId="15839"/>
    <cellStyle name="40% - Accent5 26" xfId="15840"/>
    <cellStyle name="40% - Accent5 26 2" xfId="15841"/>
    <cellStyle name="40% - Accent5 26 2 2" xfId="15842"/>
    <cellStyle name="40% - Accent5 26 2 2 2" xfId="15843"/>
    <cellStyle name="40% - Accent5 26 2 3" xfId="15844"/>
    <cellStyle name="40% - Accent5 26 2 3 2" xfId="15845"/>
    <cellStyle name="40% - Accent5 26 2 4" xfId="15846"/>
    <cellStyle name="40% - Accent5 26 2 4 2" xfId="15847"/>
    <cellStyle name="40% - Accent5 26 2 5" xfId="15848"/>
    <cellStyle name="40% - Accent5 26 2 5 2" xfId="15849"/>
    <cellStyle name="40% - Accent5 26 2 6" xfId="15850"/>
    <cellStyle name="40% - Accent5 26 3" xfId="15851"/>
    <cellStyle name="40% - Accent5 26 3 2" xfId="15852"/>
    <cellStyle name="40% - Accent5 26 4" xfId="15853"/>
    <cellStyle name="40% - Accent5 26 4 2" xfId="15854"/>
    <cellStyle name="40% - Accent5 26 5" xfId="15855"/>
    <cellStyle name="40% - Accent5 26 5 2" xfId="15856"/>
    <cellStyle name="40% - Accent5 26 6" xfId="15857"/>
    <cellStyle name="40% - Accent5 26 6 2" xfId="15858"/>
    <cellStyle name="40% - Accent5 26 7" xfId="15859"/>
    <cellStyle name="40% - Accent5 26 8" xfId="15860"/>
    <cellStyle name="40% - Accent5 27" xfId="15861"/>
    <cellStyle name="40% - Accent5 27 2" xfId="15862"/>
    <cellStyle name="40% - Accent5 27 2 2" xfId="15863"/>
    <cellStyle name="40% - Accent5 27 2 2 2" xfId="15864"/>
    <cellStyle name="40% - Accent5 27 2 3" xfId="15865"/>
    <cellStyle name="40% - Accent5 27 2 3 2" xfId="15866"/>
    <cellStyle name="40% - Accent5 27 2 4" xfId="15867"/>
    <cellStyle name="40% - Accent5 27 2 4 2" xfId="15868"/>
    <cellStyle name="40% - Accent5 27 2 5" xfId="15869"/>
    <cellStyle name="40% - Accent5 27 2 5 2" xfId="15870"/>
    <cellStyle name="40% - Accent5 27 2 6" xfId="15871"/>
    <cellStyle name="40% - Accent5 27 3" xfId="15872"/>
    <cellStyle name="40% - Accent5 27 3 2" xfId="15873"/>
    <cellStyle name="40% - Accent5 27 4" xfId="15874"/>
    <cellStyle name="40% - Accent5 27 4 2" xfId="15875"/>
    <cellStyle name="40% - Accent5 27 5" xfId="15876"/>
    <cellStyle name="40% - Accent5 27 5 2" xfId="15877"/>
    <cellStyle name="40% - Accent5 27 6" xfId="15878"/>
    <cellStyle name="40% - Accent5 27 6 2" xfId="15879"/>
    <cellStyle name="40% - Accent5 27 7" xfId="15880"/>
    <cellStyle name="40% - Accent5 27 8" xfId="15881"/>
    <cellStyle name="40% - Accent5 28" xfId="15882"/>
    <cellStyle name="40% - Accent5 28 2" xfId="15883"/>
    <cellStyle name="40% - Accent5 28 2 2" xfId="15884"/>
    <cellStyle name="40% - Accent5 28 2 2 2" xfId="15885"/>
    <cellStyle name="40% - Accent5 28 2 3" xfId="15886"/>
    <cellStyle name="40% - Accent5 28 2 3 2" xfId="15887"/>
    <cellStyle name="40% - Accent5 28 2 4" xfId="15888"/>
    <cellStyle name="40% - Accent5 28 2 4 2" xfId="15889"/>
    <cellStyle name="40% - Accent5 28 2 5" xfId="15890"/>
    <cellStyle name="40% - Accent5 28 2 5 2" xfId="15891"/>
    <cellStyle name="40% - Accent5 28 2 6" xfId="15892"/>
    <cellStyle name="40% - Accent5 28 3" xfId="15893"/>
    <cellStyle name="40% - Accent5 28 3 2" xfId="15894"/>
    <cellStyle name="40% - Accent5 28 4" xfId="15895"/>
    <cellStyle name="40% - Accent5 28 4 2" xfId="15896"/>
    <cellStyle name="40% - Accent5 28 5" xfId="15897"/>
    <cellStyle name="40% - Accent5 28 5 2" xfId="15898"/>
    <cellStyle name="40% - Accent5 28 6" xfId="15899"/>
    <cellStyle name="40% - Accent5 28 6 2" xfId="15900"/>
    <cellStyle name="40% - Accent5 28 7" xfId="15901"/>
    <cellStyle name="40% - Accent5 28 8" xfId="15902"/>
    <cellStyle name="40% - Accent5 29" xfId="15903"/>
    <cellStyle name="40% - Accent5 29 2" xfId="15904"/>
    <cellStyle name="40% - Accent5 29 2 2" xfId="15905"/>
    <cellStyle name="40% - Accent5 29 2 2 2" xfId="15906"/>
    <cellStyle name="40% - Accent5 29 2 3" xfId="15907"/>
    <cellStyle name="40% - Accent5 29 2 3 2" xfId="15908"/>
    <cellStyle name="40% - Accent5 29 2 4" xfId="15909"/>
    <cellStyle name="40% - Accent5 29 2 4 2" xfId="15910"/>
    <cellStyle name="40% - Accent5 29 2 5" xfId="15911"/>
    <cellStyle name="40% - Accent5 29 2 5 2" xfId="15912"/>
    <cellStyle name="40% - Accent5 29 2 6" xfId="15913"/>
    <cellStyle name="40% - Accent5 29 3" xfId="15914"/>
    <cellStyle name="40% - Accent5 29 3 2" xfId="15915"/>
    <cellStyle name="40% - Accent5 29 4" xfId="15916"/>
    <cellStyle name="40% - Accent5 29 4 2" xfId="15917"/>
    <cellStyle name="40% - Accent5 29 5" xfId="15918"/>
    <cellStyle name="40% - Accent5 29 5 2" xfId="15919"/>
    <cellStyle name="40% - Accent5 29 6" xfId="15920"/>
    <cellStyle name="40% - Accent5 29 6 2" xfId="15921"/>
    <cellStyle name="40% - Accent5 29 7" xfId="15922"/>
    <cellStyle name="40% - Accent5 29 8" xfId="15923"/>
    <cellStyle name="40% - Accent5 3" xfId="15924"/>
    <cellStyle name="40% - Accent5 3 10" xfId="15925"/>
    <cellStyle name="40% - Accent5 3 11" xfId="15926"/>
    <cellStyle name="40% - Accent5 3 2" xfId="15927"/>
    <cellStyle name="40% - Accent5 3 2 2" xfId="15928"/>
    <cellStyle name="40% - Accent5 3 2 2 2" xfId="15929"/>
    <cellStyle name="40% - Accent5 3 2 3" xfId="15930"/>
    <cellStyle name="40% - Accent5 3 2 3 2" xfId="15931"/>
    <cellStyle name="40% - Accent5 3 2 4" xfId="15932"/>
    <cellStyle name="40% - Accent5 3 2 4 2" xfId="15933"/>
    <cellStyle name="40% - Accent5 3 2 5" xfId="15934"/>
    <cellStyle name="40% - Accent5 3 2 5 2" xfId="15935"/>
    <cellStyle name="40% - Accent5 3 2 6" xfId="15936"/>
    <cellStyle name="40% - Accent5 3 2 7" xfId="15937"/>
    <cellStyle name="40% - Accent5 3 2 8" xfId="15938"/>
    <cellStyle name="40% - Accent5 3 2 9" xfId="15939"/>
    <cellStyle name="40% - Accent5 3 3" xfId="15940"/>
    <cellStyle name="40% - Accent5 3 3 2" xfId="15941"/>
    <cellStyle name="40% - Accent5 3 4" xfId="15942"/>
    <cellStyle name="40% - Accent5 3 4 2" xfId="15943"/>
    <cellStyle name="40% - Accent5 3 5" xfId="15944"/>
    <cellStyle name="40% - Accent5 3 5 2" xfId="15945"/>
    <cellStyle name="40% - Accent5 3 6" xfId="15946"/>
    <cellStyle name="40% - Accent5 3 6 2" xfId="15947"/>
    <cellStyle name="40% - Accent5 3 7" xfId="15948"/>
    <cellStyle name="40% - Accent5 3 8" xfId="15949"/>
    <cellStyle name="40% - Accent5 3 9" xfId="15950"/>
    <cellStyle name="40% - Accent5 30" xfId="15951"/>
    <cellStyle name="40% - Accent5 30 2" xfId="15952"/>
    <cellStyle name="40% - Accent5 30 2 2" xfId="15953"/>
    <cellStyle name="40% - Accent5 30 2 2 2" xfId="15954"/>
    <cellStyle name="40% - Accent5 30 2 3" xfId="15955"/>
    <cellStyle name="40% - Accent5 30 2 3 2" xfId="15956"/>
    <cellStyle name="40% - Accent5 30 2 4" xfId="15957"/>
    <cellStyle name="40% - Accent5 30 2 4 2" xfId="15958"/>
    <cellStyle name="40% - Accent5 30 2 5" xfId="15959"/>
    <cellStyle name="40% - Accent5 30 2 5 2" xfId="15960"/>
    <cellStyle name="40% - Accent5 30 2 6" xfId="15961"/>
    <cellStyle name="40% - Accent5 30 3" xfId="15962"/>
    <cellStyle name="40% - Accent5 30 3 2" xfId="15963"/>
    <cellStyle name="40% - Accent5 30 4" xfId="15964"/>
    <cellStyle name="40% - Accent5 30 4 2" xfId="15965"/>
    <cellStyle name="40% - Accent5 30 5" xfId="15966"/>
    <cellStyle name="40% - Accent5 30 5 2" xfId="15967"/>
    <cellStyle name="40% - Accent5 30 6" xfId="15968"/>
    <cellStyle name="40% - Accent5 30 6 2" xfId="15969"/>
    <cellStyle name="40% - Accent5 30 7" xfId="15970"/>
    <cellStyle name="40% - Accent5 30 8" xfId="15971"/>
    <cellStyle name="40% - Accent5 31" xfId="15972"/>
    <cellStyle name="40% - Accent5 31 2" xfId="15973"/>
    <cellStyle name="40% - Accent5 31 2 2" xfId="15974"/>
    <cellStyle name="40% - Accent5 31 2 2 2" xfId="15975"/>
    <cellStyle name="40% - Accent5 31 2 3" xfId="15976"/>
    <cellStyle name="40% - Accent5 31 2 3 2" xfId="15977"/>
    <cellStyle name="40% - Accent5 31 2 4" xfId="15978"/>
    <cellStyle name="40% - Accent5 31 2 4 2" xfId="15979"/>
    <cellStyle name="40% - Accent5 31 2 5" xfId="15980"/>
    <cellStyle name="40% - Accent5 31 2 5 2" xfId="15981"/>
    <cellStyle name="40% - Accent5 31 2 6" xfId="15982"/>
    <cellStyle name="40% - Accent5 31 3" xfId="15983"/>
    <cellStyle name="40% - Accent5 31 3 2" xfId="15984"/>
    <cellStyle name="40% - Accent5 31 4" xfId="15985"/>
    <cellStyle name="40% - Accent5 31 4 2" xfId="15986"/>
    <cellStyle name="40% - Accent5 31 5" xfId="15987"/>
    <cellStyle name="40% - Accent5 31 5 2" xfId="15988"/>
    <cellStyle name="40% - Accent5 31 6" xfId="15989"/>
    <cellStyle name="40% - Accent5 31 6 2" xfId="15990"/>
    <cellStyle name="40% - Accent5 31 7" xfId="15991"/>
    <cellStyle name="40% - Accent5 31 8" xfId="15992"/>
    <cellStyle name="40% - Accent5 32" xfId="15993"/>
    <cellStyle name="40% - Accent5 32 2" xfId="15994"/>
    <cellStyle name="40% - Accent5 32 2 2" xfId="15995"/>
    <cellStyle name="40% - Accent5 32 2 2 2" xfId="15996"/>
    <cellStyle name="40% - Accent5 32 2 3" xfId="15997"/>
    <cellStyle name="40% - Accent5 32 2 3 2" xfId="15998"/>
    <cellStyle name="40% - Accent5 32 2 4" xfId="15999"/>
    <cellStyle name="40% - Accent5 32 2 4 2" xfId="16000"/>
    <cellStyle name="40% - Accent5 32 2 5" xfId="16001"/>
    <cellStyle name="40% - Accent5 32 2 5 2" xfId="16002"/>
    <cellStyle name="40% - Accent5 32 2 6" xfId="16003"/>
    <cellStyle name="40% - Accent5 32 3" xfId="16004"/>
    <cellStyle name="40% - Accent5 32 3 2" xfId="16005"/>
    <cellStyle name="40% - Accent5 32 4" xfId="16006"/>
    <cellStyle name="40% - Accent5 32 4 2" xfId="16007"/>
    <cellStyle name="40% - Accent5 32 5" xfId="16008"/>
    <cellStyle name="40% - Accent5 32 5 2" xfId="16009"/>
    <cellStyle name="40% - Accent5 32 6" xfId="16010"/>
    <cellStyle name="40% - Accent5 32 6 2" xfId="16011"/>
    <cellStyle name="40% - Accent5 32 7" xfId="16012"/>
    <cellStyle name="40% - Accent5 32 8" xfId="16013"/>
    <cellStyle name="40% - Accent5 33" xfId="16014"/>
    <cellStyle name="40% - Accent5 33 2" xfId="16015"/>
    <cellStyle name="40% - Accent5 33 2 2" xfId="16016"/>
    <cellStyle name="40% - Accent5 33 2 2 2" xfId="16017"/>
    <cellStyle name="40% - Accent5 33 2 3" xfId="16018"/>
    <cellStyle name="40% - Accent5 33 2 3 2" xfId="16019"/>
    <cellStyle name="40% - Accent5 33 2 4" xfId="16020"/>
    <cellStyle name="40% - Accent5 33 2 4 2" xfId="16021"/>
    <cellStyle name="40% - Accent5 33 2 5" xfId="16022"/>
    <cellStyle name="40% - Accent5 33 2 5 2" xfId="16023"/>
    <cellStyle name="40% - Accent5 33 2 6" xfId="16024"/>
    <cellStyle name="40% - Accent5 33 3" xfId="16025"/>
    <cellStyle name="40% - Accent5 33 3 2" xfId="16026"/>
    <cellStyle name="40% - Accent5 33 4" xfId="16027"/>
    <cellStyle name="40% - Accent5 33 4 2" xfId="16028"/>
    <cellStyle name="40% - Accent5 33 5" xfId="16029"/>
    <cellStyle name="40% - Accent5 33 5 2" xfId="16030"/>
    <cellStyle name="40% - Accent5 33 6" xfId="16031"/>
    <cellStyle name="40% - Accent5 33 6 2" xfId="16032"/>
    <cellStyle name="40% - Accent5 33 7" xfId="16033"/>
    <cellStyle name="40% - Accent5 33 8" xfId="16034"/>
    <cellStyle name="40% - Accent5 34" xfId="16035"/>
    <cellStyle name="40% - Accent5 34 2" xfId="16036"/>
    <cellStyle name="40% - Accent5 34 2 2" xfId="16037"/>
    <cellStyle name="40% - Accent5 34 2 2 2" xfId="16038"/>
    <cellStyle name="40% - Accent5 34 2 3" xfId="16039"/>
    <cellStyle name="40% - Accent5 34 2 3 2" xfId="16040"/>
    <cellStyle name="40% - Accent5 34 2 4" xfId="16041"/>
    <cellStyle name="40% - Accent5 34 2 4 2" xfId="16042"/>
    <cellStyle name="40% - Accent5 34 2 5" xfId="16043"/>
    <cellStyle name="40% - Accent5 34 2 5 2" xfId="16044"/>
    <cellStyle name="40% - Accent5 34 2 6" xfId="16045"/>
    <cellStyle name="40% - Accent5 34 3" xfId="16046"/>
    <cellStyle name="40% - Accent5 34 3 2" xfId="16047"/>
    <cellStyle name="40% - Accent5 34 4" xfId="16048"/>
    <cellStyle name="40% - Accent5 34 4 2" xfId="16049"/>
    <cellStyle name="40% - Accent5 34 5" xfId="16050"/>
    <cellStyle name="40% - Accent5 34 5 2" xfId="16051"/>
    <cellStyle name="40% - Accent5 34 6" xfId="16052"/>
    <cellStyle name="40% - Accent5 34 6 2" xfId="16053"/>
    <cellStyle name="40% - Accent5 34 7" xfId="16054"/>
    <cellStyle name="40% - Accent5 34 8" xfId="16055"/>
    <cellStyle name="40% - Accent5 35" xfId="16056"/>
    <cellStyle name="40% - Accent5 35 2" xfId="16057"/>
    <cellStyle name="40% - Accent5 35 2 2" xfId="16058"/>
    <cellStyle name="40% - Accent5 35 2 2 2" xfId="16059"/>
    <cellStyle name="40% - Accent5 35 2 3" xfId="16060"/>
    <cellStyle name="40% - Accent5 35 2 3 2" xfId="16061"/>
    <cellStyle name="40% - Accent5 35 2 4" xfId="16062"/>
    <cellStyle name="40% - Accent5 35 2 4 2" xfId="16063"/>
    <cellStyle name="40% - Accent5 35 2 5" xfId="16064"/>
    <cellStyle name="40% - Accent5 35 2 5 2" xfId="16065"/>
    <cellStyle name="40% - Accent5 35 2 6" xfId="16066"/>
    <cellStyle name="40% - Accent5 35 3" xfId="16067"/>
    <cellStyle name="40% - Accent5 35 3 2" xfId="16068"/>
    <cellStyle name="40% - Accent5 35 4" xfId="16069"/>
    <cellStyle name="40% - Accent5 35 4 2" xfId="16070"/>
    <cellStyle name="40% - Accent5 35 5" xfId="16071"/>
    <cellStyle name="40% - Accent5 35 5 2" xfId="16072"/>
    <cellStyle name="40% - Accent5 35 6" xfId="16073"/>
    <cellStyle name="40% - Accent5 35 6 2" xfId="16074"/>
    <cellStyle name="40% - Accent5 35 7" xfId="16075"/>
    <cellStyle name="40% - Accent5 35 8" xfId="16076"/>
    <cellStyle name="40% - Accent5 36" xfId="16077"/>
    <cellStyle name="40% - Accent5 36 2" xfId="16078"/>
    <cellStyle name="40% - Accent5 36 2 2" xfId="16079"/>
    <cellStyle name="40% - Accent5 36 2 2 2" xfId="16080"/>
    <cellStyle name="40% - Accent5 36 2 3" xfId="16081"/>
    <cellStyle name="40% - Accent5 36 2 3 2" xfId="16082"/>
    <cellStyle name="40% - Accent5 36 2 4" xfId="16083"/>
    <cellStyle name="40% - Accent5 36 2 4 2" xfId="16084"/>
    <cellStyle name="40% - Accent5 36 2 5" xfId="16085"/>
    <cellStyle name="40% - Accent5 36 2 5 2" xfId="16086"/>
    <cellStyle name="40% - Accent5 36 2 6" xfId="16087"/>
    <cellStyle name="40% - Accent5 36 3" xfId="16088"/>
    <cellStyle name="40% - Accent5 36 3 2" xfId="16089"/>
    <cellStyle name="40% - Accent5 36 4" xfId="16090"/>
    <cellStyle name="40% - Accent5 36 4 2" xfId="16091"/>
    <cellStyle name="40% - Accent5 36 5" xfId="16092"/>
    <cellStyle name="40% - Accent5 36 5 2" xfId="16093"/>
    <cellStyle name="40% - Accent5 36 6" xfId="16094"/>
    <cellStyle name="40% - Accent5 36 6 2" xfId="16095"/>
    <cellStyle name="40% - Accent5 36 7" xfId="16096"/>
    <cellStyle name="40% - Accent5 36 8" xfId="16097"/>
    <cellStyle name="40% - Accent5 37" xfId="16098"/>
    <cellStyle name="40% - Accent5 37 2" xfId="16099"/>
    <cellStyle name="40% - Accent5 37 2 2" xfId="16100"/>
    <cellStyle name="40% - Accent5 37 2 2 2" xfId="16101"/>
    <cellStyle name="40% - Accent5 37 2 3" xfId="16102"/>
    <cellStyle name="40% - Accent5 37 2 3 2" xfId="16103"/>
    <cellStyle name="40% - Accent5 37 2 4" xfId="16104"/>
    <cellStyle name="40% - Accent5 37 2 4 2" xfId="16105"/>
    <cellStyle name="40% - Accent5 37 2 5" xfId="16106"/>
    <cellStyle name="40% - Accent5 37 2 5 2" xfId="16107"/>
    <cellStyle name="40% - Accent5 37 2 6" xfId="16108"/>
    <cellStyle name="40% - Accent5 37 3" xfId="16109"/>
    <cellStyle name="40% - Accent5 37 3 2" xfId="16110"/>
    <cellStyle name="40% - Accent5 37 4" xfId="16111"/>
    <cellStyle name="40% - Accent5 37 4 2" xfId="16112"/>
    <cellStyle name="40% - Accent5 37 5" xfId="16113"/>
    <cellStyle name="40% - Accent5 37 5 2" xfId="16114"/>
    <cellStyle name="40% - Accent5 37 6" xfId="16115"/>
    <cellStyle name="40% - Accent5 37 6 2" xfId="16116"/>
    <cellStyle name="40% - Accent5 37 7" xfId="16117"/>
    <cellStyle name="40% - Accent5 37 8" xfId="16118"/>
    <cellStyle name="40% - Accent5 38" xfId="16119"/>
    <cellStyle name="40% - Accent5 38 2" xfId="16120"/>
    <cellStyle name="40% - Accent5 38 2 2" xfId="16121"/>
    <cellStyle name="40% - Accent5 38 2 2 2" xfId="16122"/>
    <cellStyle name="40% - Accent5 38 2 3" xfId="16123"/>
    <cellStyle name="40% - Accent5 38 2 3 2" xfId="16124"/>
    <cellStyle name="40% - Accent5 38 2 4" xfId="16125"/>
    <cellStyle name="40% - Accent5 38 2 4 2" xfId="16126"/>
    <cellStyle name="40% - Accent5 38 2 5" xfId="16127"/>
    <cellStyle name="40% - Accent5 38 2 5 2" xfId="16128"/>
    <cellStyle name="40% - Accent5 38 2 6" xfId="16129"/>
    <cellStyle name="40% - Accent5 38 3" xfId="16130"/>
    <cellStyle name="40% - Accent5 38 3 2" xfId="16131"/>
    <cellStyle name="40% - Accent5 38 4" xfId="16132"/>
    <cellStyle name="40% - Accent5 38 4 2" xfId="16133"/>
    <cellStyle name="40% - Accent5 38 5" xfId="16134"/>
    <cellStyle name="40% - Accent5 38 5 2" xfId="16135"/>
    <cellStyle name="40% - Accent5 38 6" xfId="16136"/>
    <cellStyle name="40% - Accent5 38 6 2" xfId="16137"/>
    <cellStyle name="40% - Accent5 38 7" xfId="16138"/>
    <cellStyle name="40% - Accent5 38 8" xfId="16139"/>
    <cellStyle name="40% - Accent5 39" xfId="16140"/>
    <cellStyle name="40% - Accent5 39 2" xfId="16141"/>
    <cellStyle name="40% - Accent5 39 2 2" xfId="16142"/>
    <cellStyle name="40% - Accent5 39 2 2 2" xfId="16143"/>
    <cellStyle name="40% - Accent5 39 2 3" xfId="16144"/>
    <cellStyle name="40% - Accent5 39 2 3 2" xfId="16145"/>
    <cellStyle name="40% - Accent5 39 2 4" xfId="16146"/>
    <cellStyle name="40% - Accent5 39 2 4 2" xfId="16147"/>
    <cellStyle name="40% - Accent5 39 2 5" xfId="16148"/>
    <cellStyle name="40% - Accent5 39 2 5 2" xfId="16149"/>
    <cellStyle name="40% - Accent5 39 2 6" xfId="16150"/>
    <cellStyle name="40% - Accent5 39 3" xfId="16151"/>
    <cellStyle name="40% - Accent5 39 3 2" xfId="16152"/>
    <cellStyle name="40% - Accent5 39 4" xfId="16153"/>
    <cellStyle name="40% - Accent5 39 4 2" xfId="16154"/>
    <cellStyle name="40% - Accent5 39 5" xfId="16155"/>
    <cellStyle name="40% - Accent5 39 5 2" xfId="16156"/>
    <cellStyle name="40% - Accent5 39 6" xfId="16157"/>
    <cellStyle name="40% - Accent5 39 6 2" xfId="16158"/>
    <cellStyle name="40% - Accent5 39 7" xfId="16159"/>
    <cellStyle name="40% - Accent5 39 8" xfId="16160"/>
    <cellStyle name="40% - Accent5 4" xfId="16161"/>
    <cellStyle name="40% - Accent5 4 10" xfId="16162"/>
    <cellStyle name="40% - Accent5 4 11" xfId="16163"/>
    <cellStyle name="40% - Accent5 4 2" xfId="16164"/>
    <cellStyle name="40% - Accent5 4 2 2" xfId="16165"/>
    <cellStyle name="40% - Accent5 4 2 2 2" xfId="16166"/>
    <cellStyle name="40% - Accent5 4 2 3" xfId="16167"/>
    <cellStyle name="40% - Accent5 4 2 3 2" xfId="16168"/>
    <cellStyle name="40% - Accent5 4 2 4" xfId="16169"/>
    <cellStyle name="40% - Accent5 4 2 4 2" xfId="16170"/>
    <cellStyle name="40% - Accent5 4 2 5" xfId="16171"/>
    <cellStyle name="40% - Accent5 4 2 5 2" xfId="16172"/>
    <cellStyle name="40% - Accent5 4 2 6" xfId="16173"/>
    <cellStyle name="40% - Accent5 4 2 7" xfId="16174"/>
    <cellStyle name="40% - Accent5 4 2 8" xfId="16175"/>
    <cellStyle name="40% - Accent5 4 2 9" xfId="16176"/>
    <cellStyle name="40% - Accent5 4 3" xfId="16177"/>
    <cellStyle name="40% - Accent5 4 3 2" xfId="16178"/>
    <cellStyle name="40% - Accent5 4 4" xfId="16179"/>
    <cellStyle name="40% - Accent5 4 4 2" xfId="16180"/>
    <cellStyle name="40% - Accent5 4 5" xfId="16181"/>
    <cellStyle name="40% - Accent5 4 5 2" xfId="16182"/>
    <cellStyle name="40% - Accent5 4 6" xfId="16183"/>
    <cellStyle name="40% - Accent5 4 6 2" xfId="16184"/>
    <cellStyle name="40% - Accent5 4 7" xfId="16185"/>
    <cellStyle name="40% - Accent5 4 8" xfId="16186"/>
    <cellStyle name="40% - Accent5 4 9" xfId="16187"/>
    <cellStyle name="40% - Accent5 40" xfId="16188"/>
    <cellStyle name="40% - Accent5 40 2" xfId="16189"/>
    <cellStyle name="40% - Accent5 40 2 2" xfId="16190"/>
    <cellStyle name="40% - Accent5 40 2 2 2" xfId="16191"/>
    <cellStyle name="40% - Accent5 40 2 3" xfId="16192"/>
    <cellStyle name="40% - Accent5 40 2 3 2" xfId="16193"/>
    <cellStyle name="40% - Accent5 40 2 4" xfId="16194"/>
    <cellStyle name="40% - Accent5 40 2 4 2" xfId="16195"/>
    <cellStyle name="40% - Accent5 40 2 5" xfId="16196"/>
    <cellStyle name="40% - Accent5 40 2 5 2" xfId="16197"/>
    <cellStyle name="40% - Accent5 40 2 6" xfId="16198"/>
    <cellStyle name="40% - Accent5 40 3" xfId="16199"/>
    <cellStyle name="40% - Accent5 40 3 2" xfId="16200"/>
    <cellStyle name="40% - Accent5 40 4" xfId="16201"/>
    <cellStyle name="40% - Accent5 40 4 2" xfId="16202"/>
    <cellStyle name="40% - Accent5 40 5" xfId="16203"/>
    <cellStyle name="40% - Accent5 40 5 2" xfId="16204"/>
    <cellStyle name="40% - Accent5 40 6" xfId="16205"/>
    <cellStyle name="40% - Accent5 40 6 2" xfId="16206"/>
    <cellStyle name="40% - Accent5 40 7" xfId="16207"/>
    <cellStyle name="40% - Accent5 40 8" xfId="16208"/>
    <cellStyle name="40% - Accent5 41" xfId="16209"/>
    <cellStyle name="40% - Accent5 41 2" xfId="16210"/>
    <cellStyle name="40% - Accent5 41 2 2" xfId="16211"/>
    <cellStyle name="40% - Accent5 41 2 2 2" xfId="16212"/>
    <cellStyle name="40% - Accent5 41 2 3" xfId="16213"/>
    <cellStyle name="40% - Accent5 41 2 3 2" xfId="16214"/>
    <cellStyle name="40% - Accent5 41 2 4" xfId="16215"/>
    <cellStyle name="40% - Accent5 41 2 4 2" xfId="16216"/>
    <cellStyle name="40% - Accent5 41 2 5" xfId="16217"/>
    <cellStyle name="40% - Accent5 41 2 5 2" xfId="16218"/>
    <cellStyle name="40% - Accent5 41 2 6" xfId="16219"/>
    <cellStyle name="40% - Accent5 41 3" xfId="16220"/>
    <cellStyle name="40% - Accent5 41 3 2" xfId="16221"/>
    <cellStyle name="40% - Accent5 41 4" xfId="16222"/>
    <cellStyle name="40% - Accent5 41 4 2" xfId="16223"/>
    <cellStyle name="40% - Accent5 41 5" xfId="16224"/>
    <cellStyle name="40% - Accent5 41 5 2" xfId="16225"/>
    <cellStyle name="40% - Accent5 41 6" xfId="16226"/>
    <cellStyle name="40% - Accent5 41 6 2" xfId="16227"/>
    <cellStyle name="40% - Accent5 41 7" xfId="16228"/>
    <cellStyle name="40% - Accent5 41 8" xfId="16229"/>
    <cellStyle name="40% - Accent5 42" xfId="16230"/>
    <cellStyle name="40% - Accent5 42 2" xfId="16231"/>
    <cellStyle name="40% - Accent5 42 2 2" xfId="16232"/>
    <cellStyle name="40% - Accent5 42 2 2 2" xfId="16233"/>
    <cellStyle name="40% - Accent5 42 2 3" xfId="16234"/>
    <cellStyle name="40% - Accent5 42 2 3 2" xfId="16235"/>
    <cellStyle name="40% - Accent5 42 2 4" xfId="16236"/>
    <cellStyle name="40% - Accent5 42 2 4 2" xfId="16237"/>
    <cellStyle name="40% - Accent5 42 2 5" xfId="16238"/>
    <cellStyle name="40% - Accent5 42 2 5 2" xfId="16239"/>
    <cellStyle name="40% - Accent5 42 2 6" xfId="16240"/>
    <cellStyle name="40% - Accent5 42 3" xfId="16241"/>
    <cellStyle name="40% - Accent5 42 3 2" xfId="16242"/>
    <cellStyle name="40% - Accent5 42 4" xfId="16243"/>
    <cellStyle name="40% - Accent5 42 4 2" xfId="16244"/>
    <cellStyle name="40% - Accent5 42 5" xfId="16245"/>
    <cellStyle name="40% - Accent5 42 5 2" xfId="16246"/>
    <cellStyle name="40% - Accent5 42 6" xfId="16247"/>
    <cellStyle name="40% - Accent5 42 6 2" xfId="16248"/>
    <cellStyle name="40% - Accent5 42 7" xfId="16249"/>
    <cellStyle name="40% - Accent5 42 8" xfId="16250"/>
    <cellStyle name="40% - Accent5 43" xfId="16251"/>
    <cellStyle name="40% - Accent5 43 2" xfId="16252"/>
    <cellStyle name="40% - Accent5 43 2 2" xfId="16253"/>
    <cellStyle name="40% - Accent5 43 2 2 2" xfId="16254"/>
    <cellStyle name="40% - Accent5 43 2 3" xfId="16255"/>
    <cellStyle name="40% - Accent5 43 2 3 2" xfId="16256"/>
    <cellStyle name="40% - Accent5 43 2 4" xfId="16257"/>
    <cellStyle name="40% - Accent5 43 2 4 2" xfId="16258"/>
    <cellStyle name="40% - Accent5 43 2 5" xfId="16259"/>
    <cellStyle name="40% - Accent5 43 2 5 2" xfId="16260"/>
    <cellStyle name="40% - Accent5 43 2 6" xfId="16261"/>
    <cellStyle name="40% - Accent5 43 3" xfId="16262"/>
    <cellStyle name="40% - Accent5 43 3 2" xfId="16263"/>
    <cellStyle name="40% - Accent5 43 4" xfId="16264"/>
    <cellStyle name="40% - Accent5 43 4 2" xfId="16265"/>
    <cellStyle name="40% - Accent5 43 5" xfId="16266"/>
    <cellStyle name="40% - Accent5 43 5 2" xfId="16267"/>
    <cellStyle name="40% - Accent5 43 6" xfId="16268"/>
    <cellStyle name="40% - Accent5 43 6 2" xfId="16269"/>
    <cellStyle name="40% - Accent5 43 7" xfId="16270"/>
    <cellStyle name="40% - Accent5 43 8" xfId="16271"/>
    <cellStyle name="40% - Accent5 44" xfId="16272"/>
    <cellStyle name="40% - Accent5 44 2" xfId="16273"/>
    <cellStyle name="40% - Accent5 44 2 2" xfId="16274"/>
    <cellStyle name="40% - Accent5 44 2 2 2" xfId="16275"/>
    <cellStyle name="40% - Accent5 44 2 3" xfId="16276"/>
    <cellStyle name="40% - Accent5 44 2 3 2" xfId="16277"/>
    <cellStyle name="40% - Accent5 44 2 4" xfId="16278"/>
    <cellStyle name="40% - Accent5 44 2 4 2" xfId="16279"/>
    <cellStyle name="40% - Accent5 44 2 5" xfId="16280"/>
    <cellStyle name="40% - Accent5 44 2 5 2" xfId="16281"/>
    <cellStyle name="40% - Accent5 44 2 6" xfId="16282"/>
    <cellStyle name="40% - Accent5 44 3" xfId="16283"/>
    <cellStyle name="40% - Accent5 44 3 2" xfId="16284"/>
    <cellStyle name="40% - Accent5 44 4" xfId="16285"/>
    <cellStyle name="40% - Accent5 44 4 2" xfId="16286"/>
    <cellStyle name="40% - Accent5 44 5" xfId="16287"/>
    <cellStyle name="40% - Accent5 44 5 2" xfId="16288"/>
    <cellStyle name="40% - Accent5 44 6" xfId="16289"/>
    <cellStyle name="40% - Accent5 44 6 2" xfId="16290"/>
    <cellStyle name="40% - Accent5 44 7" xfId="16291"/>
    <cellStyle name="40% - Accent5 44 8" xfId="16292"/>
    <cellStyle name="40% - Accent5 45" xfId="16293"/>
    <cellStyle name="40% - Accent5 45 2" xfId="16294"/>
    <cellStyle name="40% - Accent5 45 2 2" xfId="16295"/>
    <cellStyle name="40% - Accent5 45 2 2 2" xfId="16296"/>
    <cellStyle name="40% - Accent5 45 2 3" xfId="16297"/>
    <cellStyle name="40% - Accent5 45 2 3 2" xfId="16298"/>
    <cellStyle name="40% - Accent5 45 2 4" xfId="16299"/>
    <cellStyle name="40% - Accent5 45 2 4 2" xfId="16300"/>
    <cellStyle name="40% - Accent5 45 2 5" xfId="16301"/>
    <cellStyle name="40% - Accent5 45 2 5 2" xfId="16302"/>
    <cellStyle name="40% - Accent5 45 2 6" xfId="16303"/>
    <cellStyle name="40% - Accent5 45 3" xfId="16304"/>
    <cellStyle name="40% - Accent5 45 3 2" xfId="16305"/>
    <cellStyle name="40% - Accent5 45 4" xfId="16306"/>
    <cellStyle name="40% - Accent5 45 4 2" xfId="16307"/>
    <cellStyle name="40% - Accent5 45 5" xfId="16308"/>
    <cellStyle name="40% - Accent5 45 5 2" xfId="16309"/>
    <cellStyle name="40% - Accent5 45 6" xfId="16310"/>
    <cellStyle name="40% - Accent5 45 6 2" xfId="16311"/>
    <cellStyle name="40% - Accent5 45 7" xfId="16312"/>
    <cellStyle name="40% - Accent5 45 8" xfId="16313"/>
    <cellStyle name="40% - Accent5 46" xfId="16314"/>
    <cellStyle name="40% - Accent5 46 2" xfId="16315"/>
    <cellStyle name="40% - Accent5 46 2 2" xfId="16316"/>
    <cellStyle name="40% - Accent5 46 2 2 2" xfId="16317"/>
    <cellStyle name="40% - Accent5 46 2 3" xfId="16318"/>
    <cellStyle name="40% - Accent5 46 2 3 2" xfId="16319"/>
    <cellStyle name="40% - Accent5 46 2 4" xfId="16320"/>
    <cellStyle name="40% - Accent5 46 2 4 2" xfId="16321"/>
    <cellStyle name="40% - Accent5 46 2 5" xfId="16322"/>
    <cellStyle name="40% - Accent5 46 2 5 2" xfId="16323"/>
    <cellStyle name="40% - Accent5 46 2 6" xfId="16324"/>
    <cellStyle name="40% - Accent5 46 3" xfId="16325"/>
    <cellStyle name="40% - Accent5 46 3 2" xfId="16326"/>
    <cellStyle name="40% - Accent5 46 4" xfId="16327"/>
    <cellStyle name="40% - Accent5 46 4 2" xfId="16328"/>
    <cellStyle name="40% - Accent5 46 5" xfId="16329"/>
    <cellStyle name="40% - Accent5 46 5 2" xfId="16330"/>
    <cellStyle name="40% - Accent5 46 6" xfId="16331"/>
    <cellStyle name="40% - Accent5 46 6 2" xfId="16332"/>
    <cellStyle name="40% - Accent5 46 7" xfId="16333"/>
    <cellStyle name="40% - Accent5 46 8" xfId="16334"/>
    <cellStyle name="40% - Accent5 47" xfId="16335"/>
    <cellStyle name="40% - Accent5 47 2" xfId="16336"/>
    <cellStyle name="40% - Accent5 47 2 2" xfId="16337"/>
    <cellStyle name="40% - Accent5 47 2 2 2" xfId="16338"/>
    <cellStyle name="40% - Accent5 47 2 3" xfId="16339"/>
    <cellStyle name="40% - Accent5 47 2 3 2" xfId="16340"/>
    <cellStyle name="40% - Accent5 47 2 4" xfId="16341"/>
    <cellStyle name="40% - Accent5 47 2 4 2" xfId="16342"/>
    <cellStyle name="40% - Accent5 47 2 5" xfId="16343"/>
    <cellStyle name="40% - Accent5 47 2 5 2" xfId="16344"/>
    <cellStyle name="40% - Accent5 47 2 6" xfId="16345"/>
    <cellStyle name="40% - Accent5 47 3" xfId="16346"/>
    <cellStyle name="40% - Accent5 47 3 2" xfId="16347"/>
    <cellStyle name="40% - Accent5 47 4" xfId="16348"/>
    <cellStyle name="40% - Accent5 47 4 2" xfId="16349"/>
    <cellStyle name="40% - Accent5 47 5" xfId="16350"/>
    <cellStyle name="40% - Accent5 47 5 2" xfId="16351"/>
    <cellStyle name="40% - Accent5 47 6" xfId="16352"/>
    <cellStyle name="40% - Accent5 47 6 2" xfId="16353"/>
    <cellStyle name="40% - Accent5 47 7" xfId="16354"/>
    <cellStyle name="40% - Accent5 47 8" xfId="16355"/>
    <cellStyle name="40% - Accent5 48" xfId="16356"/>
    <cellStyle name="40% - Accent5 48 2" xfId="16357"/>
    <cellStyle name="40% - Accent5 48 2 2" xfId="16358"/>
    <cellStyle name="40% - Accent5 48 2 2 2" xfId="16359"/>
    <cellStyle name="40% - Accent5 48 2 3" xfId="16360"/>
    <cellStyle name="40% - Accent5 48 2 3 2" xfId="16361"/>
    <cellStyle name="40% - Accent5 48 2 4" xfId="16362"/>
    <cellStyle name="40% - Accent5 48 2 4 2" xfId="16363"/>
    <cellStyle name="40% - Accent5 48 2 5" xfId="16364"/>
    <cellStyle name="40% - Accent5 48 2 5 2" xfId="16365"/>
    <cellStyle name="40% - Accent5 48 2 6" xfId="16366"/>
    <cellStyle name="40% - Accent5 48 3" xfId="16367"/>
    <cellStyle name="40% - Accent5 48 3 2" xfId="16368"/>
    <cellStyle name="40% - Accent5 48 4" xfId="16369"/>
    <cellStyle name="40% - Accent5 48 4 2" xfId="16370"/>
    <cellStyle name="40% - Accent5 48 5" xfId="16371"/>
    <cellStyle name="40% - Accent5 48 5 2" xfId="16372"/>
    <cellStyle name="40% - Accent5 48 6" xfId="16373"/>
    <cellStyle name="40% - Accent5 48 6 2" xfId="16374"/>
    <cellStyle name="40% - Accent5 48 7" xfId="16375"/>
    <cellStyle name="40% - Accent5 48 8" xfId="16376"/>
    <cellStyle name="40% - Accent5 49" xfId="16377"/>
    <cellStyle name="40% - Accent5 49 2" xfId="16378"/>
    <cellStyle name="40% - Accent5 49 2 2" xfId="16379"/>
    <cellStyle name="40% - Accent5 49 2 2 2" xfId="16380"/>
    <cellStyle name="40% - Accent5 49 2 3" xfId="16381"/>
    <cellStyle name="40% - Accent5 49 2 3 2" xfId="16382"/>
    <cellStyle name="40% - Accent5 49 2 4" xfId="16383"/>
    <cellStyle name="40% - Accent5 49 2 4 2" xfId="16384"/>
    <cellStyle name="40% - Accent5 49 2 5" xfId="16385"/>
    <cellStyle name="40% - Accent5 49 2 5 2" xfId="16386"/>
    <cellStyle name="40% - Accent5 49 2 6" xfId="16387"/>
    <cellStyle name="40% - Accent5 49 3" xfId="16388"/>
    <cellStyle name="40% - Accent5 49 3 2" xfId="16389"/>
    <cellStyle name="40% - Accent5 49 4" xfId="16390"/>
    <cellStyle name="40% - Accent5 49 4 2" xfId="16391"/>
    <cellStyle name="40% - Accent5 49 5" xfId="16392"/>
    <cellStyle name="40% - Accent5 49 5 2" xfId="16393"/>
    <cellStyle name="40% - Accent5 49 6" xfId="16394"/>
    <cellStyle name="40% - Accent5 49 6 2" xfId="16395"/>
    <cellStyle name="40% - Accent5 49 7" xfId="16396"/>
    <cellStyle name="40% - Accent5 49 8" xfId="16397"/>
    <cellStyle name="40% - Accent5 5" xfId="16398"/>
    <cellStyle name="40% - Accent5 5 10" xfId="16399"/>
    <cellStyle name="40% - Accent5 5 11" xfId="16400"/>
    <cellStyle name="40% - Accent5 5 2" xfId="16401"/>
    <cellStyle name="40% - Accent5 5 2 2" xfId="16402"/>
    <cellStyle name="40% - Accent5 5 2 2 2" xfId="16403"/>
    <cellStyle name="40% - Accent5 5 2 3" xfId="16404"/>
    <cellStyle name="40% - Accent5 5 2 3 2" xfId="16405"/>
    <cellStyle name="40% - Accent5 5 2 4" xfId="16406"/>
    <cellStyle name="40% - Accent5 5 2 4 2" xfId="16407"/>
    <cellStyle name="40% - Accent5 5 2 5" xfId="16408"/>
    <cellStyle name="40% - Accent5 5 2 5 2" xfId="16409"/>
    <cellStyle name="40% - Accent5 5 2 6" xfId="16410"/>
    <cellStyle name="40% - Accent5 5 2 7" xfId="16411"/>
    <cellStyle name="40% - Accent5 5 2 8" xfId="16412"/>
    <cellStyle name="40% - Accent5 5 2 9" xfId="16413"/>
    <cellStyle name="40% - Accent5 5 3" xfId="16414"/>
    <cellStyle name="40% - Accent5 5 3 2" xfId="16415"/>
    <cellStyle name="40% - Accent5 5 4" xfId="16416"/>
    <cellStyle name="40% - Accent5 5 4 2" xfId="16417"/>
    <cellStyle name="40% - Accent5 5 5" xfId="16418"/>
    <cellStyle name="40% - Accent5 5 5 2" xfId="16419"/>
    <cellStyle name="40% - Accent5 5 6" xfId="16420"/>
    <cellStyle name="40% - Accent5 5 6 2" xfId="16421"/>
    <cellStyle name="40% - Accent5 5 7" xfId="16422"/>
    <cellStyle name="40% - Accent5 5 8" xfId="16423"/>
    <cellStyle name="40% - Accent5 5 9" xfId="16424"/>
    <cellStyle name="40% - Accent5 50" xfId="16425"/>
    <cellStyle name="40% - Accent5 50 2" xfId="16426"/>
    <cellStyle name="40% - Accent5 50 2 2" xfId="16427"/>
    <cellStyle name="40% - Accent5 50 2 2 2" xfId="16428"/>
    <cellStyle name="40% - Accent5 50 2 3" xfId="16429"/>
    <cellStyle name="40% - Accent5 50 2 3 2" xfId="16430"/>
    <cellStyle name="40% - Accent5 50 2 4" xfId="16431"/>
    <cellStyle name="40% - Accent5 50 2 4 2" xfId="16432"/>
    <cellStyle name="40% - Accent5 50 2 5" xfId="16433"/>
    <cellStyle name="40% - Accent5 50 2 5 2" xfId="16434"/>
    <cellStyle name="40% - Accent5 50 2 6" xfId="16435"/>
    <cellStyle name="40% - Accent5 50 3" xfId="16436"/>
    <cellStyle name="40% - Accent5 50 3 2" xfId="16437"/>
    <cellStyle name="40% - Accent5 50 4" xfId="16438"/>
    <cellStyle name="40% - Accent5 50 4 2" xfId="16439"/>
    <cellStyle name="40% - Accent5 50 5" xfId="16440"/>
    <cellStyle name="40% - Accent5 50 5 2" xfId="16441"/>
    <cellStyle name="40% - Accent5 50 6" xfId="16442"/>
    <cellStyle name="40% - Accent5 50 6 2" xfId="16443"/>
    <cellStyle name="40% - Accent5 50 7" xfId="16444"/>
    <cellStyle name="40% - Accent5 50 8" xfId="16445"/>
    <cellStyle name="40% - Accent5 51" xfId="16446"/>
    <cellStyle name="40% - Accent5 51 2" xfId="16447"/>
    <cellStyle name="40% - Accent5 51 2 2" xfId="16448"/>
    <cellStyle name="40% - Accent5 51 2 2 2" xfId="16449"/>
    <cellStyle name="40% - Accent5 51 2 3" xfId="16450"/>
    <cellStyle name="40% - Accent5 51 2 3 2" xfId="16451"/>
    <cellStyle name="40% - Accent5 51 2 4" xfId="16452"/>
    <cellStyle name="40% - Accent5 51 2 4 2" xfId="16453"/>
    <cellStyle name="40% - Accent5 51 2 5" xfId="16454"/>
    <cellStyle name="40% - Accent5 51 2 5 2" xfId="16455"/>
    <cellStyle name="40% - Accent5 51 2 6" xfId="16456"/>
    <cellStyle name="40% - Accent5 51 3" xfId="16457"/>
    <cellStyle name="40% - Accent5 51 3 2" xfId="16458"/>
    <cellStyle name="40% - Accent5 51 4" xfId="16459"/>
    <cellStyle name="40% - Accent5 51 4 2" xfId="16460"/>
    <cellStyle name="40% - Accent5 51 5" xfId="16461"/>
    <cellStyle name="40% - Accent5 51 5 2" xfId="16462"/>
    <cellStyle name="40% - Accent5 51 6" xfId="16463"/>
    <cellStyle name="40% - Accent5 51 6 2" xfId="16464"/>
    <cellStyle name="40% - Accent5 51 7" xfId="16465"/>
    <cellStyle name="40% - Accent5 51 8" xfId="16466"/>
    <cellStyle name="40% - Accent5 52" xfId="16467"/>
    <cellStyle name="40% - Accent5 52 2" xfId="16468"/>
    <cellStyle name="40% - Accent5 52 2 2" xfId="16469"/>
    <cellStyle name="40% - Accent5 52 2 2 2" xfId="16470"/>
    <cellStyle name="40% - Accent5 52 2 3" xfId="16471"/>
    <cellStyle name="40% - Accent5 52 2 3 2" xfId="16472"/>
    <cellStyle name="40% - Accent5 52 2 4" xfId="16473"/>
    <cellStyle name="40% - Accent5 52 2 4 2" xfId="16474"/>
    <cellStyle name="40% - Accent5 52 2 5" xfId="16475"/>
    <cellStyle name="40% - Accent5 52 2 5 2" xfId="16476"/>
    <cellStyle name="40% - Accent5 52 2 6" xfId="16477"/>
    <cellStyle name="40% - Accent5 52 3" xfId="16478"/>
    <cellStyle name="40% - Accent5 52 3 2" xfId="16479"/>
    <cellStyle name="40% - Accent5 52 4" xfId="16480"/>
    <cellStyle name="40% - Accent5 52 4 2" xfId="16481"/>
    <cellStyle name="40% - Accent5 52 5" xfId="16482"/>
    <cellStyle name="40% - Accent5 52 5 2" xfId="16483"/>
    <cellStyle name="40% - Accent5 52 6" xfId="16484"/>
    <cellStyle name="40% - Accent5 52 6 2" xfId="16485"/>
    <cellStyle name="40% - Accent5 52 7" xfId="16486"/>
    <cellStyle name="40% - Accent5 52 8" xfId="16487"/>
    <cellStyle name="40% - Accent5 53" xfId="16488"/>
    <cellStyle name="40% - Accent5 53 2" xfId="16489"/>
    <cellStyle name="40% - Accent5 53 2 2" xfId="16490"/>
    <cellStyle name="40% - Accent5 53 2 2 2" xfId="16491"/>
    <cellStyle name="40% - Accent5 53 2 3" xfId="16492"/>
    <cellStyle name="40% - Accent5 53 2 3 2" xfId="16493"/>
    <cellStyle name="40% - Accent5 53 2 4" xfId="16494"/>
    <cellStyle name="40% - Accent5 53 2 4 2" xfId="16495"/>
    <cellStyle name="40% - Accent5 53 2 5" xfId="16496"/>
    <cellStyle name="40% - Accent5 53 2 5 2" xfId="16497"/>
    <cellStyle name="40% - Accent5 53 2 6" xfId="16498"/>
    <cellStyle name="40% - Accent5 53 3" xfId="16499"/>
    <cellStyle name="40% - Accent5 53 3 2" xfId="16500"/>
    <cellStyle name="40% - Accent5 53 4" xfId="16501"/>
    <cellStyle name="40% - Accent5 53 4 2" xfId="16502"/>
    <cellStyle name="40% - Accent5 53 5" xfId="16503"/>
    <cellStyle name="40% - Accent5 53 5 2" xfId="16504"/>
    <cellStyle name="40% - Accent5 53 6" xfId="16505"/>
    <cellStyle name="40% - Accent5 53 6 2" xfId="16506"/>
    <cellStyle name="40% - Accent5 53 7" xfId="16507"/>
    <cellStyle name="40% - Accent5 53 8" xfId="16508"/>
    <cellStyle name="40% - Accent5 54" xfId="16509"/>
    <cellStyle name="40% - Accent5 54 2" xfId="16510"/>
    <cellStyle name="40% - Accent5 54 2 2" xfId="16511"/>
    <cellStyle name="40% - Accent5 54 2 2 2" xfId="16512"/>
    <cellStyle name="40% - Accent5 54 2 3" xfId="16513"/>
    <cellStyle name="40% - Accent5 54 2 3 2" xfId="16514"/>
    <cellStyle name="40% - Accent5 54 2 4" xfId="16515"/>
    <cellStyle name="40% - Accent5 54 2 4 2" xfId="16516"/>
    <cellStyle name="40% - Accent5 54 2 5" xfId="16517"/>
    <cellStyle name="40% - Accent5 54 2 5 2" xfId="16518"/>
    <cellStyle name="40% - Accent5 54 2 6" xfId="16519"/>
    <cellStyle name="40% - Accent5 54 3" xfId="16520"/>
    <cellStyle name="40% - Accent5 54 3 2" xfId="16521"/>
    <cellStyle name="40% - Accent5 54 4" xfId="16522"/>
    <cellStyle name="40% - Accent5 54 4 2" xfId="16523"/>
    <cellStyle name="40% - Accent5 54 5" xfId="16524"/>
    <cellStyle name="40% - Accent5 54 5 2" xfId="16525"/>
    <cellStyle name="40% - Accent5 54 6" xfId="16526"/>
    <cellStyle name="40% - Accent5 54 6 2" xfId="16527"/>
    <cellStyle name="40% - Accent5 54 7" xfId="16528"/>
    <cellStyle name="40% - Accent5 54 8" xfId="16529"/>
    <cellStyle name="40% - Accent5 55" xfId="16530"/>
    <cellStyle name="40% - Accent5 55 2" xfId="16531"/>
    <cellStyle name="40% - Accent5 55 2 2" xfId="16532"/>
    <cellStyle name="40% - Accent5 55 2 2 2" xfId="16533"/>
    <cellStyle name="40% - Accent5 55 2 3" xfId="16534"/>
    <cellStyle name="40% - Accent5 55 2 3 2" xfId="16535"/>
    <cellStyle name="40% - Accent5 55 2 4" xfId="16536"/>
    <cellStyle name="40% - Accent5 55 2 4 2" xfId="16537"/>
    <cellStyle name="40% - Accent5 55 2 5" xfId="16538"/>
    <cellStyle name="40% - Accent5 55 2 5 2" xfId="16539"/>
    <cellStyle name="40% - Accent5 55 2 6" xfId="16540"/>
    <cellStyle name="40% - Accent5 55 3" xfId="16541"/>
    <cellStyle name="40% - Accent5 55 3 2" xfId="16542"/>
    <cellStyle name="40% - Accent5 55 4" xfId="16543"/>
    <cellStyle name="40% - Accent5 55 4 2" xfId="16544"/>
    <cellStyle name="40% - Accent5 55 5" xfId="16545"/>
    <cellStyle name="40% - Accent5 55 5 2" xfId="16546"/>
    <cellStyle name="40% - Accent5 55 6" xfId="16547"/>
    <cellStyle name="40% - Accent5 55 6 2" xfId="16548"/>
    <cellStyle name="40% - Accent5 55 7" xfId="16549"/>
    <cellStyle name="40% - Accent5 55 8" xfId="16550"/>
    <cellStyle name="40% - Accent5 56" xfId="16551"/>
    <cellStyle name="40% - Accent5 56 2" xfId="16552"/>
    <cellStyle name="40% - Accent5 56 2 2" xfId="16553"/>
    <cellStyle name="40% - Accent5 56 2 2 2" xfId="16554"/>
    <cellStyle name="40% - Accent5 56 2 3" xfId="16555"/>
    <cellStyle name="40% - Accent5 56 2 3 2" xfId="16556"/>
    <cellStyle name="40% - Accent5 56 2 4" xfId="16557"/>
    <cellStyle name="40% - Accent5 56 2 4 2" xfId="16558"/>
    <cellStyle name="40% - Accent5 56 2 5" xfId="16559"/>
    <cellStyle name="40% - Accent5 56 2 5 2" xfId="16560"/>
    <cellStyle name="40% - Accent5 56 2 6" xfId="16561"/>
    <cellStyle name="40% - Accent5 56 3" xfId="16562"/>
    <cellStyle name="40% - Accent5 56 3 2" xfId="16563"/>
    <cellStyle name="40% - Accent5 56 4" xfId="16564"/>
    <cellStyle name="40% - Accent5 56 4 2" xfId="16565"/>
    <cellStyle name="40% - Accent5 56 5" xfId="16566"/>
    <cellStyle name="40% - Accent5 56 5 2" xfId="16567"/>
    <cellStyle name="40% - Accent5 56 6" xfId="16568"/>
    <cellStyle name="40% - Accent5 56 6 2" xfId="16569"/>
    <cellStyle name="40% - Accent5 56 7" xfId="16570"/>
    <cellStyle name="40% - Accent5 56 8" xfId="16571"/>
    <cellStyle name="40% - Accent5 57" xfId="16572"/>
    <cellStyle name="40% - Accent5 57 2" xfId="16573"/>
    <cellStyle name="40% - Accent5 57 2 2" xfId="16574"/>
    <cellStyle name="40% - Accent5 57 2 2 2" xfId="16575"/>
    <cellStyle name="40% - Accent5 57 2 3" xfId="16576"/>
    <cellStyle name="40% - Accent5 57 2 3 2" xfId="16577"/>
    <cellStyle name="40% - Accent5 57 2 4" xfId="16578"/>
    <cellStyle name="40% - Accent5 57 2 4 2" xfId="16579"/>
    <cellStyle name="40% - Accent5 57 2 5" xfId="16580"/>
    <cellStyle name="40% - Accent5 57 2 5 2" xfId="16581"/>
    <cellStyle name="40% - Accent5 57 2 6" xfId="16582"/>
    <cellStyle name="40% - Accent5 57 3" xfId="16583"/>
    <cellStyle name="40% - Accent5 57 3 2" xfId="16584"/>
    <cellStyle name="40% - Accent5 57 4" xfId="16585"/>
    <cellStyle name="40% - Accent5 57 4 2" xfId="16586"/>
    <cellStyle name="40% - Accent5 57 5" xfId="16587"/>
    <cellStyle name="40% - Accent5 57 5 2" xfId="16588"/>
    <cellStyle name="40% - Accent5 57 6" xfId="16589"/>
    <cellStyle name="40% - Accent5 57 6 2" xfId="16590"/>
    <cellStyle name="40% - Accent5 57 7" xfId="16591"/>
    <cellStyle name="40% - Accent5 57 8" xfId="16592"/>
    <cellStyle name="40% - Accent5 58" xfId="16593"/>
    <cellStyle name="40% - Accent5 58 2" xfId="16594"/>
    <cellStyle name="40% - Accent5 58 2 2" xfId="16595"/>
    <cellStyle name="40% - Accent5 58 2 2 2" xfId="16596"/>
    <cellStyle name="40% - Accent5 58 2 3" xfId="16597"/>
    <cellStyle name="40% - Accent5 58 2 3 2" xfId="16598"/>
    <cellStyle name="40% - Accent5 58 2 4" xfId="16599"/>
    <cellStyle name="40% - Accent5 58 2 4 2" xfId="16600"/>
    <cellStyle name="40% - Accent5 58 2 5" xfId="16601"/>
    <cellStyle name="40% - Accent5 58 2 5 2" xfId="16602"/>
    <cellStyle name="40% - Accent5 58 2 6" xfId="16603"/>
    <cellStyle name="40% - Accent5 58 3" xfId="16604"/>
    <cellStyle name="40% - Accent5 58 3 2" xfId="16605"/>
    <cellStyle name="40% - Accent5 58 4" xfId="16606"/>
    <cellStyle name="40% - Accent5 58 4 2" xfId="16607"/>
    <cellStyle name="40% - Accent5 58 5" xfId="16608"/>
    <cellStyle name="40% - Accent5 58 5 2" xfId="16609"/>
    <cellStyle name="40% - Accent5 58 6" xfId="16610"/>
    <cellStyle name="40% - Accent5 58 6 2" xfId="16611"/>
    <cellStyle name="40% - Accent5 58 7" xfId="16612"/>
    <cellStyle name="40% - Accent5 58 8" xfId="16613"/>
    <cellStyle name="40% - Accent5 59" xfId="16614"/>
    <cellStyle name="40% - Accent5 59 2" xfId="16615"/>
    <cellStyle name="40% - Accent5 59 2 2" xfId="16616"/>
    <cellStyle name="40% - Accent5 59 2 2 2" xfId="16617"/>
    <cellStyle name="40% - Accent5 59 2 3" xfId="16618"/>
    <cellStyle name="40% - Accent5 59 2 3 2" xfId="16619"/>
    <cellStyle name="40% - Accent5 59 2 4" xfId="16620"/>
    <cellStyle name="40% - Accent5 59 2 4 2" xfId="16621"/>
    <cellStyle name="40% - Accent5 59 2 5" xfId="16622"/>
    <cellStyle name="40% - Accent5 59 2 5 2" xfId="16623"/>
    <cellStyle name="40% - Accent5 59 2 6" xfId="16624"/>
    <cellStyle name="40% - Accent5 59 3" xfId="16625"/>
    <cellStyle name="40% - Accent5 59 3 2" xfId="16626"/>
    <cellStyle name="40% - Accent5 59 4" xfId="16627"/>
    <cellStyle name="40% - Accent5 59 4 2" xfId="16628"/>
    <cellStyle name="40% - Accent5 59 5" xfId="16629"/>
    <cellStyle name="40% - Accent5 59 5 2" xfId="16630"/>
    <cellStyle name="40% - Accent5 59 6" xfId="16631"/>
    <cellStyle name="40% - Accent5 59 6 2" xfId="16632"/>
    <cellStyle name="40% - Accent5 59 7" xfId="16633"/>
    <cellStyle name="40% - Accent5 59 8" xfId="16634"/>
    <cellStyle name="40% - Accent5 6" xfId="16635"/>
    <cellStyle name="40% - Accent5 6 10" xfId="16636"/>
    <cellStyle name="40% - Accent5 6 11" xfId="16637"/>
    <cellStyle name="40% - Accent5 6 2" xfId="16638"/>
    <cellStyle name="40% - Accent5 6 2 2" xfId="16639"/>
    <cellStyle name="40% - Accent5 6 2 2 2" xfId="16640"/>
    <cellStyle name="40% - Accent5 6 2 3" xfId="16641"/>
    <cellStyle name="40% - Accent5 6 2 3 2" xfId="16642"/>
    <cellStyle name="40% - Accent5 6 2 4" xfId="16643"/>
    <cellStyle name="40% - Accent5 6 2 4 2" xfId="16644"/>
    <cellStyle name="40% - Accent5 6 2 5" xfId="16645"/>
    <cellStyle name="40% - Accent5 6 2 5 2" xfId="16646"/>
    <cellStyle name="40% - Accent5 6 2 6" xfId="16647"/>
    <cellStyle name="40% - Accent5 6 2 7" xfId="16648"/>
    <cellStyle name="40% - Accent5 6 2 8" xfId="16649"/>
    <cellStyle name="40% - Accent5 6 2 9" xfId="16650"/>
    <cellStyle name="40% - Accent5 6 3" xfId="16651"/>
    <cellStyle name="40% - Accent5 6 3 2" xfId="16652"/>
    <cellStyle name="40% - Accent5 6 4" xfId="16653"/>
    <cellStyle name="40% - Accent5 6 4 2" xfId="16654"/>
    <cellStyle name="40% - Accent5 6 5" xfId="16655"/>
    <cellStyle name="40% - Accent5 6 5 2" xfId="16656"/>
    <cellStyle name="40% - Accent5 6 6" xfId="16657"/>
    <cellStyle name="40% - Accent5 6 6 2" xfId="16658"/>
    <cellStyle name="40% - Accent5 6 7" xfId="16659"/>
    <cellStyle name="40% - Accent5 6 8" xfId="16660"/>
    <cellStyle name="40% - Accent5 6 9" xfId="16661"/>
    <cellStyle name="40% - Accent5 60" xfId="16662"/>
    <cellStyle name="40% - Accent5 60 2" xfId="16663"/>
    <cellStyle name="40% - Accent5 60 2 2" xfId="16664"/>
    <cellStyle name="40% - Accent5 60 2 2 2" xfId="16665"/>
    <cellStyle name="40% - Accent5 60 2 3" xfId="16666"/>
    <cellStyle name="40% - Accent5 60 2 3 2" xfId="16667"/>
    <cellStyle name="40% - Accent5 60 2 4" xfId="16668"/>
    <cellStyle name="40% - Accent5 60 2 4 2" xfId="16669"/>
    <cellStyle name="40% - Accent5 60 2 5" xfId="16670"/>
    <cellStyle name="40% - Accent5 60 2 5 2" xfId="16671"/>
    <cellStyle name="40% - Accent5 60 2 6" xfId="16672"/>
    <cellStyle name="40% - Accent5 60 3" xfId="16673"/>
    <cellStyle name="40% - Accent5 60 3 2" xfId="16674"/>
    <cellStyle name="40% - Accent5 60 4" xfId="16675"/>
    <cellStyle name="40% - Accent5 60 4 2" xfId="16676"/>
    <cellStyle name="40% - Accent5 60 5" xfId="16677"/>
    <cellStyle name="40% - Accent5 60 5 2" xfId="16678"/>
    <cellStyle name="40% - Accent5 60 6" xfId="16679"/>
    <cellStyle name="40% - Accent5 60 6 2" xfId="16680"/>
    <cellStyle name="40% - Accent5 60 7" xfId="16681"/>
    <cellStyle name="40% - Accent5 60 8" xfId="16682"/>
    <cellStyle name="40% - Accent5 61" xfId="16683"/>
    <cellStyle name="40% - Accent5 61 2" xfId="16684"/>
    <cellStyle name="40% - Accent5 61 2 2" xfId="16685"/>
    <cellStyle name="40% - Accent5 61 2 2 2" xfId="16686"/>
    <cellStyle name="40% - Accent5 61 2 3" xfId="16687"/>
    <cellStyle name="40% - Accent5 61 2 3 2" xfId="16688"/>
    <cellStyle name="40% - Accent5 61 2 4" xfId="16689"/>
    <cellStyle name="40% - Accent5 61 2 4 2" xfId="16690"/>
    <cellStyle name="40% - Accent5 61 2 5" xfId="16691"/>
    <cellStyle name="40% - Accent5 61 2 5 2" xfId="16692"/>
    <cellStyle name="40% - Accent5 61 2 6" xfId="16693"/>
    <cellStyle name="40% - Accent5 61 3" xfId="16694"/>
    <cellStyle name="40% - Accent5 61 3 2" xfId="16695"/>
    <cellStyle name="40% - Accent5 61 4" xfId="16696"/>
    <cellStyle name="40% - Accent5 61 4 2" xfId="16697"/>
    <cellStyle name="40% - Accent5 61 5" xfId="16698"/>
    <cellStyle name="40% - Accent5 61 5 2" xfId="16699"/>
    <cellStyle name="40% - Accent5 61 6" xfId="16700"/>
    <cellStyle name="40% - Accent5 61 6 2" xfId="16701"/>
    <cellStyle name="40% - Accent5 61 7" xfId="16702"/>
    <cellStyle name="40% - Accent5 61 8" xfId="16703"/>
    <cellStyle name="40% - Accent5 62" xfId="16704"/>
    <cellStyle name="40% - Accent5 62 2" xfId="16705"/>
    <cellStyle name="40% - Accent5 62 2 2" xfId="16706"/>
    <cellStyle name="40% - Accent5 62 2 2 2" xfId="16707"/>
    <cellStyle name="40% - Accent5 62 2 3" xfId="16708"/>
    <cellStyle name="40% - Accent5 62 2 3 2" xfId="16709"/>
    <cellStyle name="40% - Accent5 62 2 4" xfId="16710"/>
    <cellStyle name="40% - Accent5 62 2 4 2" xfId="16711"/>
    <cellStyle name="40% - Accent5 62 2 5" xfId="16712"/>
    <cellStyle name="40% - Accent5 62 2 5 2" xfId="16713"/>
    <cellStyle name="40% - Accent5 62 2 6" xfId="16714"/>
    <cellStyle name="40% - Accent5 62 3" xfId="16715"/>
    <cellStyle name="40% - Accent5 62 3 2" xfId="16716"/>
    <cellStyle name="40% - Accent5 62 4" xfId="16717"/>
    <cellStyle name="40% - Accent5 62 4 2" xfId="16718"/>
    <cellStyle name="40% - Accent5 62 5" xfId="16719"/>
    <cellStyle name="40% - Accent5 62 5 2" xfId="16720"/>
    <cellStyle name="40% - Accent5 62 6" xfId="16721"/>
    <cellStyle name="40% - Accent5 62 6 2" xfId="16722"/>
    <cellStyle name="40% - Accent5 62 7" xfId="16723"/>
    <cellStyle name="40% - Accent5 62 8" xfId="16724"/>
    <cellStyle name="40% - Accent5 63" xfId="16725"/>
    <cellStyle name="40% - Accent5 63 2" xfId="16726"/>
    <cellStyle name="40% - Accent5 63 2 2" xfId="16727"/>
    <cellStyle name="40% - Accent5 63 2 2 2" xfId="16728"/>
    <cellStyle name="40% - Accent5 63 2 3" xfId="16729"/>
    <cellStyle name="40% - Accent5 63 2 3 2" xfId="16730"/>
    <cellStyle name="40% - Accent5 63 2 4" xfId="16731"/>
    <cellStyle name="40% - Accent5 63 2 4 2" xfId="16732"/>
    <cellStyle name="40% - Accent5 63 2 5" xfId="16733"/>
    <cellStyle name="40% - Accent5 63 2 5 2" xfId="16734"/>
    <cellStyle name="40% - Accent5 63 2 6" xfId="16735"/>
    <cellStyle name="40% - Accent5 63 3" xfId="16736"/>
    <cellStyle name="40% - Accent5 63 3 2" xfId="16737"/>
    <cellStyle name="40% - Accent5 63 4" xfId="16738"/>
    <cellStyle name="40% - Accent5 63 4 2" xfId="16739"/>
    <cellStyle name="40% - Accent5 63 5" xfId="16740"/>
    <cellStyle name="40% - Accent5 63 5 2" xfId="16741"/>
    <cellStyle name="40% - Accent5 63 6" xfId="16742"/>
    <cellStyle name="40% - Accent5 63 6 2" xfId="16743"/>
    <cellStyle name="40% - Accent5 63 7" xfId="16744"/>
    <cellStyle name="40% - Accent5 63 8" xfId="16745"/>
    <cellStyle name="40% - Accent5 64" xfId="16746"/>
    <cellStyle name="40% - Accent5 64 2" xfId="16747"/>
    <cellStyle name="40% - Accent5 64 2 2" xfId="16748"/>
    <cellStyle name="40% - Accent5 64 2 2 2" xfId="16749"/>
    <cellStyle name="40% - Accent5 64 2 3" xfId="16750"/>
    <cellStyle name="40% - Accent5 64 2 3 2" xfId="16751"/>
    <cellStyle name="40% - Accent5 64 2 4" xfId="16752"/>
    <cellStyle name="40% - Accent5 64 2 4 2" xfId="16753"/>
    <cellStyle name="40% - Accent5 64 2 5" xfId="16754"/>
    <cellStyle name="40% - Accent5 64 2 5 2" xfId="16755"/>
    <cellStyle name="40% - Accent5 64 2 6" xfId="16756"/>
    <cellStyle name="40% - Accent5 64 3" xfId="16757"/>
    <cellStyle name="40% - Accent5 64 3 2" xfId="16758"/>
    <cellStyle name="40% - Accent5 64 4" xfId="16759"/>
    <cellStyle name="40% - Accent5 64 4 2" xfId="16760"/>
    <cellStyle name="40% - Accent5 64 5" xfId="16761"/>
    <cellStyle name="40% - Accent5 64 5 2" xfId="16762"/>
    <cellStyle name="40% - Accent5 64 6" xfId="16763"/>
    <cellStyle name="40% - Accent5 64 6 2" xfId="16764"/>
    <cellStyle name="40% - Accent5 64 7" xfId="16765"/>
    <cellStyle name="40% - Accent5 64 8" xfId="16766"/>
    <cellStyle name="40% - Accent5 65" xfId="16767"/>
    <cellStyle name="40% - Accent5 65 2" xfId="16768"/>
    <cellStyle name="40% - Accent5 65 2 2" xfId="16769"/>
    <cellStyle name="40% - Accent5 65 2 2 2" xfId="16770"/>
    <cellStyle name="40% - Accent5 65 2 3" xfId="16771"/>
    <cellStyle name="40% - Accent5 65 2 3 2" xfId="16772"/>
    <cellStyle name="40% - Accent5 65 2 4" xfId="16773"/>
    <cellStyle name="40% - Accent5 65 2 4 2" xfId="16774"/>
    <cellStyle name="40% - Accent5 65 2 5" xfId="16775"/>
    <cellStyle name="40% - Accent5 65 2 5 2" xfId="16776"/>
    <cellStyle name="40% - Accent5 65 2 6" xfId="16777"/>
    <cellStyle name="40% - Accent5 65 3" xfId="16778"/>
    <cellStyle name="40% - Accent5 65 3 2" xfId="16779"/>
    <cellStyle name="40% - Accent5 65 4" xfId="16780"/>
    <cellStyle name="40% - Accent5 65 4 2" xfId="16781"/>
    <cellStyle name="40% - Accent5 65 5" xfId="16782"/>
    <cellStyle name="40% - Accent5 65 5 2" xfId="16783"/>
    <cellStyle name="40% - Accent5 65 6" xfId="16784"/>
    <cellStyle name="40% - Accent5 65 6 2" xfId="16785"/>
    <cellStyle name="40% - Accent5 65 7" xfId="16786"/>
    <cellStyle name="40% - Accent5 65 8" xfId="16787"/>
    <cellStyle name="40% - Accent5 66" xfId="16788"/>
    <cellStyle name="40% - Accent5 66 2" xfId="16789"/>
    <cellStyle name="40% - Accent5 66 2 2" xfId="16790"/>
    <cellStyle name="40% - Accent5 66 2 2 2" xfId="16791"/>
    <cellStyle name="40% - Accent5 66 2 3" xfId="16792"/>
    <cellStyle name="40% - Accent5 66 2 3 2" xfId="16793"/>
    <cellStyle name="40% - Accent5 66 2 4" xfId="16794"/>
    <cellStyle name="40% - Accent5 66 2 4 2" xfId="16795"/>
    <cellStyle name="40% - Accent5 66 2 5" xfId="16796"/>
    <cellStyle name="40% - Accent5 66 2 5 2" xfId="16797"/>
    <cellStyle name="40% - Accent5 66 2 6" xfId="16798"/>
    <cellStyle name="40% - Accent5 66 3" xfId="16799"/>
    <cellStyle name="40% - Accent5 66 3 2" xfId="16800"/>
    <cellStyle name="40% - Accent5 66 4" xfId="16801"/>
    <cellStyle name="40% - Accent5 66 4 2" xfId="16802"/>
    <cellStyle name="40% - Accent5 66 5" xfId="16803"/>
    <cellStyle name="40% - Accent5 66 5 2" xfId="16804"/>
    <cellStyle name="40% - Accent5 66 6" xfId="16805"/>
    <cellStyle name="40% - Accent5 66 6 2" xfId="16806"/>
    <cellStyle name="40% - Accent5 66 7" xfId="16807"/>
    <cellStyle name="40% - Accent5 66 8" xfId="16808"/>
    <cellStyle name="40% - Accent5 67" xfId="16809"/>
    <cellStyle name="40% - Accent5 67 2" xfId="16810"/>
    <cellStyle name="40% - Accent5 67 2 2" xfId="16811"/>
    <cellStyle name="40% - Accent5 67 2 2 2" xfId="16812"/>
    <cellStyle name="40% - Accent5 67 2 3" xfId="16813"/>
    <cellStyle name="40% - Accent5 67 2 3 2" xfId="16814"/>
    <cellStyle name="40% - Accent5 67 2 4" xfId="16815"/>
    <cellStyle name="40% - Accent5 67 2 4 2" xfId="16816"/>
    <cellStyle name="40% - Accent5 67 2 5" xfId="16817"/>
    <cellStyle name="40% - Accent5 67 2 5 2" xfId="16818"/>
    <cellStyle name="40% - Accent5 67 2 6" xfId="16819"/>
    <cellStyle name="40% - Accent5 67 3" xfId="16820"/>
    <cellStyle name="40% - Accent5 67 3 2" xfId="16821"/>
    <cellStyle name="40% - Accent5 67 4" xfId="16822"/>
    <cellStyle name="40% - Accent5 67 4 2" xfId="16823"/>
    <cellStyle name="40% - Accent5 67 5" xfId="16824"/>
    <cellStyle name="40% - Accent5 67 5 2" xfId="16825"/>
    <cellStyle name="40% - Accent5 67 6" xfId="16826"/>
    <cellStyle name="40% - Accent5 67 6 2" xfId="16827"/>
    <cellStyle name="40% - Accent5 67 7" xfId="16828"/>
    <cellStyle name="40% - Accent5 67 8" xfId="16829"/>
    <cellStyle name="40% - Accent5 68" xfId="16830"/>
    <cellStyle name="40% - Accent5 68 2" xfId="16831"/>
    <cellStyle name="40% - Accent5 68 2 2" xfId="16832"/>
    <cellStyle name="40% - Accent5 68 2 2 2" xfId="16833"/>
    <cellStyle name="40% - Accent5 68 2 3" xfId="16834"/>
    <cellStyle name="40% - Accent5 68 2 3 2" xfId="16835"/>
    <cellStyle name="40% - Accent5 68 2 4" xfId="16836"/>
    <cellStyle name="40% - Accent5 68 2 4 2" xfId="16837"/>
    <cellStyle name="40% - Accent5 68 2 5" xfId="16838"/>
    <cellStyle name="40% - Accent5 68 2 5 2" xfId="16839"/>
    <cellStyle name="40% - Accent5 68 2 6" xfId="16840"/>
    <cellStyle name="40% - Accent5 68 3" xfId="16841"/>
    <cellStyle name="40% - Accent5 68 3 2" xfId="16842"/>
    <cellStyle name="40% - Accent5 68 4" xfId="16843"/>
    <cellStyle name="40% - Accent5 68 4 2" xfId="16844"/>
    <cellStyle name="40% - Accent5 68 5" xfId="16845"/>
    <cellStyle name="40% - Accent5 68 5 2" xfId="16846"/>
    <cellStyle name="40% - Accent5 68 6" xfId="16847"/>
    <cellStyle name="40% - Accent5 68 6 2" xfId="16848"/>
    <cellStyle name="40% - Accent5 68 7" xfId="16849"/>
    <cellStyle name="40% - Accent5 68 8" xfId="16850"/>
    <cellStyle name="40% - Accent5 69" xfId="16851"/>
    <cellStyle name="40% - Accent5 69 2" xfId="16852"/>
    <cellStyle name="40% - Accent5 69 2 2" xfId="16853"/>
    <cellStyle name="40% - Accent5 69 2 2 2" xfId="16854"/>
    <cellStyle name="40% - Accent5 69 2 3" xfId="16855"/>
    <cellStyle name="40% - Accent5 69 2 3 2" xfId="16856"/>
    <cellStyle name="40% - Accent5 69 2 4" xfId="16857"/>
    <cellStyle name="40% - Accent5 69 2 4 2" xfId="16858"/>
    <cellStyle name="40% - Accent5 69 2 5" xfId="16859"/>
    <cellStyle name="40% - Accent5 69 2 5 2" xfId="16860"/>
    <cellStyle name="40% - Accent5 69 2 6" xfId="16861"/>
    <cellStyle name="40% - Accent5 69 3" xfId="16862"/>
    <cellStyle name="40% - Accent5 69 3 2" xfId="16863"/>
    <cellStyle name="40% - Accent5 69 4" xfId="16864"/>
    <cellStyle name="40% - Accent5 69 4 2" xfId="16865"/>
    <cellStyle name="40% - Accent5 69 5" xfId="16866"/>
    <cellStyle name="40% - Accent5 69 5 2" xfId="16867"/>
    <cellStyle name="40% - Accent5 69 6" xfId="16868"/>
    <cellStyle name="40% - Accent5 69 6 2" xfId="16869"/>
    <cellStyle name="40% - Accent5 69 7" xfId="16870"/>
    <cellStyle name="40% - Accent5 69 8" xfId="16871"/>
    <cellStyle name="40% - Accent5 7" xfId="16872"/>
    <cellStyle name="40% - Accent5 7 10" xfId="16873"/>
    <cellStyle name="40% - Accent5 7 11" xfId="16874"/>
    <cellStyle name="40% - Accent5 7 2" xfId="16875"/>
    <cellStyle name="40% - Accent5 7 2 2" xfId="16876"/>
    <cellStyle name="40% - Accent5 7 2 2 2" xfId="16877"/>
    <cellStyle name="40% - Accent5 7 2 3" xfId="16878"/>
    <cellStyle name="40% - Accent5 7 2 3 2" xfId="16879"/>
    <cellStyle name="40% - Accent5 7 2 4" xfId="16880"/>
    <cellStyle name="40% - Accent5 7 2 4 2" xfId="16881"/>
    <cellStyle name="40% - Accent5 7 2 5" xfId="16882"/>
    <cellStyle name="40% - Accent5 7 2 5 2" xfId="16883"/>
    <cellStyle name="40% - Accent5 7 2 6" xfId="16884"/>
    <cellStyle name="40% - Accent5 7 2 7" xfId="16885"/>
    <cellStyle name="40% - Accent5 7 2 8" xfId="16886"/>
    <cellStyle name="40% - Accent5 7 2 9" xfId="16887"/>
    <cellStyle name="40% - Accent5 7 3" xfId="16888"/>
    <cellStyle name="40% - Accent5 7 3 2" xfId="16889"/>
    <cellStyle name="40% - Accent5 7 4" xfId="16890"/>
    <cellStyle name="40% - Accent5 7 4 2" xfId="16891"/>
    <cellStyle name="40% - Accent5 7 5" xfId="16892"/>
    <cellStyle name="40% - Accent5 7 5 2" xfId="16893"/>
    <cellStyle name="40% - Accent5 7 6" xfId="16894"/>
    <cellStyle name="40% - Accent5 7 6 2" xfId="16895"/>
    <cellStyle name="40% - Accent5 7 7" xfId="16896"/>
    <cellStyle name="40% - Accent5 7 8" xfId="16897"/>
    <cellStyle name="40% - Accent5 7 9" xfId="16898"/>
    <cellStyle name="40% - Accent5 70" xfId="16899"/>
    <cellStyle name="40% - Accent5 70 2" xfId="16900"/>
    <cellStyle name="40% - Accent5 70 2 2" xfId="16901"/>
    <cellStyle name="40% - Accent5 70 2 2 2" xfId="16902"/>
    <cellStyle name="40% - Accent5 70 2 3" xfId="16903"/>
    <cellStyle name="40% - Accent5 70 2 3 2" xfId="16904"/>
    <cellStyle name="40% - Accent5 70 2 4" xfId="16905"/>
    <cellStyle name="40% - Accent5 70 2 4 2" xfId="16906"/>
    <cellStyle name="40% - Accent5 70 2 5" xfId="16907"/>
    <cellStyle name="40% - Accent5 70 2 5 2" xfId="16908"/>
    <cellStyle name="40% - Accent5 70 2 6" xfId="16909"/>
    <cellStyle name="40% - Accent5 70 3" xfId="16910"/>
    <cellStyle name="40% - Accent5 70 3 2" xfId="16911"/>
    <cellStyle name="40% - Accent5 70 4" xfId="16912"/>
    <cellStyle name="40% - Accent5 70 4 2" xfId="16913"/>
    <cellStyle name="40% - Accent5 70 5" xfId="16914"/>
    <cellStyle name="40% - Accent5 70 5 2" xfId="16915"/>
    <cellStyle name="40% - Accent5 70 6" xfId="16916"/>
    <cellStyle name="40% - Accent5 70 6 2" xfId="16917"/>
    <cellStyle name="40% - Accent5 70 7" xfId="16918"/>
    <cellStyle name="40% - Accent5 70 8" xfId="16919"/>
    <cellStyle name="40% - Accent5 71" xfId="16920"/>
    <cellStyle name="40% - Accent5 71 2" xfId="16921"/>
    <cellStyle name="40% - Accent5 71 2 2" xfId="16922"/>
    <cellStyle name="40% - Accent5 71 2 2 2" xfId="16923"/>
    <cellStyle name="40% - Accent5 71 2 3" xfId="16924"/>
    <cellStyle name="40% - Accent5 71 2 3 2" xfId="16925"/>
    <cellStyle name="40% - Accent5 71 2 4" xfId="16926"/>
    <cellStyle name="40% - Accent5 71 2 4 2" xfId="16927"/>
    <cellStyle name="40% - Accent5 71 2 5" xfId="16928"/>
    <cellStyle name="40% - Accent5 71 2 5 2" xfId="16929"/>
    <cellStyle name="40% - Accent5 71 2 6" xfId="16930"/>
    <cellStyle name="40% - Accent5 71 3" xfId="16931"/>
    <cellStyle name="40% - Accent5 71 3 2" xfId="16932"/>
    <cellStyle name="40% - Accent5 71 4" xfId="16933"/>
    <cellStyle name="40% - Accent5 71 4 2" xfId="16934"/>
    <cellStyle name="40% - Accent5 71 5" xfId="16935"/>
    <cellStyle name="40% - Accent5 71 5 2" xfId="16936"/>
    <cellStyle name="40% - Accent5 71 6" xfId="16937"/>
    <cellStyle name="40% - Accent5 71 6 2" xfId="16938"/>
    <cellStyle name="40% - Accent5 71 7" xfId="16939"/>
    <cellStyle name="40% - Accent5 71 8" xfId="16940"/>
    <cellStyle name="40% - Accent5 72" xfId="16941"/>
    <cellStyle name="40% - Accent5 72 2" xfId="16942"/>
    <cellStyle name="40% - Accent5 72 2 2" xfId="16943"/>
    <cellStyle name="40% - Accent5 72 2 2 2" xfId="16944"/>
    <cellStyle name="40% - Accent5 72 2 3" xfId="16945"/>
    <cellStyle name="40% - Accent5 72 2 3 2" xfId="16946"/>
    <cellStyle name="40% - Accent5 72 2 4" xfId="16947"/>
    <cellStyle name="40% - Accent5 72 2 4 2" xfId="16948"/>
    <cellStyle name="40% - Accent5 72 2 5" xfId="16949"/>
    <cellStyle name="40% - Accent5 72 2 5 2" xfId="16950"/>
    <cellStyle name="40% - Accent5 72 2 6" xfId="16951"/>
    <cellStyle name="40% - Accent5 72 3" xfId="16952"/>
    <cellStyle name="40% - Accent5 72 3 2" xfId="16953"/>
    <cellStyle name="40% - Accent5 72 4" xfId="16954"/>
    <cellStyle name="40% - Accent5 72 4 2" xfId="16955"/>
    <cellStyle name="40% - Accent5 72 5" xfId="16956"/>
    <cellStyle name="40% - Accent5 72 5 2" xfId="16957"/>
    <cellStyle name="40% - Accent5 72 6" xfId="16958"/>
    <cellStyle name="40% - Accent5 72 6 2" xfId="16959"/>
    <cellStyle name="40% - Accent5 72 7" xfId="16960"/>
    <cellStyle name="40% - Accent5 72 8" xfId="16961"/>
    <cellStyle name="40% - Accent5 8" xfId="16962"/>
    <cellStyle name="40% - Accent5 8 2" xfId="16963"/>
    <cellStyle name="40% - Accent5 8 2 2" xfId="16964"/>
    <cellStyle name="40% - Accent5 8 2 2 2" xfId="16965"/>
    <cellStyle name="40% - Accent5 8 2 3" xfId="16966"/>
    <cellStyle name="40% - Accent5 8 2 3 2" xfId="16967"/>
    <cellStyle name="40% - Accent5 8 2 4" xfId="16968"/>
    <cellStyle name="40% - Accent5 8 2 4 2" xfId="16969"/>
    <cellStyle name="40% - Accent5 8 2 5" xfId="16970"/>
    <cellStyle name="40% - Accent5 8 2 5 2" xfId="16971"/>
    <cellStyle name="40% - Accent5 8 2 6" xfId="16972"/>
    <cellStyle name="40% - Accent5 8 3" xfId="16973"/>
    <cellStyle name="40% - Accent5 8 3 2" xfId="16974"/>
    <cellStyle name="40% - Accent5 8 4" xfId="16975"/>
    <cellStyle name="40% - Accent5 8 4 2" xfId="16976"/>
    <cellStyle name="40% - Accent5 8 5" xfId="16977"/>
    <cellStyle name="40% - Accent5 8 5 2" xfId="16978"/>
    <cellStyle name="40% - Accent5 8 6" xfId="16979"/>
    <cellStyle name="40% - Accent5 8 6 2" xfId="16980"/>
    <cellStyle name="40% - Accent5 8 7" xfId="16981"/>
    <cellStyle name="40% - Accent5 8 8" xfId="16982"/>
    <cellStyle name="40% - Accent5 9" xfId="16983"/>
    <cellStyle name="40% - Accent5 9 2" xfId="16984"/>
    <cellStyle name="40% - Accent5 9 2 2" xfId="16985"/>
    <cellStyle name="40% - Accent5 9 2 2 2" xfId="16986"/>
    <cellStyle name="40% - Accent5 9 2 3" xfId="16987"/>
    <cellStyle name="40% - Accent5 9 2 3 2" xfId="16988"/>
    <cellStyle name="40% - Accent5 9 2 4" xfId="16989"/>
    <cellStyle name="40% - Accent5 9 2 4 2" xfId="16990"/>
    <cellStyle name="40% - Accent5 9 2 5" xfId="16991"/>
    <cellStyle name="40% - Accent5 9 2 5 2" xfId="16992"/>
    <cellStyle name="40% - Accent5 9 2 6" xfId="16993"/>
    <cellStyle name="40% - Accent5 9 3" xfId="16994"/>
    <cellStyle name="40% - Accent5 9 3 2" xfId="16995"/>
    <cellStyle name="40% - Accent5 9 4" xfId="16996"/>
    <cellStyle name="40% - Accent5 9 4 2" xfId="16997"/>
    <cellStyle name="40% - Accent5 9 5" xfId="16998"/>
    <cellStyle name="40% - Accent5 9 5 2" xfId="16999"/>
    <cellStyle name="40% - Accent5 9 6" xfId="17000"/>
    <cellStyle name="40% - Accent5 9 6 2" xfId="17001"/>
    <cellStyle name="40% - Accent5 9 7" xfId="17002"/>
    <cellStyle name="40% - Accent5 9 8" xfId="17003"/>
    <cellStyle name="40% - Accent6 10" xfId="17004"/>
    <cellStyle name="40% - Accent6 10 2" xfId="17005"/>
    <cellStyle name="40% - Accent6 10 2 2" xfId="17006"/>
    <cellStyle name="40% - Accent6 10 2 2 2" xfId="17007"/>
    <cellStyle name="40% - Accent6 10 2 3" xfId="17008"/>
    <cellStyle name="40% - Accent6 10 2 3 2" xfId="17009"/>
    <cellStyle name="40% - Accent6 10 2 4" xfId="17010"/>
    <cellStyle name="40% - Accent6 10 2 4 2" xfId="17011"/>
    <cellStyle name="40% - Accent6 10 2 5" xfId="17012"/>
    <cellStyle name="40% - Accent6 10 2 5 2" xfId="17013"/>
    <cellStyle name="40% - Accent6 10 2 6" xfId="17014"/>
    <cellStyle name="40% - Accent6 10 3" xfId="17015"/>
    <cellStyle name="40% - Accent6 10 3 2" xfId="17016"/>
    <cellStyle name="40% - Accent6 10 4" xfId="17017"/>
    <cellStyle name="40% - Accent6 10 4 2" xfId="17018"/>
    <cellStyle name="40% - Accent6 10 5" xfId="17019"/>
    <cellStyle name="40% - Accent6 10 5 2" xfId="17020"/>
    <cellStyle name="40% - Accent6 10 6" xfId="17021"/>
    <cellStyle name="40% - Accent6 10 6 2" xfId="17022"/>
    <cellStyle name="40% - Accent6 10 7" xfId="17023"/>
    <cellStyle name="40% - Accent6 10 8" xfId="17024"/>
    <cellStyle name="40% - Accent6 11" xfId="17025"/>
    <cellStyle name="40% - Accent6 11 2" xfId="17026"/>
    <cellStyle name="40% - Accent6 11 2 2" xfId="17027"/>
    <cellStyle name="40% - Accent6 11 2 2 2" xfId="17028"/>
    <cellStyle name="40% - Accent6 11 2 3" xfId="17029"/>
    <cellStyle name="40% - Accent6 11 2 3 2" xfId="17030"/>
    <cellStyle name="40% - Accent6 11 2 4" xfId="17031"/>
    <cellStyle name="40% - Accent6 11 2 4 2" xfId="17032"/>
    <cellStyle name="40% - Accent6 11 2 5" xfId="17033"/>
    <cellStyle name="40% - Accent6 11 2 5 2" xfId="17034"/>
    <cellStyle name="40% - Accent6 11 2 6" xfId="17035"/>
    <cellStyle name="40% - Accent6 11 3" xfId="17036"/>
    <cellStyle name="40% - Accent6 11 3 2" xfId="17037"/>
    <cellStyle name="40% - Accent6 11 4" xfId="17038"/>
    <cellStyle name="40% - Accent6 11 4 2" xfId="17039"/>
    <cellStyle name="40% - Accent6 11 5" xfId="17040"/>
    <cellStyle name="40% - Accent6 11 5 2" xfId="17041"/>
    <cellStyle name="40% - Accent6 11 6" xfId="17042"/>
    <cellStyle name="40% - Accent6 11 6 2" xfId="17043"/>
    <cellStyle name="40% - Accent6 11 7" xfId="17044"/>
    <cellStyle name="40% - Accent6 11 8" xfId="17045"/>
    <cellStyle name="40% - Accent6 12" xfId="17046"/>
    <cellStyle name="40% - Accent6 12 2" xfId="17047"/>
    <cellStyle name="40% - Accent6 12 2 2" xfId="17048"/>
    <cellStyle name="40% - Accent6 12 2 2 2" xfId="17049"/>
    <cellStyle name="40% - Accent6 12 2 3" xfId="17050"/>
    <cellStyle name="40% - Accent6 12 2 3 2" xfId="17051"/>
    <cellStyle name="40% - Accent6 12 2 4" xfId="17052"/>
    <cellStyle name="40% - Accent6 12 2 4 2" xfId="17053"/>
    <cellStyle name="40% - Accent6 12 2 5" xfId="17054"/>
    <cellStyle name="40% - Accent6 12 2 5 2" xfId="17055"/>
    <cellStyle name="40% - Accent6 12 2 6" xfId="17056"/>
    <cellStyle name="40% - Accent6 12 3" xfId="17057"/>
    <cellStyle name="40% - Accent6 12 3 2" xfId="17058"/>
    <cellStyle name="40% - Accent6 12 4" xfId="17059"/>
    <cellStyle name="40% - Accent6 12 4 2" xfId="17060"/>
    <cellStyle name="40% - Accent6 12 5" xfId="17061"/>
    <cellStyle name="40% - Accent6 12 5 2" xfId="17062"/>
    <cellStyle name="40% - Accent6 12 6" xfId="17063"/>
    <cellStyle name="40% - Accent6 12 6 2" xfId="17064"/>
    <cellStyle name="40% - Accent6 12 7" xfId="17065"/>
    <cellStyle name="40% - Accent6 12 8" xfId="17066"/>
    <cellStyle name="40% - Accent6 13" xfId="17067"/>
    <cellStyle name="40% - Accent6 13 2" xfId="17068"/>
    <cellStyle name="40% - Accent6 13 2 2" xfId="17069"/>
    <cellStyle name="40% - Accent6 13 2 2 2" xfId="17070"/>
    <cellStyle name="40% - Accent6 13 2 3" xfId="17071"/>
    <cellStyle name="40% - Accent6 13 2 3 2" xfId="17072"/>
    <cellStyle name="40% - Accent6 13 2 4" xfId="17073"/>
    <cellStyle name="40% - Accent6 13 2 4 2" xfId="17074"/>
    <cellStyle name="40% - Accent6 13 2 5" xfId="17075"/>
    <cellStyle name="40% - Accent6 13 2 5 2" xfId="17076"/>
    <cellStyle name="40% - Accent6 13 2 6" xfId="17077"/>
    <cellStyle name="40% - Accent6 13 3" xfId="17078"/>
    <cellStyle name="40% - Accent6 13 3 2" xfId="17079"/>
    <cellStyle name="40% - Accent6 13 4" xfId="17080"/>
    <cellStyle name="40% - Accent6 13 4 2" xfId="17081"/>
    <cellStyle name="40% - Accent6 13 5" xfId="17082"/>
    <cellStyle name="40% - Accent6 13 5 2" xfId="17083"/>
    <cellStyle name="40% - Accent6 13 6" xfId="17084"/>
    <cellStyle name="40% - Accent6 13 6 2" xfId="17085"/>
    <cellStyle name="40% - Accent6 13 7" xfId="17086"/>
    <cellStyle name="40% - Accent6 13 8" xfId="17087"/>
    <cellStyle name="40% - Accent6 14" xfId="17088"/>
    <cellStyle name="40% - Accent6 14 2" xfId="17089"/>
    <cellStyle name="40% - Accent6 14 2 2" xfId="17090"/>
    <cellStyle name="40% - Accent6 14 2 2 2" xfId="17091"/>
    <cellStyle name="40% - Accent6 14 2 3" xfId="17092"/>
    <cellStyle name="40% - Accent6 14 2 3 2" xfId="17093"/>
    <cellStyle name="40% - Accent6 14 2 4" xfId="17094"/>
    <cellStyle name="40% - Accent6 14 2 4 2" xfId="17095"/>
    <cellStyle name="40% - Accent6 14 2 5" xfId="17096"/>
    <cellStyle name="40% - Accent6 14 2 5 2" xfId="17097"/>
    <cellStyle name="40% - Accent6 14 2 6" xfId="17098"/>
    <cellStyle name="40% - Accent6 14 3" xfId="17099"/>
    <cellStyle name="40% - Accent6 14 3 2" xfId="17100"/>
    <cellStyle name="40% - Accent6 14 4" xfId="17101"/>
    <cellStyle name="40% - Accent6 14 4 2" xfId="17102"/>
    <cellStyle name="40% - Accent6 14 5" xfId="17103"/>
    <cellStyle name="40% - Accent6 14 5 2" xfId="17104"/>
    <cellStyle name="40% - Accent6 14 6" xfId="17105"/>
    <cellStyle name="40% - Accent6 14 6 2" xfId="17106"/>
    <cellStyle name="40% - Accent6 14 7" xfId="17107"/>
    <cellStyle name="40% - Accent6 14 8" xfId="17108"/>
    <cellStyle name="40% - Accent6 15" xfId="17109"/>
    <cellStyle name="40% - Accent6 15 2" xfId="17110"/>
    <cellStyle name="40% - Accent6 15 2 2" xfId="17111"/>
    <cellStyle name="40% - Accent6 15 2 2 2" xfId="17112"/>
    <cellStyle name="40% - Accent6 15 2 3" xfId="17113"/>
    <cellStyle name="40% - Accent6 15 2 3 2" xfId="17114"/>
    <cellStyle name="40% - Accent6 15 2 4" xfId="17115"/>
    <cellStyle name="40% - Accent6 15 2 4 2" xfId="17116"/>
    <cellStyle name="40% - Accent6 15 2 5" xfId="17117"/>
    <cellStyle name="40% - Accent6 15 2 5 2" xfId="17118"/>
    <cellStyle name="40% - Accent6 15 2 6" xfId="17119"/>
    <cellStyle name="40% - Accent6 15 3" xfId="17120"/>
    <cellStyle name="40% - Accent6 15 3 2" xfId="17121"/>
    <cellStyle name="40% - Accent6 15 4" xfId="17122"/>
    <cellStyle name="40% - Accent6 15 4 2" xfId="17123"/>
    <cellStyle name="40% - Accent6 15 5" xfId="17124"/>
    <cellStyle name="40% - Accent6 15 5 2" xfId="17125"/>
    <cellStyle name="40% - Accent6 15 6" xfId="17126"/>
    <cellStyle name="40% - Accent6 15 6 2" xfId="17127"/>
    <cellStyle name="40% - Accent6 15 7" xfId="17128"/>
    <cellStyle name="40% - Accent6 15 8" xfId="17129"/>
    <cellStyle name="40% - Accent6 16" xfId="17130"/>
    <cellStyle name="40% - Accent6 16 2" xfId="17131"/>
    <cellStyle name="40% - Accent6 16 2 2" xfId="17132"/>
    <cellStyle name="40% - Accent6 16 2 2 2" xfId="17133"/>
    <cellStyle name="40% - Accent6 16 2 3" xfId="17134"/>
    <cellStyle name="40% - Accent6 16 2 3 2" xfId="17135"/>
    <cellStyle name="40% - Accent6 16 2 4" xfId="17136"/>
    <cellStyle name="40% - Accent6 16 2 4 2" xfId="17137"/>
    <cellStyle name="40% - Accent6 16 2 5" xfId="17138"/>
    <cellStyle name="40% - Accent6 16 2 5 2" xfId="17139"/>
    <cellStyle name="40% - Accent6 16 2 6" xfId="17140"/>
    <cellStyle name="40% - Accent6 16 3" xfId="17141"/>
    <cellStyle name="40% - Accent6 16 3 2" xfId="17142"/>
    <cellStyle name="40% - Accent6 16 4" xfId="17143"/>
    <cellStyle name="40% - Accent6 16 4 2" xfId="17144"/>
    <cellStyle name="40% - Accent6 16 5" xfId="17145"/>
    <cellStyle name="40% - Accent6 16 5 2" xfId="17146"/>
    <cellStyle name="40% - Accent6 16 6" xfId="17147"/>
    <cellStyle name="40% - Accent6 16 6 2" xfId="17148"/>
    <cellStyle name="40% - Accent6 16 7" xfId="17149"/>
    <cellStyle name="40% - Accent6 16 8" xfId="17150"/>
    <cellStyle name="40% - Accent6 17" xfId="17151"/>
    <cellStyle name="40% - Accent6 17 2" xfId="17152"/>
    <cellStyle name="40% - Accent6 17 2 2" xfId="17153"/>
    <cellStyle name="40% - Accent6 17 2 2 2" xfId="17154"/>
    <cellStyle name="40% - Accent6 17 2 3" xfId="17155"/>
    <cellStyle name="40% - Accent6 17 2 3 2" xfId="17156"/>
    <cellStyle name="40% - Accent6 17 2 4" xfId="17157"/>
    <cellStyle name="40% - Accent6 17 2 4 2" xfId="17158"/>
    <cellStyle name="40% - Accent6 17 2 5" xfId="17159"/>
    <cellStyle name="40% - Accent6 17 2 5 2" xfId="17160"/>
    <cellStyle name="40% - Accent6 17 2 6" xfId="17161"/>
    <cellStyle name="40% - Accent6 17 3" xfId="17162"/>
    <cellStyle name="40% - Accent6 17 3 2" xfId="17163"/>
    <cellStyle name="40% - Accent6 17 4" xfId="17164"/>
    <cellStyle name="40% - Accent6 17 4 2" xfId="17165"/>
    <cellStyle name="40% - Accent6 17 5" xfId="17166"/>
    <cellStyle name="40% - Accent6 17 5 2" xfId="17167"/>
    <cellStyle name="40% - Accent6 17 6" xfId="17168"/>
    <cellStyle name="40% - Accent6 17 6 2" xfId="17169"/>
    <cellStyle name="40% - Accent6 17 7" xfId="17170"/>
    <cellStyle name="40% - Accent6 17 8" xfId="17171"/>
    <cellStyle name="40% - Accent6 18" xfId="17172"/>
    <cellStyle name="40% - Accent6 18 2" xfId="17173"/>
    <cellStyle name="40% - Accent6 18 2 2" xfId="17174"/>
    <cellStyle name="40% - Accent6 18 2 2 2" xfId="17175"/>
    <cellStyle name="40% - Accent6 18 2 3" xfId="17176"/>
    <cellStyle name="40% - Accent6 18 2 3 2" xfId="17177"/>
    <cellStyle name="40% - Accent6 18 2 4" xfId="17178"/>
    <cellStyle name="40% - Accent6 18 2 4 2" xfId="17179"/>
    <cellStyle name="40% - Accent6 18 2 5" xfId="17180"/>
    <cellStyle name="40% - Accent6 18 2 5 2" xfId="17181"/>
    <cellStyle name="40% - Accent6 18 2 6" xfId="17182"/>
    <cellStyle name="40% - Accent6 18 3" xfId="17183"/>
    <cellStyle name="40% - Accent6 18 3 2" xfId="17184"/>
    <cellStyle name="40% - Accent6 18 4" xfId="17185"/>
    <cellStyle name="40% - Accent6 18 4 2" xfId="17186"/>
    <cellStyle name="40% - Accent6 18 5" xfId="17187"/>
    <cellStyle name="40% - Accent6 18 5 2" xfId="17188"/>
    <cellStyle name="40% - Accent6 18 6" xfId="17189"/>
    <cellStyle name="40% - Accent6 18 6 2" xfId="17190"/>
    <cellStyle name="40% - Accent6 18 7" xfId="17191"/>
    <cellStyle name="40% - Accent6 18 8" xfId="17192"/>
    <cellStyle name="40% - Accent6 19" xfId="17193"/>
    <cellStyle name="40% - Accent6 19 2" xfId="17194"/>
    <cellStyle name="40% - Accent6 19 2 2" xfId="17195"/>
    <cellStyle name="40% - Accent6 19 2 2 2" xfId="17196"/>
    <cellStyle name="40% - Accent6 19 2 3" xfId="17197"/>
    <cellStyle name="40% - Accent6 19 2 3 2" xfId="17198"/>
    <cellStyle name="40% - Accent6 19 2 4" xfId="17199"/>
    <cellStyle name="40% - Accent6 19 2 4 2" xfId="17200"/>
    <cellStyle name="40% - Accent6 19 2 5" xfId="17201"/>
    <cellStyle name="40% - Accent6 19 2 5 2" xfId="17202"/>
    <cellStyle name="40% - Accent6 19 2 6" xfId="17203"/>
    <cellStyle name="40% - Accent6 19 3" xfId="17204"/>
    <cellStyle name="40% - Accent6 19 3 2" xfId="17205"/>
    <cellStyle name="40% - Accent6 19 4" xfId="17206"/>
    <cellStyle name="40% - Accent6 19 4 2" xfId="17207"/>
    <cellStyle name="40% - Accent6 19 5" xfId="17208"/>
    <cellStyle name="40% - Accent6 19 5 2" xfId="17209"/>
    <cellStyle name="40% - Accent6 19 6" xfId="17210"/>
    <cellStyle name="40% - Accent6 19 6 2" xfId="17211"/>
    <cellStyle name="40% - Accent6 19 7" xfId="17212"/>
    <cellStyle name="40% - Accent6 19 8" xfId="17213"/>
    <cellStyle name="40% - Accent6 2" xfId="17214"/>
    <cellStyle name="40% - Accent6 2 10" xfId="17215"/>
    <cellStyle name="40% - Accent6 2 11" xfId="17216"/>
    <cellStyle name="40% - Accent6 2 2" xfId="17217"/>
    <cellStyle name="40% - Accent6 2 2 2" xfId="17218"/>
    <cellStyle name="40% - Accent6 2 2 2 2" xfId="17219"/>
    <cellStyle name="40% - Accent6 2 2 3" xfId="17220"/>
    <cellStyle name="40% - Accent6 2 2 3 2" xfId="17221"/>
    <cellStyle name="40% - Accent6 2 2 4" xfId="17222"/>
    <cellStyle name="40% - Accent6 2 2 4 2" xfId="17223"/>
    <cellStyle name="40% - Accent6 2 2 5" xfId="17224"/>
    <cellStyle name="40% - Accent6 2 2 5 2" xfId="17225"/>
    <cellStyle name="40% - Accent6 2 2 6" xfId="17226"/>
    <cellStyle name="40% - Accent6 2 2 7" xfId="17227"/>
    <cellStyle name="40% - Accent6 2 2 8" xfId="17228"/>
    <cellStyle name="40% - Accent6 2 2 9" xfId="17229"/>
    <cellStyle name="40% - Accent6 2 3" xfId="17230"/>
    <cellStyle name="40% - Accent6 2 3 2" xfId="17231"/>
    <cellStyle name="40% - Accent6 2 4" xfId="17232"/>
    <cellStyle name="40% - Accent6 2 4 2" xfId="17233"/>
    <cellStyle name="40% - Accent6 2 5" xfId="17234"/>
    <cellStyle name="40% - Accent6 2 5 2" xfId="17235"/>
    <cellStyle name="40% - Accent6 2 6" xfId="17236"/>
    <cellStyle name="40% - Accent6 2 6 2" xfId="17237"/>
    <cellStyle name="40% - Accent6 2 7" xfId="17238"/>
    <cellStyle name="40% - Accent6 2 8" xfId="17239"/>
    <cellStyle name="40% - Accent6 2 9" xfId="17240"/>
    <cellStyle name="40% - Accent6 20" xfId="17241"/>
    <cellStyle name="40% - Accent6 20 2" xfId="17242"/>
    <cellStyle name="40% - Accent6 20 2 2" xfId="17243"/>
    <cellStyle name="40% - Accent6 20 2 2 2" xfId="17244"/>
    <cellStyle name="40% - Accent6 20 2 3" xfId="17245"/>
    <cellStyle name="40% - Accent6 20 2 3 2" xfId="17246"/>
    <cellStyle name="40% - Accent6 20 2 4" xfId="17247"/>
    <cellStyle name="40% - Accent6 20 2 4 2" xfId="17248"/>
    <cellStyle name="40% - Accent6 20 2 5" xfId="17249"/>
    <cellStyle name="40% - Accent6 20 2 5 2" xfId="17250"/>
    <cellStyle name="40% - Accent6 20 2 6" xfId="17251"/>
    <cellStyle name="40% - Accent6 20 3" xfId="17252"/>
    <cellStyle name="40% - Accent6 20 3 2" xfId="17253"/>
    <cellStyle name="40% - Accent6 20 4" xfId="17254"/>
    <cellStyle name="40% - Accent6 20 4 2" xfId="17255"/>
    <cellStyle name="40% - Accent6 20 5" xfId="17256"/>
    <cellStyle name="40% - Accent6 20 5 2" xfId="17257"/>
    <cellStyle name="40% - Accent6 20 6" xfId="17258"/>
    <cellStyle name="40% - Accent6 20 6 2" xfId="17259"/>
    <cellStyle name="40% - Accent6 20 7" xfId="17260"/>
    <cellStyle name="40% - Accent6 20 8" xfId="17261"/>
    <cellStyle name="40% - Accent6 21" xfId="17262"/>
    <cellStyle name="40% - Accent6 21 2" xfId="17263"/>
    <cellStyle name="40% - Accent6 21 2 2" xfId="17264"/>
    <cellStyle name="40% - Accent6 21 2 2 2" xfId="17265"/>
    <cellStyle name="40% - Accent6 21 2 3" xfId="17266"/>
    <cellStyle name="40% - Accent6 21 2 3 2" xfId="17267"/>
    <cellStyle name="40% - Accent6 21 2 4" xfId="17268"/>
    <cellStyle name="40% - Accent6 21 2 4 2" xfId="17269"/>
    <cellStyle name="40% - Accent6 21 2 5" xfId="17270"/>
    <cellStyle name="40% - Accent6 21 2 5 2" xfId="17271"/>
    <cellStyle name="40% - Accent6 21 2 6" xfId="17272"/>
    <cellStyle name="40% - Accent6 21 3" xfId="17273"/>
    <cellStyle name="40% - Accent6 21 3 2" xfId="17274"/>
    <cellStyle name="40% - Accent6 21 4" xfId="17275"/>
    <cellStyle name="40% - Accent6 21 4 2" xfId="17276"/>
    <cellStyle name="40% - Accent6 21 5" xfId="17277"/>
    <cellStyle name="40% - Accent6 21 5 2" xfId="17278"/>
    <cellStyle name="40% - Accent6 21 6" xfId="17279"/>
    <cellStyle name="40% - Accent6 21 6 2" xfId="17280"/>
    <cellStyle name="40% - Accent6 21 7" xfId="17281"/>
    <cellStyle name="40% - Accent6 21 8" xfId="17282"/>
    <cellStyle name="40% - Accent6 22" xfId="17283"/>
    <cellStyle name="40% - Accent6 22 2" xfId="17284"/>
    <cellStyle name="40% - Accent6 22 2 2" xfId="17285"/>
    <cellStyle name="40% - Accent6 22 2 2 2" xfId="17286"/>
    <cellStyle name="40% - Accent6 22 2 3" xfId="17287"/>
    <cellStyle name="40% - Accent6 22 2 3 2" xfId="17288"/>
    <cellStyle name="40% - Accent6 22 2 4" xfId="17289"/>
    <cellStyle name="40% - Accent6 22 2 4 2" xfId="17290"/>
    <cellStyle name="40% - Accent6 22 2 5" xfId="17291"/>
    <cellStyle name="40% - Accent6 22 2 5 2" xfId="17292"/>
    <cellStyle name="40% - Accent6 22 2 6" xfId="17293"/>
    <cellStyle name="40% - Accent6 22 3" xfId="17294"/>
    <cellStyle name="40% - Accent6 22 3 2" xfId="17295"/>
    <cellStyle name="40% - Accent6 22 4" xfId="17296"/>
    <cellStyle name="40% - Accent6 22 4 2" xfId="17297"/>
    <cellStyle name="40% - Accent6 22 5" xfId="17298"/>
    <cellStyle name="40% - Accent6 22 5 2" xfId="17299"/>
    <cellStyle name="40% - Accent6 22 6" xfId="17300"/>
    <cellStyle name="40% - Accent6 22 6 2" xfId="17301"/>
    <cellStyle name="40% - Accent6 22 7" xfId="17302"/>
    <cellStyle name="40% - Accent6 22 8" xfId="17303"/>
    <cellStyle name="40% - Accent6 23" xfId="17304"/>
    <cellStyle name="40% - Accent6 23 2" xfId="17305"/>
    <cellStyle name="40% - Accent6 23 2 2" xfId="17306"/>
    <cellStyle name="40% - Accent6 23 2 2 2" xfId="17307"/>
    <cellStyle name="40% - Accent6 23 2 3" xfId="17308"/>
    <cellStyle name="40% - Accent6 23 2 3 2" xfId="17309"/>
    <cellStyle name="40% - Accent6 23 2 4" xfId="17310"/>
    <cellStyle name="40% - Accent6 23 2 4 2" xfId="17311"/>
    <cellStyle name="40% - Accent6 23 2 5" xfId="17312"/>
    <cellStyle name="40% - Accent6 23 2 5 2" xfId="17313"/>
    <cellStyle name="40% - Accent6 23 2 6" xfId="17314"/>
    <cellStyle name="40% - Accent6 23 3" xfId="17315"/>
    <cellStyle name="40% - Accent6 23 3 2" xfId="17316"/>
    <cellStyle name="40% - Accent6 23 4" xfId="17317"/>
    <cellStyle name="40% - Accent6 23 4 2" xfId="17318"/>
    <cellStyle name="40% - Accent6 23 5" xfId="17319"/>
    <cellStyle name="40% - Accent6 23 5 2" xfId="17320"/>
    <cellStyle name="40% - Accent6 23 6" xfId="17321"/>
    <cellStyle name="40% - Accent6 23 6 2" xfId="17322"/>
    <cellStyle name="40% - Accent6 23 7" xfId="17323"/>
    <cellStyle name="40% - Accent6 23 8" xfId="17324"/>
    <cellStyle name="40% - Accent6 24" xfId="17325"/>
    <cellStyle name="40% - Accent6 24 2" xfId="17326"/>
    <cellStyle name="40% - Accent6 24 2 2" xfId="17327"/>
    <cellStyle name="40% - Accent6 24 2 2 2" xfId="17328"/>
    <cellStyle name="40% - Accent6 24 2 3" xfId="17329"/>
    <cellStyle name="40% - Accent6 24 2 3 2" xfId="17330"/>
    <cellStyle name="40% - Accent6 24 2 4" xfId="17331"/>
    <cellStyle name="40% - Accent6 24 2 4 2" xfId="17332"/>
    <cellStyle name="40% - Accent6 24 2 5" xfId="17333"/>
    <cellStyle name="40% - Accent6 24 2 5 2" xfId="17334"/>
    <cellStyle name="40% - Accent6 24 2 6" xfId="17335"/>
    <cellStyle name="40% - Accent6 24 3" xfId="17336"/>
    <cellStyle name="40% - Accent6 24 3 2" xfId="17337"/>
    <cellStyle name="40% - Accent6 24 4" xfId="17338"/>
    <cellStyle name="40% - Accent6 24 4 2" xfId="17339"/>
    <cellStyle name="40% - Accent6 24 5" xfId="17340"/>
    <cellStyle name="40% - Accent6 24 5 2" xfId="17341"/>
    <cellStyle name="40% - Accent6 24 6" xfId="17342"/>
    <cellStyle name="40% - Accent6 24 6 2" xfId="17343"/>
    <cellStyle name="40% - Accent6 24 7" xfId="17344"/>
    <cellStyle name="40% - Accent6 24 8" xfId="17345"/>
    <cellStyle name="40% - Accent6 25" xfId="17346"/>
    <cellStyle name="40% - Accent6 25 2" xfId="17347"/>
    <cellStyle name="40% - Accent6 25 2 2" xfId="17348"/>
    <cellStyle name="40% - Accent6 25 2 2 2" xfId="17349"/>
    <cellStyle name="40% - Accent6 25 2 3" xfId="17350"/>
    <cellStyle name="40% - Accent6 25 2 3 2" xfId="17351"/>
    <cellStyle name="40% - Accent6 25 2 4" xfId="17352"/>
    <cellStyle name="40% - Accent6 25 2 4 2" xfId="17353"/>
    <cellStyle name="40% - Accent6 25 2 5" xfId="17354"/>
    <cellStyle name="40% - Accent6 25 2 5 2" xfId="17355"/>
    <cellStyle name="40% - Accent6 25 2 6" xfId="17356"/>
    <cellStyle name="40% - Accent6 25 3" xfId="17357"/>
    <cellStyle name="40% - Accent6 25 3 2" xfId="17358"/>
    <cellStyle name="40% - Accent6 25 4" xfId="17359"/>
    <cellStyle name="40% - Accent6 25 4 2" xfId="17360"/>
    <cellStyle name="40% - Accent6 25 5" xfId="17361"/>
    <cellStyle name="40% - Accent6 25 5 2" xfId="17362"/>
    <cellStyle name="40% - Accent6 25 6" xfId="17363"/>
    <cellStyle name="40% - Accent6 25 6 2" xfId="17364"/>
    <cellStyle name="40% - Accent6 25 7" xfId="17365"/>
    <cellStyle name="40% - Accent6 25 8" xfId="17366"/>
    <cellStyle name="40% - Accent6 26" xfId="17367"/>
    <cellStyle name="40% - Accent6 26 2" xfId="17368"/>
    <cellStyle name="40% - Accent6 26 2 2" xfId="17369"/>
    <cellStyle name="40% - Accent6 26 2 2 2" xfId="17370"/>
    <cellStyle name="40% - Accent6 26 2 3" xfId="17371"/>
    <cellStyle name="40% - Accent6 26 2 3 2" xfId="17372"/>
    <cellStyle name="40% - Accent6 26 2 4" xfId="17373"/>
    <cellStyle name="40% - Accent6 26 2 4 2" xfId="17374"/>
    <cellStyle name="40% - Accent6 26 2 5" xfId="17375"/>
    <cellStyle name="40% - Accent6 26 2 5 2" xfId="17376"/>
    <cellStyle name="40% - Accent6 26 2 6" xfId="17377"/>
    <cellStyle name="40% - Accent6 26 3" xfId="17378"/>
    <cellStyle name="40% - Accent6 26 3 2" xfId="17379"/>
    <cellStyle name="40% - Accent6 26 4" xfId="17380"/>
    <cellStyle name="40% - Accent6 26 4 2" xfId="17381"/>
    <cellStyle name="40% - Accent6 26 5" xfId="17382"/>
    <cellStyle name="40% - Accent6 26 5 2" xfId="17383"/>
    <cellStyle name="40% - Accent6 26 6" xfId="17384"/>
    <cellStyle name="40% - Accent6 26 6 2" xfId="17385"/>
    <cellStyle name="40% - Accent6 26 7" xfId="17386"/>
    <cellStyle name="40% - Accent6 26 8" xfId="17387"/>
    <cellStyle name="40% - Accent6 27" xfId="17388"/>
    <cellStyle name="40% - Accent6 27 2" xfId="17389"/>
    <cellStyle name="40% - Accent6 27 2 2" xfId="17390"/>
    <cellStyle name="40% - Accent6 27 2 2 2" xfId="17391"/>
    <cellStyle name="40% - Accent6 27 2 3" xfId="17392"/>
    <cellStyle name="40% - Accent6 27 2 3 2" xfId="17393"/>
    <cellStyle name="40% - Accent6 27 2 4" xfId="17394"/>
    <cellStyle name="40% - Accent6 27 2 4 2" xfId="17395"/>
    <cellStyle name="40% - Accent6 27 2 5" xfId="17396"/>
    <cellStyle name="40% - Accent6 27 2 5 2" xfId="17397"/>
    <cellStyle name="40% - Accent6 27 2 6" xfId="17398"/>
    <cellStyle name="40% - Accent6 27 3" xfId="17399"/>
    <cellStyle name="40% - Accent6 27 3 2" xfId="17400"/>
    <cellStyle name="40% - Accent6 27 4" xfId="17401"/>
    <cellStyle name="40% - Accent6 27 4 2" xfId="17402"/>
    <cellStyle name="40% - Accent6 27 5" xfId="17403"/>
    <cellStyle name="40% - Accent6 27 5 2" xfId="17404"/>
    <cellStyle name="40% - Accent6 27 6" xfId="17405"/>
    <cellStyle name="40% - Accent6 27 6 2" xfId="17406"/>
    <cellStyle name="40% - Accent6 27 7" xfId="17407"/>
    <cellStyle name="40% - Accent6 27 8" xfId="17408"/>
    <cellStyle name="40% - Accent6 28" xfId="17409"/>
    <cellStyle name="40% - Accent6 28 2" xfId="17410"/>
    <cellStyle name="40% - Accent6 28 2 2" xfId="17411"/>
    <cellStyle name="40% - Accent6 28 2 2 2" xfId="17412"/>
    <cellStyle name="40% - Accent6 28 2 3" xfId="17413"/>
    <cellStyle name="40% - Accent6 28 2 3 2" xfId="17414"/>
    <cellStyle name="40% - Accent6 28 2 4" xfId="17415"/>
    <cellStyle name="40% - Accent6 28 2 4 2" xfId="17416"/>
    <cellStyle name="40% - Accent6 28 2 5" xfId="17417"/>
    <cellStyle name="40% - Accent6 28 2 5 2" xfId="17418"/>
    <cellStyle name="40% - Accent6 28 2 6" xfId="17419"/>
    <cellStyle name="40% - Accent6 28 3" xfId="17420"/>
    <cellStyle name="40% - Accent6 28 3 2" xfId="17421"/>
    <cellStyle name="40% - Accent6 28 4" xfId="17422"/>
    <cellStyle name="40% - Accent6 28 4 2" xfId="17423"/>
    <cellStyle name="40% - Accent6 28 5" xfId="17424"/>
    <cellStyle name="40% - Accent6 28 5 2" xfId="17425"/>
    <cellStyle name="40% - Accent6 28 6" xfId="17426"/>
    <cellStyle name="40% - Accent6 28 6 2" xfId="17427"/>
    <cellStyle name="40% - Accent6 28 7" xfId="17428"/>
    <cellStyle name="40% - Accent6 28 8" xfId="17429"/>
    <cellStyle name="40% - Accent6 29" xfId="17430"/>
    <cellStyle name="40% - Accent6 29 2" xfId="17431"/>
    <cellStyle name="40% - Accent6 29 2 2" xfId="17432"/>
    <cellStyle name="40% - Accent6 29 2 2 2" xfId="17433"/>
    <cellStyle name="40% - Accent6 29 2 3" xfId="17434"/>
    <cellStyle name="40% - Accent6 29 2 3 2" xfId="17435"/>
    <cellStyle name="40% - Accent6 29 2 4" xfId="17436"/>
    <cellStyle name="40% - Accent6 29 2 4 2" xfId="17437"/>
    <cellStyle name="40% - Accent6 29 2 5" xfId="17438"/>
    <cellStyle name="40% - Accent6 29 2 5 2" xfId="17439"/>
    <cellStyle name="40% - Accent6 29 2 6" xfId="17440"/>
    <cellStyle name="40% - Accent6 29 3" xfId="17441"/>
    <cellStyle name="40% - Accent6 29 3 2" xfId="17442"/>
    <cellStyle name="40% - Accent6 29 4" xfId="17443"/>
    <cellStyle name="40% - Accent6 29 4 2" xfId="17444"/>
    <cellStyle name="40% - Accent6 29 5" xfId="17445"/>
    <cellStyle name="40% - Accent6 29 5 2" xfId="17446"/>
    <cellStyle name="40% - Accent6 29 6" xfId="17447"/>
    <cellStyle name="40% - Accent6 29 6 2" xfId="17448"/>
    <cellStyle name="40% - Accent6 29 7" xfId="17449"/>
    <cellStyle name="40% - Accent6 29 8" xfId="17450"/>
    <cellStyle name="40% - Accent6 3" xfId="17451"/>
    <cellStyle name="40% - Accent6 3 10" xfId="17452"/>
    <cellStyle name="40% - Accent6 3 11" xfId="17453"/>
    <cellStyle name="40% - Accent6 3 2" xfId="17454"/>
    <cellStyle name="40% - Accent6 3 2 2" xfId="17455"/>
    <cellStyle name="40% - Accent6 3 2 2 2" xfId="17456"/>
    <cellStyle name="40% - Accent6 3 2 3" xfId="17457"/>
    <cellStyle name="40% - Accent6 3 2 3 2" xfId="17458"/>
    <cellStyle name="40% - Accent6 3 2 4" xfId="17459"/>
    <cellStyle name="40% - Accent6 3 2 4 2" xfId="17460"/>
    <cellStyle name="40% - Accent6 3 2 5" xfId="17461"/>
    <cellStyle name="40% - Accent6 3 2 5 2" xfId="17462"/>
    <cellStyle name="40% - Accent6 3 2 6" xfId="17463"/>
    <cellStyle name="40% - Accent6 3 2 7" xfId="17464"/>
    <cellStyle name="40% - Accent6 3 2 8" xfId="17465"/>
    <cellStyle name="40% - Accent6 3 2 9" xfId="17466"/>
    <cellStyle name="40% - Accent6 3 3" xfId="17467"/>
    <cellStyle name="40% - Accent6 3 3 2" xfId="17468"/>
    <cellStyle name="40% - Accent6 3 4" xfId="17469"/>
    <cellStyle name="40% - Accent6 3 4 2" xfId="17470"/>
    <cellStyle name="40% - Accent6 3 5" xfId="17471"/>
    <cellStyle name="40% - Accent6 3 5 2" xfId="17472"/>
    <cellStyle name="40% - Accent6 3 6" xfId="17473"/>
    <cellStyle name="40% - Accent6 3 6 2" xfId="17474"/>
    <cellStyle name="40% - Accent6 3 7" xfId="17475"/>
    <cellStyle name="40% - Accent6 3 8" xfId="17476"/>
    <cellStyle name="40% - Accent6 3 9" xfId="17477"/>
    <cellStyle name="40% - Accent6 30" xfId="17478"/>
    <cellStyle name="40% - Accent6 30 2" xfId="17479"/>
    <cellStyle name="40% - Accent6 30 2 2" xfId="17480"/>
    <cellStyle name="40% - Accent6 30 2 2 2" xfId="17481"/>
    <cellStyle name="40% - Accent6 30 2 3" xfId="17482"/>
    <cellStyle name="40% - Accent6 30 2 3 2" xfId="17483"/>
    <cellStyle name="40% - Accent6 30 2 4" xfId="17484"/>
    <cellStyle name="40% - Accent6 30 2 4 2" xfId="17485"/>
    <cellStyle name="40% - Accent6 30 2 5" xfId="17486"/>
    <cellStyle name="40% - Accent6 30 2 5 2" xfId="17487"/>
    <cellStyle name="40% - Accent6 30 2 6" xfId="17488"/>
    <cellStyle name="40% - Accent6 30 3" xfId="17489"/>
    <cellStyle name="40% - Accent6 30 3 2" xfId="17490"/>
    <cellStyle name="40% - Accent6 30 4" xfId="17491"/>
    <cellStyle name="40% - Accent6 30 4 2" xfId="17492"/>
    <cellStyle name="40% - Accent6 30 5" xfId="17493"/>
    <cellStyle name="40% - Accent6 30 5 2" xfId="17494"/>
    <cellStyle name="40% - Accent6 30 6" xfId="17495"/>
    <cellStyle name="40% - Accent6 30 6 2" xfId="17496"/>
    <cellStyle name="40% - Accent6 30 7" xfId="17497"/>
    <cellStyle name="40% - Accent6 30 8" xfId="17498"/>
    <cellStyle name="40% - Accent6 31" xfId="17499"/>
    <cellStyle name="40% - Accent6 31 2" xfId="17500"/>
    <cellStyle name="40% - Accent6 31 2 2" xfId="17501"/>
    <cellStyle name="40% - Accent6 31 2 2 2" xfId="17502"/>
    <cellStyle name="40% - Accent6 31 2 3" xfId="17503"/>
    <cellStyle name="40% - Accent6 31 2 3 2" xfId="17504"/>
    <cellStyle name="40% - Accent6 31 2 4" xfId="17505"/>
    <cellStyle name="40% - Accent6 31 2 4 2" xfId="17506"/>
    <cellStyle name="40% - Accent6 31 2 5" xfId="17507"/>
    <cellStyle name="40% - Accent6 31 2 5 2" xfId="17508"/>
    <cellStyle name="40% - Accent6 31 2 6" xfId="17509"/>
    <cellStyle name="40% - Accent6 31 3" xfId="17510"/>
    <cellStyle name="40% - Accent6 31 3 2" xfId="17511"/>
    <cellStyle name="40% - Accent6 31 4" xfId="17512"/>
    <cellStyle name="40% - Accent6 31 4 2" xfId="17513"/>
    <cellStyle name="40% - Accent6 31 5" xfId="17514"/>
    <cellStyle name="40% - Accent6 31 5 2" xfId="17515"/>
    <cellStyle name="40% - Accent6 31 6" xfId="17516"/>
    <cellStyle name="40% - Accent6 31 6 2" xfId="17517"/>
    <cellStyle name="40% - Accent6 31 7" xfId="17518"/>
    <cellStyle name="40% - Accent6 31 8" xfId="17519"/>
    <cellStyle name="40% - Accent6 32" xfId="17520"/>
    <cellStyle name="40% - Accent6 32 2" xfId="17521"/>
    <cellStyle name="40% - Accent6 32 2 2" xfId="17522"/>
    <cellStyle name="40% - Accent6 32 2 2 2" xfId="17523"/>
    <cellStyle name="40% - Accent6 32 2 3" xfId="17524"/>
    <cellStyle name="40% - Accent6 32 2 3 2" xfId="17525"/>
    <cellStyle name="40% - Accent6 32 2 4" xfId="17526"/>
    <cellStyle name="40% - Accent6 32 2 4 2" xfId="17527"/>
    <cellStyle name="40% - Accent6 32 2 5" xfId="17528"/>
    <cellStyle name="40% - Accent6 32 2 5 2" xfId="17529"/>
    <cellStyle name="40% - Accent6 32 2 6" xfId="17530"/>
    <cellStyle name="40% - Accent6 32 3" xfId="17531"/>
    <cellStyle name="40% - Accent6 32 3 2" xfId="17532"/>
    <cellStyle name="40% - Accent6 32 4" xfId="17533"/>
    <cellStyle name="40% - Accent6 32 4 2" xfId="17534"/>
    <cellStyle name="40% - Accent6 32 5" xfId="17535"/>
    <cellStyle name="40% - Accent6 32 5 2" xfId="17536"/>
    <cellStyle name="40% - Accent6 32 6" xfId="17537"/>
    <cellStyle name="40% - Accent6 32 6 2" xfId="17538"/>
    <cellStyle name="40% - Accent6 32 7" xfId="17539"/>
    <cellStyle name="40% - Accent6 32 8" xfId="17540"/>
    <cellStyle name="40% - Accent6 33" xfId="17541"/>
    <cellStyle name="40% - Accent6 33 2" xfId="17542"/>
    <cellStyle name="40% - Accent6 33 2 2" xfId="17543"/>
    <cellStyle name="40% - Accent6 33 2 2 2" xfId="17544"/>
    <cellStyle name="40% - Accent6 33 2 3" xfId="17545"/>
    <cellStyle name="40% - Accent6 33 2 3 2" xfId="17546"/>
    <cellStyle name="40% - Accent6 33 2 4" xfId="17547"/>
    <cellStyle name="40% - Accent6 33 2 4 2" xfId="17548"/>
    <cellStyle name="40% - Accent6 33 2 5" xfId="17549"/>
    <cellStyle name="40% - Accent6 33 2 5 2" xfId="17550"/>
    <cellStyle name="40% - Accent6 33 2 6" xfId="17551"/>
    <cellStyle name="40% - Accent6 33 3" xfId="17552"/>
    <cellStyle name="40% - Accent6 33 3 2" xfId="17553"/>
    <cellStyle name="40% - Accent6 33 4" xfId="17554"/>
    <cellStyle name="40% - Accent6 33 4 2" xfId="17555"/>
    <cellStyle name="40% - Accent6 33 5" xfId="17556"/>
    <cellStyle name="40% - Accent6 33 5 2" xfId="17557"/>
    <cellStyle name="40% - Accent6 33 6" xfId="17558"/>
    <cellStyle name="40% - Accent6 33 6 2" xfId="17559"/>
    <cellStyle name="40% - Accent6 33 7" xfId="17560"/>
    <cellStyle name="40% - Accent6 33 8" xfId="17561"/>
    <cellStyle name="40% - Accent6 34" xfId="17562"/>
    <cellStyle name="40% - Accent6 34 2" xfId="17563"/>
    <cellStyle name="40% - Accent6 34 2 2" xfId="17564"/>
    <cellStyle name="40% - Accent6 34 2 2 2" xfId="17565"/>
    <cellStyle name="40% - Accent6 34 2 3" xfId="17566"/>
    <cellStyle name="40% - Accent6 34 2 3 2" xfId="17567"/>
    <cellStyle name="40% - Accent6 34 2 4" xfId="17568"/>
    <cellStyle name="40% - Accent6 34 2 4 2" xfId="17569"/>
    <cellStyle name="40% - Accent6 34 2 5" xfId="17570"/>
    <cellStyle name="40% - Accent6 34 2 5 2" xfId="17571"/>
    <cellStyle name="40% - Accent6 34 2 6" xfId="17572"/>
    <cellStyle name="40% - Accent6 34 3" xfId="17573"/>
    <cellStyle name="40% - Accent6 34 3 2" xfId="17574"/>
    <cellStyle name="40% - Accent6 34 4" xfId="17575"/>
    <cellStyle name="40% - Accent6 34 4 2" xfId="17576"/>
    <cellStyle name="40% - Accent6 34 5" xfId="17577"/>
    <cellStyle name="40% - Accent6 34 5 2" xfId="17578"/>
    <cellStyle name="40% - Accent6 34 6" xfId="17579"/>
    <cellStyle name="40% - Accent6 34 6 2" xfId="17580"/>
    <cellStyle name="40% - Accent6 34 7" xfId="17581"/>
    <cellStyle name="40% - Accent6 34 8" xfId="17582"/>
    <cellStyle name="40% - Accent6 35" xfId="17583"/>
    <cellStyle name="40% - Accent6 35 2" xfId="17584"/>
    <cellStyle name="40% - Accent6 35 2 2" xfId="17585"/>
    <cellStyle name="40% - Accent6 35 2 2 2" xfId="17586"/>
    <cellStyle name="40% - Accent6 35 2 3" xfId="17587"/>
    <cellStyle name="40% - Accent6 35 2 3 2" xfId="17588"/>
    <cellStyle name="40% - Accent6 35 2 4" xfId="17589"/>
    <cellStyle name="40% - Accent6 35 2 4 2" xfId="17590"/>
    <cellStyle name="40% - Accent6 35 2 5" xfId="17591"/>
    <cellStyle name="40% - Accent6 35 2 5 2" xfId="17592"/>
    <cellStyle name="40% - Accent6 35 2 6" xfId="17593"/>
    <cellStyle name="40% - Accent6 35 3" xfId="17594"/>
    <cellStyle name="40% - Accent6 35 3 2" xfId="17595"/>
    <cellStyle name="40% - Accent6 35 4" xfId="17596"/>
    <cellStyle name="40% - Accent6 35 4 2" xfId="17597"/>
    <cellStyle name="40% - Accent6 35 5" xfId="17598"/>
    <cellStyle name="40% - Accent6 35 5 2" xfId="17599"/>
    <cellStyle name="40% - Accent6 35 6" xfId="17600"/>
    <cellStyle name="40% - Accent6 35 6 2" xfId="17601"/>
    <cellStyle name="40% - Accent6 35 7" xfId="17602"/>
    <cellStyle name="40% - Accent6 35 8" xfId="17603"/>
    <cellStyle name="40% - Accent6 36" xfId="17604"/>
    <cellStyle name="40% - Accent6 36 2" xfId="17605"/>
    <cellStyle name="40% - Accent6 36 2 2" xfId="17606"/>
    <cellStyle name="40% - Accent6 36 2 2 2" xfId="17607"/>
    <cellStyle name="40% - Accent6 36 2 3" xfId="17608"/>
    <cellStyle name="40% - Accent6 36 2 3 2" xfId="17609"/>
    <cellStyle name="40% - Accent6 36 2 4" xfId="17610"/>
    <cellStyle name="40% - Accent6 36 2 4 2" xfId="17611"/>
    <cellStyle name="40% - Accent6 36 2 5" xfId="17612"/>
    <cellStyle name="40% - Accent6 36 2 5 2" xfId="17613"/>
    <cellStyle name="40% - Accent6 36 2 6" xfId="17614"/>
    <cellStyle name="40% - Accent6 36 3" xfId="17615"/>
    <cellStyle name="40% - Accent6 36 3 2" xfId="17616"/>
    <cellStyle name="40% - Accent6 36 4" xfId="17617"/>
    <cellStyle name="40% - Accent6 36 4 2" xfId="17618"/>
    <cellStyle name="40% - Accent6 36 5" xfId="17619"/>
    <cellStyle name="40% - Accent6 36 5 2" xfId="17620"/>
    <cellStyle name="40% - Accent6 36 6" xfId="17621"/>
    <cellStyle name="40% - Accent6 36 6 2" xfId="17622"/>
    <cellStyle name="40% - Accent6 36 7" xfId="17623"/>
    <cellStyle name="40% - Accent6 36 8" xfId="17624"/>
    <cellStyle name="40% - Accent6 37" xfId="17625"/>
    <cellStyle name="40% - Accent6 37 2" xfId="17626"/>
    <cellStyle name="40% - Accent6 37 2 2" xfId="17627"/>
    <cellStyle name="40% - Accent6 37 2 2 2" xfId="17628"/>
    <cellStyle name="40% - Accent6 37 2 3" xfId="17629"/>
    <cellStyle name="40% - Accent6 37 2 3 2" xfId="17630"/>
    <cellStyle name="40% - Accent6 37 2 4" xfId="17631"/>
    <cellStyle name="40% - Accent6 37 2 4 2" xfId="17632"/>
    <cellStyle name="40% - Accent6 37 2 5" xfId="17633"/>
    <cellStyle name="40% - Accent6 37 2 5 2" xfId="17634"/>
    <cellStyle name="40% - Accent6 37 2 6" xfId="17635"/>
    <cellStyle name="40% - Accent6 37 3" xfId="17636"/>
    <cellStyle name="40% - Accent6 37 3 2" xfId="17637"/>
    <cellStyle name="40% - Accent6 37 4" xfId="17638"/>
    <cellStyle name="40% - Accent6 37 4 2" xfId="17639"/>
    <cellStyle name="40% - Accent6 37 5" xfId="17640"/>
    <cellStyle name="40% - Accent6 37 5 2" xfId="17641"/>
    <cellStyle name="40% - Accent6 37 6" xfId="17642"/>
    <cellStyle name="40% - Accent6 37 6 2" xfId="17643"/>
    <cellStyle name="40% - Accent6 37 7" xfId="17644"/>
    <cellStyle name="40% - Accent6 37 8" xfId="17645"/>
    <cellStyle name="40% - Accent6 38" xfId="17646"/>
    <cellStyle name="40% - Accent6 38 2" xfId="17647"/>
    <cellStyle name="40% - Accent6 38 2 2" xfId="17648"/>
    <cellStyle name="40% - Accent6 38 2 2 2" xfId="17649"/>
    <cellStyle name="40% - Accent6 38 2 3" xfId="17650"/>
    <cellStyle name="40% - Accent6 38 2 3 2" xfId="17651"/>
    <cellStyle name="40% - Accent6 38 2 4" xfId="17652"/>
    <cellStyle name="40% - Accent6 38 2 4 2" xfId="17653"/>
    <cellStyle name="40% - Accent6 38 2 5" xfId="17654"/>
    <cellStyle name="40% - Accent6 38 2 5 2" xfId="17655"/>
    <cellStyle name="40% - Accent6 38 2 6" xfId="17656"/>
    <cellStyle name="40% - Accent6 38 3" xfId="17657"/>
    <cellStyle name="40% - Accent6 38 3 2" xfId="17658"/>
    <cellStyle name="40% - Accent6 38 4" xfId="17659"/>
    <cellStyle name="40% - Accent6 38 4 2" xfId="17660"/>
    <cellStyle name="40% - Accent6 38 5" xfId="17661"/>
    <cellStyle name="40% - Accent6 38 5 2" xfId="17662"/>
    <cellStyle name="40% - Accent6 38 6" xfId="17663"/>
    <cellStyle name="40% - Accent6 38 6 2" xfId="17664"/>
    <cellStyle name="40% - Accent6 38 7" xfId="17665"/>
    <cellStyle name="40% - Accent6 38 8" xfId="17666"/>
    <cellStyle name="40% - Accent6 39" xfId="17667"/>
    <cellStyle name="40% - Accent6 39 2" xfId="17668"/>
    <cellStyle name="40% - Accent6 39 2 2" xfId="17669"/>
    <cellStyle name="40% - Accent6 39 2 2 2" xfId="17670"/>
    <cellStyle name="40% - Accent6 39 2 3" xfId="17671"/>
    <cellStyle name="40% - Accent6 39 2 3 2" xfId="17672"/>
    <cellStyle name="40% - Accent6 39 2 4" xfId="17673"/>
    <cellStyle name="40% - Accent6 39 2 4 2" xfId="17674"/>
    <cellStyle name="40% - Accent6 39 2 5" xfId="17675"/>
    <cellStyle name="40% - Accent6 39 2 5 2" xfId="17676"/>
    <cellStyle name="40% - Accent6 39 2 6" xfId="17677"/>
    <cellStyle name="40% - Accent6 39 3" xfId="17678"/>
    <cellStyle name="40% - Accent6 39 3 2" xfId="17679"/>
    <cellStyle name="40% - Accent6 39 4" xfId="17680"/>
    <cellStyle name="40% - Accent6 39 4 2" xfId="17681"/>
    <cellStyle name="40% - Accent6 39 5" xfId="17682"/>
    <cellStyle name="40% - Accent6 39 5 2" xfId="17683"/>
    <cellStyle name="40% - Accent6 39 6" xfId="17684"/>
    <cellStyle name="40% - Accent6 39 6 2" xfId="17685"/>
    <cellStyle name="40% - Accent6 39 7" xfId="17686"/>
    <cellStyle name="40% - Accent6 39 8" xfId="17687"/>
    <cellStyle name="40% - Accent6 4" xfId="17688"/>
    <cellStyle name="40% - Accent6 4 10" xfId="17689"/>
    <cellStyle name="40% - Accent6 4 11" xfId="17690"/>
    <cellStyle name="40% - Accent6 4 2" xfId="17691"/>
    <cellStyle name="40% - Accent6 4 2 2" xfId="17692"/>
    <cellStyle name="40% - Accent6 4 2 2 2" xfId="17693"/>
    <cellStyle name="40% - Accent6 4 2 3" xfId="17694"/>
    <cellStyle name="40% - Accent6 4 2 3 2" xfId="17695"/>
    <cellStyle name="40% - Accent6 4 2 4" xfId="17696"/>
    <cellStyle name="40% - Accent6 4 2 4 2" xfId="17697"/>
    <cellStyle name="40% - Accent6 4 2 5" xfId="17698"/>
    <cellStyle name="40% - Accent6 4 2 5 2" xfId="17699"/>
    <cellStyle name="40% - Accent6 4 2 6" xfId="17700"/>
    <cellStyle name="40% - Accent6 4 2 7" xfId="17701"/>
    <cellStyle name="40% - Accent6 4 2 8" xfId="17702"/>
    <cellStyle name="40% - Accent6 4 2 9" xfId="17703"/>
    <cellStyle name="40% - Accent6 4 3" xfId="17704"/>
    <cellStyle name="40% - Accent6 4 3 2" xfId="17705"/>
    <cellStyle name="40% - Accent6 4 4" xfId="17706"/>
    <cellStyle name="40% - Accent6 4 4 2" xfId="17707"/>
    <cellStyle name="40% - Accent6 4 5" xfId="17708"/>
    <cellStyle name="40% - Accent6 4 5 2" xfId="17709"/>
    <cellStyle name="40% - Accent6 4 6" xfId="17710"/>
    <cellStyle name="40% - Accent6 4 6 2" xfId="17711"/>
    <cellStyle name="40% - Accent6 4 7" xfId="17712"/>
    <cellStyle name="40% - Accent6 4 8" xfId="17713"/>
    <cellStyle name="40% - Accent6 4 9" xfId="17714"/>
    <cellStyle name="40% - Accent6 40" xfId="17715"/>
    <cellStyle name="40% - Accent6 40 2" xfId="17716"/>
    <cellStyle name="40% - Accent6 40 2 2" xfId="17717"/>
    <cellStyle name="40% - Accent6 40 2 2 2" xfId="17718"/>
    <cellStyle name="40% - Accent6 40 2 3" xfId="17719"/>
    <cellStyle name="40% - Accent6 40 2 3 2" xfId="17720"/>
    <cellStyle name="40% - Accent6 40 2 4" xfId="17721"/>
    <cellStyle name="40% - Accent6 40 2 4 2" xfId="17722"/>
    <cellStyle name="40% - Accent6 40 2 5" xfId="17723"/>
    <cellStyle name="40% - Accent6 40 2 5 2" xfId="17724"/>
    <cellStyle name="40% - Accent6 40 2 6" xfId="17725"/>
    <cellStyle name="40% - Accent6 40 3" xfId="17726"/>
    <cellStyle name="40% - Accent6 40 3 2" xfId="17727"/>
    <cellStyle name="40% - Accent6 40 4" xfId="17728"/>
    <cellStyle name="40% - Accent6 40 4 2" xfId="17729"/>
    <cellStyle name="40% - Accent6 40 5" xfId="17730"/>
    <cellStyle name="40% - Accent6 40 5 2" xfId="17731"/>
    <cellStyle name="40% - Accent6 40 6" xfId="17732"/>
    <cellStyle name="40% - Accent6 40 6 2" xfId="17733"/>
    <cellStyle name="40% - Accent6 40 7" xfId="17734"/>
    <cellStyle name="40% - Accent6 40 8" xfId="17735"/>
    <cellStyle name="40% - Accent6 41" xfId="17736"/>
    <cellStyle name="40% - Accent6 41 2" xfId="17737"/>
    <cellStyle name="40% - Accent6 41 2 2" xfId="17738"/>
    <cellStyle name="40% - Accent6 41 2 2 2" xfId="17739"/>
    <cellStyle name="40% - Accent6 41 2 3" xfId="17740"/>
    <cellStyle name="40% - Accent6 41 2 3 2" xfId="17741"/>
    <cellStyle name="40% - Accent6 41 2 4" xfId="17742"/>
    <cellStyle name="40% - Accent6 41 2 4 2" xfId="17743"/>
    <cellStyle name="40% - Accent6 41 2 5" xfId="17744"/>
    <cellStyle name="40% - Accent6 41 2 5 2" xfId="17745"/>
    <cellStyle name="40% - Accent6 41 2 6" xfId="17746"/>
    <cellStyle name="40% - Accent6 41 3" xfId="17747"/>
    <cellStyle name="40% - Accent6 41 3 2" xfId="17748"/>
    <cellStyle name="40% - Accent6 41 4" xfId="17749"/>
    <cellStyle name="40% - Accent6 41 4 2" xfId="17750"/>
    <cellStyle name="40% - Accent6 41 5" xfId="17751"/>
    <cellStyle name="40% - Accent6 41 5 2" xfId="17752"/>
    <cellStyle name="40% - Accent6 41 6" xfId="17753"/>
    <cellStyle name="40% - Accent6 41 6 2" xfId="17754"/>
    <cellStyle name="40% - Accent6 41 7" xfId="17755"/>
    <cellStyle name="40% - Accent6 41 8" xfId="17756"/>
    <cellStyle name="40% - Accent6 42" xfId="17757"/>
    <cellStyle name="40% - Accent6 42 2" xfId="17758"/>
    <cellStyle name="40% - Accent6 42 2 2" xfId="17759"/>
    <cellStyle name="40% - Accent6 42 2 2 2" xfId="17760"/>
    <cellStyle name="40% - Accent6 42 2 3" xfId="17761"/>
    <cellStyle name="40% - Accent6 42 2 3 2" xfId="17762"/>
    <cellStyle name="40% - Accent6 42 2 4" xfId="17763"/>
    <cellStyle name="40% - Accent6 42 2 4 2" xfId="17764"/>
    <cellStyle name="40% - Accent6 42 2 5" xfId="17765"/>
    <cellStyle name="40% - Accent6 42 2 5 2" xfId="17766"/>
    <cellStyle name="40% - Accent6 42 2 6" xfId="17767"/>
    <cellStyle name="40% - Accent6 42 3" xfId="17768"/>
    <cellStyle name="40% - Accent6 42 3 2" xfId="17769"/>
    <cellStyle name="40% - Accent6 42 4" xfId="17770"/>
    <cellStyle name="40% - Accent6 42 4 2" xfId="17771"/>
    <cellStyle name="40% - Accent6 42 5" xfId="17772"/>
    <cellStyle name="40% - Accent6 42 5 2" xfId="17773"/>
    <cellStyle name="40% - Accent6 42 6" xfId="17774"/>
    <cellStyle name="40% - Accent6 42 6 2" xfId="17775"/>
    <cellStyle name="40% - Accent6 42 7" xfId="17776"/>
    <cellStyle name="40% - Accent6 42 8" xfId="17777"/>
    <cellStyle name="40% - Accent6 43" xfId="17778"/>
    <cellStyle name="40% - Accent6 43 2" xfId="17779"/>
    <cellStyle name="40% - Accent6 43 2 2" xfId="17780"/>
    <cellStyle name="40% - Accent6 43 2 2 2" xfId="17781"/>
    <cellStyle name="40% - Accent6 43 2 3" xfId="17782"/>
    <cellStyle name="40% - Accent6 43 2 3 2" xfId="17783"/>
    <cellStyle name="40% - Accent6 43 2 4" xfId="17784"/>
    <cellStyle name="40% - Accent6 43 2 4 2" xfId="17785"/>
    <cellStyle name="40% - Accent6 43 2 5" xfId="17786"/>
    <cellStyle name="40% - Accent6 43 2 5 2" xfId="17787"/>
    <cellStyle name="40% - Accent6 43 2 6" xfId="17788"/>
    <cellStyle name="40% - Accent6 43 3" xfId="17789"/>
    <cellStyle name="40% - Accent6 43 3 2" xfId="17790"/>
    <cellStyle name="40% - Accent6 43 4" xfId="17791"/>
    <cellStyle name="40% - Accent6 43 4 2" xfId="17792"/>
    <cellStyle name="40% - Accent6 43 5" xfId="17793"/>
    <cellStyle name="40% - Accent6 43 5 2" xfId="17794"/>
    <cellStyle name="40% - Accent6 43 6" xfId="17795"/>
    <cellStyle name="40% - Accent6 43 6 2" xfId="17796"/>
    <cellStyle name="40% - Accent6 43 7" xfId="17797"/>
    <cellStyle name="40% - Accent6 43 8" xfId="17798"/>
    <cellStyle name="40% - Accent6 44" xfId="17799"/>
    <cellStyle name="40% - Accent6 44 2" xfId="17800"/>
    <cellStyle name="40% - Accent6 44 2 2" xfId="17801"/>
    <cellStyle name="40% - Accent6 44 2 2 2" xfId="17802"/>
    <cellStyle name="40% - Accent6 44 2 3" xfId="17803"/>
    <cellStyle name="40% - Accent6 44 2 3 2" xfId="17804"/>
    <cellStyle name="40% - Accent6 44 2 4" xfId="17805"/>
    <cellStyle name="40% - Accent6 44 2 4 2" xfId="17806"/>
    <cellStyle name="40% - Accent6 44 2 5" xfId="17807"/>
    <cellStyle name="40% - Accent6 44 2 5 2" xfId="17808"/>
    <cellStyle name="40% - Accent6 44 2 6" xfId="17809"/>
    <cellStyle name="40% - Accent6 44 3" xfId="17810"/>
    <cellStyle name="40% - Accent6 44 3 2" xfId="17811"/>
    <cellStyle name="40% - Accent6 44 4" xfId="17812"/>
    <cellStyle name="40% - Accent6 44 4 2" xfId="17813"/>
    <cellStyle name="40% - Accent6 44 5" xfId="17814"/>
    <cellStyle name="40% - Accent6 44 5 2" xfId="17815"/>
    <cellStyle name="40% - Accent6 44 6" xfId="17816"/>
    <cellStyle name="40% - Accent6 44 6 2" xfId="17817"/>
    <cellStyle name="40% - Accent6 44 7" xfId="17818"/>
    <cellStyle name="40% - Accent6 44 8" xfId="17819"/>
    <cellStyle name="40% - Accent6 45" xfId="17820"/>
    <cellStyle name="40% - Accent6 45 2" xfId="17821"/>
    <cellStyle name="40% - Accent6 45 2 2" xfId="17822"/>
    <cellStyle name="40% - Accent6 45 2 2 2" xfId="17823"/>
    <cellStyle name="40% - Accent6 45 2 3" xfId="17824"/>
    <cellStyle name="40% - Accent6 45 2 3 2" xfId="17825"/>
    <cellStyle name="40% - Accent6 45 2 4" xfId="17826"/>
    <cellStyle name="40% - Accent6 45 2 4 2" xfId="17827"/>
    <cellStyle name="40% - Accent6 45 2 5" xfId="17828"/>
    <cellStyle name="40% - Accent6 45 2 5 2" xfId="17829"/>
    <cellStyle name="40% - Accent6 45 2 6" xfId="17830"/>
    <cellStyle name="40% - Accent6 45 3" xfId="17831"/>
    <cellStyle name="40% - Accent6 45 3 2" xfId="17832"/>
    <cellStyle name="40% - Accent6 45 4" xfId="17833"/>
    <cellStyle name="40% - Accent6 45 4 2" xfId="17834"/>
    <cellStyle name="40% - Accent6 45 5" xfId="17835"/>
    <cellStyle name="40% - Accent6 45 5 2" xfId="17836"/>
    <cellStyle name="40% - Accent6 45 6" xfId="17837"/>
    <cellStyle name="40% - Accent6 45 6 2" xfId="17838"/>
    <cellStyle name="40% - Accent6 45 7" xfId="17839"/>
    <cellStyle name="40% - Accent6 45 8" xfId="17840"/>
    <cellStyle name="40% - Accent6 46" xfId="17841"/>
    <cellStyle name="40% - Accent6 46 2" xfId="17842"/>
    <cellStyle name="40% - Accent6 46 2 2" xfId="17843"/>
    <cellStyle name="40% - Accent6 46 2 2 2" xfId="17844"/>
    <cellStyle name="40% - Accent6 46 2 3" xfId="17845"/>
    <cellStyle name="40% - Accent6 46 2 3 2" xfId="17846"/>
    <cellStyle name="40% - Accent6 46 2 4" xfId="17847"/>
    <cellStyle name="40% - Accent6 46 2 4 2" xfId="17848"/>
    <cellStyle name="40% - Accent6 46 2 5" xfId="17849"/>
    <cellStyle name="40% - Accent6 46 2 5 2" xfId="17850"/>
    <cellStyle name="40% - Accent6 46 2 6" xfId="17851"/>
    <cellStyle name="40% - Accent6 46 3" xfId="17852"/>
    <cellStyle name="40% - Accent6 46 3 2" xfId="17853"/>
    <cellStyle name="40% - Accent6 46 4" xfId="17854"/>
    <cellStyle name="40% - Accent6 46 4 2" xfId="17855"/>
    <cellStyle name="40% - Accent6 46 5" xfId="17856"/>
    <cellStyle name="40% - Accent6 46 5 2" xfId="17857"/>
    <cellStyle name="40% - Accent6 46 6" xfId="17858"/>
    <cellStyle name="40% - Accent6 46 6 2" xfId="17859"/>
    <cellStyle name="40% - Accent6 46 7" xfId="17860"/>
    <cellStyle name="40% - Accent6 46 8" xfId="17861"/>
    <cellStyle name="40% - Accent6 47" xfId="17862"/>
    <cellStyle name="40% - Accent6 47 2" xfId="17863"/>
    <cellStyle name="40% - Accent6 47 2 2" xfId="17864"/>
    <cellStyle name="40% - Accent6 47 2 2 2" xfId="17865"/>
    <cellStyle name="40% - Accent6 47 2 3" xfId="17866"/>
    <cellStyle name="40% - Accent6 47 2 3 2" xfId="17867"/>
    <cellStyle name="40% - Accent6 47 2 4" xfId="17868"/>
    <cellStyle name="40% - Accent6 47 2 4 2" xfId="17869"/>
    <cellStyle name="40% - Accent6 47 2 5" xfId="17870"/>
    <cellStyle name="40% - Accent6 47 2 5 2" xfId="17871"/>
    <cellStyle name="40% - Accent6 47 2 6" xfId="17872"/>
    <cellStyle name="40% - Accent6 47 3" xfId="17873"/>
    <cellStyle name="40% - Accent6 47 3 2" xfId="17874"/>
    <cellStyle name="40% - Accent6 47 4" xfId="17875"/>
    <cellStyle name="40% - Accent6 47 4 2" xfId="17876"/>
    <cellStyle name="40% - Accent6 47 5" xfId="17877"/>
    <cellStyle name="40% - Accent6 47 5 2" xfId="17878"/>
    <cellStyle name="40% - Accent6 47 6" xfId="17879"/>
    <cellStyle name="40% - Accent6 47 6 2" xfId="17880"/>
    <cellStyle name="40% - Accent6 47 7" xfId="17881"/>
    <cellStyle name="40% - Accent6 47 8" xfId="17882"/>
    <cellStyle name="40% - Accent6 48" xfId="17883"/>
    <cellStyle name="40% - Accent6 48 2" xfId="17884"/>
    <cellStyle name="40% - Accent6 48 2 2" xfId="17885"/>
    <cellStyle name="40% - Accent6 48 2 2 2" xfId="17886"/>
    <cellStyle name="40% - Accent6 48 2 3" xfId="17887"/>
    <cellStyle name="40% - Accent6 48 2 3 2" xfId="17888"/>
    <cellStyle name="40% - Accent6 48 2 4" xfId="17889"/>
    <cellStyle name="40% - Accent6 48 2 4 2" xfId="17890"/>
    <cellStyle name="40% - Accent6 48 2 5" xfId="17891"/>
    <cellStyle name="40% - Accent6 48 2 5 2" xfId="17892"/>
    <cellStyle name="40% - Accent6 48 2 6" xfId="17893"/>
    <cellStyle name="40% - Accent6 48 3" xfId="17894"/>
    <cellStyle name="40% - Accent6 48 3 2" xfId="17895"/>
    <cellStyle name="40% - Accent6 48 4" xfId="17896"/>
    <cellStyle name="40% - Accent6 48 4 2" xfId="17897"/>
    <cellStyle name="40% - Accent6 48 5" xfId="17898"/>
    <cellStyle name="40% - Accent6 48 5 2" xfId="17899"/>
    <cellStyle name="40% - Accent6 48 6" xfId="17900"/>
    <cellStyle name="40% - Accent6 48 6 2" xfId="17901"/>
    <cellStyle name="40% - Accent6 48 7" xfId="17902"/>
    <cellStyle name="40% - Accent6 48 8" xfId="17903"/>
    <cellStyle name="40% - Accent6 49" xfId="17904"/>
    <cellStyle name="40% - Accent6 49 2" xfId="17905"/>
    <cellStyle name="40% - Accent6 49 2 2" xfId="17906"/>
    <cellStyle name="40% - Accent6 49 2 2 2" xfId="17907"/>
    <cellStyle name="40% - Accent6 49 2 3" xfId="17908"/>
    <cellStyle name="40% - Accent6 49 2 3 2" xfId="17909"/>
    <cellStyle name="40% - Accent6 49 2 4" xfId="17910"/>
    <cellStyle name="40% - Accent6 49 2 4 2" xfId="17911"/>
    <cellStyle name="40% - Accent6 49 2 5" xfId="17912"/>
    <cellStyle name="40% - Accent6 49 2 5 2" xfId="17913"/>
    <cellStyle name="40% - Accent6 49 2 6" xfId="17914"/>
    <cellStyle name="40% - Accent6 49 3" xfId="17915"/>
    <cellStyle name="40% - Accent6 49 3 2" xfId="17916"/>
    <cellStyle name="40% - Accent6 49 4" xfId="17917"/>
    <cellStyle name="40% - Accent6 49 4 2" xfId="17918"/>
    <cellStyle name="40% - Accent6 49 5" xfId="17919"/>
    <cellStyle name="40% - Accent6 49 5 2" xfId="17920"/>
    <cellStyle name="40% - Accent6 49 6" xfId="17921"/>
    <cellStyle name="40% - Accent6 49 6 2" xfId="17922"/>
    <cellStyle name="40% - Accent6 49 7" xfId="17923"/>
    <cellStyle name="40% - Accent6 49 8" xfId="17924"/>
    <cellStyle name="40% - Accent6 5" xfId="17925"/>
    <cellStyle name="40% - Accent6 5 10" xfId="17926"/>
    <cellStyle name="40% - Accent6 5 11" xfId="17927"/>
    <cellStyle name="40% - Accent6 5 2" xfId="17928"/>
    <cellStyle name="40% - Accent6 5 2 2" xfId="17929"/>
    <cellStyle name="40% - Accent6 5 2 2 2" xfId="17930"/>
    <cellStyle name="40% - Accent6 5 2 3" xfId="17931"/>
    <cellStyle name="40% - Accent6 5 2 3 2" xfId="17932"/>
    <cellStyle name="40% - Accent6 5 2 4" xfId="17933"/>
    <cellStyle name="40% - Accent6 5 2 4 2" xfId="17934"/>
    <cellStyle name="40% - Accent6 5 2 5" xfId="17935"/>
    <cellStyle name="40% - Accent6 5 2 5 2" xfId="17936"/>
    <cellStyle name="40% - Accent6 5 2 6" xfId="17937"/>
    <cellStyle name="40% - Accent6 5 2 7" xfId="17938"/>
    <cellStyle name="40% - Accent6 5 2 8" xfId="17939"/>
    <cellStyle name="40% - Accent6 5 2 9" xfId="17940"/>
    <cellStyle name="40% - Accent6 5 3" xfId="17941"/>
    <cellStyle name="40% - Accent6 5 3 2" xfId="17942"/>
    <cellStyle name="40% - Accent6 5 4" xfId="17943"/>
    <cellStyle name="40% - Accent6 5 4 2" xfId="17944"/>
    <cellStyle name="40% - Accent6 5 5" xfId="17945"/>
    <cellStyle name="40% - Accent6 5 5 2" xfId="17946"/>
    <cellStyle name="40% - Accent6 5 6" xfId="17947"/>
    <cellStyle name="40% - Accent6 5 6 2" xfId="17948"/>
    <cellStyle name="40% - Accent6 5 7" xfId="17949"/>
    <cellStyle name="40% - Accent6 5 8" xfId="17950"/>
    <cellStyle name="40% - Accent6 5 9" xfId="17951"/>
    <cellStyle name="40% - Accent6 50" xfId="17952"/>
    <cellStyle name="40% - Accent6 50 2" xfId="17953"/>
    <cellStyle name="40% - Accent6 50 2 2" xfId="17954"/>
    <cellStyle name="40% - Accent6 50 2 2 2" xfId="17955"/>
    <cellStyle name="40% - Accent6 50 2 3" xfId="17956"/>
    <cellStyle name="40% - Accent6 50 2 3 2" xfId="17957"/>
    <cellStyle name="40% - Accent6 50 2 4" xfId="17958"/>
    <cellStyle name="40% - Accent6 50 2 4 2" xfId="17959"/>
    <cellStyle name="40% - Accent6 50 2 5" xfId="17960"/>
    <cellStyle name="40% - Accent6 50 2 5 2" xfId="17961"/>
    <cellStyle name="40% - Accent6 50 2 6" xfId="17962"/>
    <cellStyle name="40% - Accent6 50 3" xfId="17963"/>
    <cellStyle name="40% - Accent6 50 3 2" xfId="17964"/>
    <cellStyle name="40% - Accent6 50 4" xfId="17965"/>
    <cellStyle name="40% - Accent6 50 4 2" xfId="17966"/>
    <cellStyle name="40% - Accent6 50 5" xfId="17967"/>
    <cellStyle name="40% - Accent6 50 5 2" xfId="17968"/>
    <cellStyle name="40% - Accent6 50 6" xfId="17969"/>
    <cellStyle name="40% - Accent6 50 6 2" xfId="17970"/>
    <cellStyle name="40% - Accent6 50 7" xfId="17971"/>
    <cellStyle name="40% - Accent6 50 8" xfId="17972"/>
    <cellStyle name="40% - Accent6 51" xfId="17973"/>
    <cellStyle name="40% - Accent6 51 2" xfId="17974"/>
    <cellStyle name="40% - Accent6 51 2 2" xfId="17975"/>
    <cellStyle name="40% - Accent6 51 2 2 2" xfId="17976"/>
    <cellStyle name="40% - Accent6 51 2 3" xfId="17977"/>
    <cellStyle name="40% - Accent6 51 2 3 2" xfId="17978"/>
    <cellStyle name="40% - Accent6 51 2 4" xfId="17979"/>
    <cellStyle name="40% - Accent6 51 2 4 2" xfId="17980"/>
    <cellStyle name="40% - Accent6 51 2 5" xfId="17981"/>
    <cellStyle name="40% - Accent6 51 2 5 2" xfId="17982"/>
    <cellStyle name="40% - Accent6 51 2 6" xfId="17983"/>
    <cellStyle name="40% - Accent6 51 3" xfId="17984"/>
    <cellStyle name="40% - Accent6 51 3 2" xfId="17985"/>
    <cellStyle name="40% - Accent6 51 4" xfId="17986"/>
    <cellStyle name="40% - Accent6 51 4 2" xfId="17987"/>
    <cellStyle name="40% - Accent6 51 5" xfId="17988"/>
    <cellStyle name="40% - Accent6 51 5 2" xfId="17989"/>
    <cellStyle name="40% - Accent6 51 6" xfId="17990"/>
    <cellStyle name="40% - Accent6 51 6 2" xfId="17991"/>
    <cellStyle name="40% - Accent6 51 7" xfId="17992"/>
    <cellStyle name="40% - Accent6 51 8" xfId="17993"/>
    <cellStyle name="40% - Accent6 52" xfId="17994"/>
    <cellStyle name="40% - Accent6 52 2" xfId="17995"/>
    <cellStyle name="40% - Accent6 52 2 2" xfId="17996"/>
    <cellStyle name="40% - Accent6 52 2 2 2" xfId="17997"/>
    <cellStyle name="40% - Accent6 52 2 3" xfId="17998"/>
    <cellStyle name="40% - Accent6 52 2 3 2" xfId="17999"/>
    <cellStyle name="40% - Accent6 52 2 4" xfId="18000"/>
    <cellStyle name="40% - Accent6 52 2 4 2" xfId="18001"/>
    <cellStyle name="40% - Accent6 52 2 5" xfId="18002"/>
    <cellStyle name="40% - Accent6 52 2 5 2" xfId="18003"/>
    <cellStyle name="40% - Accent6 52 2 6" xfId="18004"/>
    <cellStyle name="40% - Accent6 52 3" xfId="18005"/>
    <cellStyle name="40% - Accent6 52 3 2" xfId="18006"/>
    <cellStyle name="40% - Accent6 52 4" xfId="18007"/>
    <cellStyle name="40% - Accent6 52 4 2" xfId="18008"/>
    <cellStyle name="40% - Accent6 52 5" xfId="18009"/>
    <cellStyle name="40% - Accent6 52 5 2" xfId="18010"/>
    <cellStyle name="40% - Accent6 52 6" xfId="18011"/>
    <cellStyle name="40% - Accent6 52 6 2" xfId="18012"/>
    <cellStyle name="40% - Accent6 52 7" xfId="18013"/>
    <cellStyle name="40% - Accent6 52 8" xfId="18014"/>
    <cellStyle name="40% - Accent6 53" xfId="18015"/>
    <cellStyle name="40% - Accent6 53 2" xfId="18016"/>
    <cellStyle name="40% - Accent6 53 2 2" xfId="18017"/>
    <cellStyle name="40% - Accent6 53 2 2 2" xfId="18018"/>
    <cellStyle name="40% - Accent6 53 2 3" xfId="18019"/>
    <cellStyle name="40% - Accent6 53 2 3 2" xfId="18020"/>
    <cellStyle name="40% - Accent6 53 2 4" xfId="18021"/>
    <cellStyle name="40% - Accent6 53 2 4 2" xfId="18022"/>
    <cellStyle name="40% - Accent6 53 2 5" xfId="18023"/>
    <cellStyle name="40% - Accent6 53 2 5 2" xfId="18024"/>
    <cellStyle name="40% - Accent6 53 2 6" xfId="18025"/>
    <cellStyle name="40% - Accent6 53 3" xfId="18026"/>
    <cellStyle name="40% - Accent6 53 3 2" xfId="18027"/>
    <cellStyle name="40% - Accent6 53 4" xfId="18028"/>
    <cellStyle name="40% - Accent6 53 4 2" xfId="18029"/>
    <cellStyle name="40% - Accent6 53 5" xfId="18030"/>
    <cellStyle name="40% - Accent6 53 5 2" xfId="18031"/>
    <cellStyle name="40% - Accent6 53 6" xfId="18032"/>
    <cellStyle name="40% - Accent6 53 6 2" xfId="18033"/>
    <cellStyle name="40% - Accent6 53 7" xfId="18034"/>
    <cellStyle name="40% - Accent6 53 8" xfId="18035"/>
    <cellStyle name="40% - Accent6 54" xfId="18036"/>
    <cellStyle name="40% - Accent6 54 2" xfId="18037"/>
    <cellStyle name="40% - Accent6 54 2 2" xfId="18038"/>
    <cellStyle name="40% - Accent6 54 2 2 2" xfId="18039"/>
    <cellStyle name="40% - Accent6 54 2 3" xfId="18040"/>
    <cellStyle name="40% - Accent6 54 2 3 2" xfId="18041"/>
    <cellStyle name="40% - Accent6 54 2 4" xfId="18042"/>
    <cellStyle name="40% - Accent6 54 2 4 2" xfId="18043"/>
    <cellStyle name="40% - Accent6 54 2 5" xfId="18044"/>
    <cellStyle name="40% - Accent6 54 2 5 2" xfId="18045"/>
    <cellStyle name="40% - Accent6 54 2 6" xfId="18046"/>
    <cellStyle name="40% - Accent6 54 3" xfId="18047"/>
    <cellStyle name="40% - Accent6 54 3 2" xfId="18048"/>
    <cellStyle name="40% - Accent6 54 4" xfId="18049"/>
    <cellStyle name="40% - Accent6 54 4 2" xfId="18050"/>
    <cellStyle name="40% - Accent6 54 5" xfId="18051"/>
    <cellStyle name="40% - Accent6 54 5 2" xfId="18052"/>
    <cellStyle name="40% - Accent6 54 6" xfId="18053"/>
    <cellStyle name="40% - Accent6 54 6 2" xfId="18054"/>
    <cellStyle name="40% - Accent6 54 7" xfId="18055"/>
    <cellStyle name="40% - Accent6 54 8" xfId="18056"/>
    <cellStyle name="40% - Accent6 55" xfId="18057"/>
    <cellStyle name="40% - Accent6 55 2" xfId="18058"/>
    <cellStyle name="40% - Accent6 55 2 2" xfId="18059"/>
    <cellStyle name="40% - Accent6 55 2 2 2" xfId="18060"/>
    <cellStyle name="40% - Accent6 55 2 3" xfId="18061"/>
    <cellStyle name="40% - Accent6 55 2 3 2" xfId="18062"/>
    <cellStyle name="40% - Accent6 55 2 4" xfId="18063"/>
    <cellStyle name="40% - Accent6 55 2 4 2" xfId="18064"/>
    <cellStyle name="40% - Accent6 55 2 5" xfId="18065"/>
    <cellStyle name="40% - Accent6 55 2 5 2" xfId="18066"/>
    <cellStyle name="40% - Accent6 55 2 6" xfId="18067"/>
    <cellStyle name="40% - Accent6 55 3" xfId="18068"/>
    <cellStyle name="40% - Accent6 55 3 2" xfId="18069"/>
    <cellStyle name="40% - Accent6 55 4" xfId="18070"/>
    <cellStyle name="40% - Accent6 55 4 2" xfId="18071"/>
    <cellStyle name="40% - Accent6 55 5" xfId="18072"/>
    <cellStyle name="40% - Accent6 55 5 2" xfId="18073"/>
    <cellStyle name="40% - Accent6 55 6" xfId="18074"/>
    <cellStyle name="40% - Accent6 55 6 2" xfId="18075"/>
    <cellStyle name="40% - Accent6 55 7" xfId="18076"/>
    <cellStyle name="40% - Accent6 55 8" xfId="18077"/>
    <cellStyle name="40% - Accent6 56" xfId="18078"/>
    <cellStyle name="40% - Accent6 56 2" xfId="18079"/>
    <cellStyle name="40% - Accent6 56 2 2" xfId="18080"/>
    <cellStyle name="40% - Accent6 56 2 2 2" xfId="18081"/>
    <cellStyle name="40% - Accent6 56 2 3" xfId="18082"/>
    <cellStyle name="40% - Accent6 56 2 3 2" xfId="18083"/>
    <cellStyle name="40% - Accent6 56 2 4" xfId="18084"/>
    <cellStyle name="40% - Accent6 56 2 4 2" xfId="18085"/>
    <cellStyle name="40% - Accent6 56 2 5" xfId="18086"/>
    <cellStyle name="40% - Accent6 56 2 5 2" xfId="18087"/>
    <cellStyle name="40% - Accent6 56 2 6" xfId="18088"/>
    <cellStyle name="40% - Accent6 56 3" xfId="18089"/>
    <cellStyle name="40% - Accent6 56 3 2" xfId="18090"/>
    <cellStyle name="40% - Accent6 56 4" xfId="18091"/>
    <cellStyle name="40% - Accent6 56 4 2" xfId="18092"/>
    <cellStyle name="40% - Accent6 56 5" xfId="18093"/>
    <cellStyle name="40% - Accent6 56 5 2" xfId="18094"/>
    <cellStyle name="40% - Accent6 56 6" xfId="18095"/>
    <cellStyle name="40% - Accent6 56 6 2" xfId="18096"/>
    <cellStyle name="40% - Accent6 56 7" xfId="18097"/>
    <cellStyle name="40% - Accent6 56 8" xfId="18098"/>
    <cellStyle name="40% - Accent6 57" xfId="18099"/>
    <cellStyle name="40% - Accent6 57 2" xfId="18100"/>
    <cellStyle name="40% - Accent6 57 2 2" xfId="18101"/>
    <cellStyle name="40% - Accent6 57 2 2 2" xfId="18102"/>
    <cellStyle name="40% - Accent6 57 2 3" xfId="18103"/>
    <cellStyle name="40% - Accent6 57 2 3 2" xfId="18104"/>
    <cellStyle name="40% - Accent6 57 2 4" xfId="18105"/>
    <cellStyle name="40% - Accent6 57 2 4 2" xfId="18106"/>
    <cellStyle name="40% - Accent6 57 2 5" xfId="18107"/>
    <cellStyle name="40% - Accent6 57 2 5 2" xfId="18108"/>
    <cellStyle name="40% - Accent6 57 2 6" xfId="18109"/>
    <cellStyle name="40% - Accent6 57 3" xfId="18110"/>
    <cellStyle name="40% - Accent6 57 3 2" xfId="18111"/>
    <cellStyle name="40% - Accent6 57 4" xfId="18112"/>
    <cellStyle name="40% - Accent6 57 4 2" xfId="18113"/>
    <cellStyle name="40% - Accent6 57 5" xfId="18114"/>
    <cellStyle name="40% - Accent6 57 5 2" xfId="18115"/>
    <cellStyle name="40% - Accent6 57 6" xfId="18116"/>
    <cellStyle name="40% - Accent6 57 6 2" xfId="18117"/>
    <cellStyle name="40% - Accent6 57 7" xfId="18118"/>
    <cellStyle name="40% - Accent6 57 8" xfId="18119"/>
    <cellStyle name="40% - Accent6 58" xfId="18120"/>
    <cellStyle name="40% - Accent6 58 2" xfId="18121"/>
    <cellStyle name="40% - Accent6 58 2 2" xfId="18122"/>
    <cellStyle name="40% - Accent6 58 2 2 2" xfId="18123"/>
    <cellStyle name="40% - Accent6 58 2 3" xfId="18124"/>
    <cellStyle name="40% - Accent6 58 2 3 2" xfId="18125"/>
    <cellStyle name="40% - Accent6 58 2 4" xfId="18126"/>
    <cellStyle name="40% - Accent6 58 2 4 2" xfId="18127"/>
    <cellStyle name="40% - Accent6 58 2 5" xfId="18128"/>
    <cellStyle name="40% - Accent6 58 2 5 2" xfId="18129"/>
    <cellStyle name="40% - Accent6 58 2 6" xfId="18130"/>
    <cellStyle name="40% - Accent6 58 3" xfId="18131"/>
    <cellStyle name="40% - Accent6 58 3 2" xfId="18132"/>
    <cellStyle name="40% - Accent6 58 4" xfId="18133"/>
    <cellStyle name="40% - Accent6 58 4 2" xfId="18134"/>
    <cellStyle name="40% - Accent6 58 5" xfId="18135"/>
    <cellStyle name="40% - Accent6 58 5 2" xfId="18136"/>
    <cellStyle name="40% - Accent6 58 6" xfId="18137"/>
    <cellStyle name="40% - Accent6 58 6 2" xfId="18138"/>
    <cellStyle name="40% - Accent6 58 7" xfId="18139"/>
    <cellStyle name="40% - Accent6 58 8" xfId="18140"/>
    <cellStyle name="40% - Accent6 59" xfId="18141"/>
    <cellStyle name="40% - Accent6 59 2" xfId="18142"/>
    <cellStyle name="40% - Accent6 59 2 2" xfId="18143"/>
    <cellStyle name="40% - Accent6 59 2 2 2" xfId="18144"/>
    <cellStyle name="40% - Accent6 59 2 3" xfId="18145"/>
    <cellStyle name="40% - Accent6 59 2 3 2" xfId="18146"/>
    <cellStyle name="40% - Accent6 59 2 4" xfId="18147"/>
    <cellStyle name="40% - Accent6 59 2 4 2" xfId="18148"/>
    <cellStyle name="40% - Accent6 59 2 5" xfId="18149"/>
    <cellStyle name="40% - Accent6 59 2 5 2" xfId="18150"/>
    <cellStyle name="40% - Accent6 59 2 6" xfId="18151"/>
    <cellStyle name="40% - Accent6 59 3" xfId="18152"/>
    <cellStyle name="40% - Accent6 59 3 2" xfId="18153"/>
    <cellStyle name="40% - Accent6 59 4" xfId="18154"/>
    <cellStyle name="40% - Accent6 59 4 2" xfId="18155"/>
    <cellStyle name="40% - Accent6 59 5" xfId="18156"/>
    <cellStyle name="40% - Accent6 59 5 2" xfId="18157"/>
    <cellStyle name="40% - Accent6 59 6" xfId="18158"/>
    <cellStyle name="40% - Accent6 59 6 2" xfId="18159"/>
    <cellStyle name="40% - Accent6 59 7" xfId="18160"/>
    <cellStyle name="40% - Accent6 59 8" xfId="18161"/>
    <cellStyle name="40% - Accent6 6" xfId="18162"/>
    <cellStyle name="40% - Accent6 6 10" xfId="18163"/>
    <cellStyle name="40% - Accent6 6 11" xfId="18164"/>
    <cellStyle name="40% - Accent6 6 2" xfId="18165"/>
    <cellStyle name="40% - Accent6 6 2 2" xfId="18166"/>
    <cellStyle name="40% - Accent6 6 2 2 2" xfId="18167"/>
    <cellStyle name="40% - Accent6 6 2 3" xfId="18168"/>
    <cellStyle name="40% - Accent6 6 2 3 2" xfId="18169"/>
    <cellStyle name="40% - Accent6 6 2 4" xfId="18170"/>
    <cellStyle name="40% - Accent6 6 2 4 2" xfId="18171"/>
    <cellStyle name="40% - Accent6 6 2 5" xfId="18172"/>
    <cellStyle name="40% - Accent6 6 2 5 2" xfId="18173"/>
    <cellStyle name="40% - Accent6 6 2 6" xfId="18174"/>
    <cellStyle name="40% - Accent6 6 2 7" xfId="18175"/>
    <cellStyle name="40% - Accent6 6 2 8" xfId="18176"/>
    <cellStyle name="40% - Accent6 6 2 9" xfId="18177"/>
    <cellStyle name="40% - Accent6 6 3" xfId="18178"/>
    <cellStyle name="40% - Accent6 6 3 2" xfId="18179"/>
    <cellStyle name="40% - Accent6 6 4" xfId="18180"/>
    <cellStyle name="40% - Accent6 6 4 2" xfId="18181"/>
    <cellStyle name="40% - Accent6 6 5" xfId="18182"/>
    <cellStyle name="40% - Accent6 6 5 2" xfId="18183"/>
    <cellStyle name="40% - Accent6 6 6" xfId="18184"/>
    <cellStyle name="40% - Accent6 6 6 2" xfId="18185"/>
    <cellStyle name="40% - Accent6 6 7" xfId="18186"/>
    <cellStyle name="40% - Accent6 6 8" xfId="18187"/>
    <cellStyle name="40% - Accent6 6 9" xfId="18188"/>
    <cellStyle name="40% - Accent6 60" xfId="18189"/>
    <cellStyle name="40% - Accent6 60 2" xfId="18190"/>
    <cellStyle name="40% - Accent6 60 2 2" xfId="18191"/>
    <cellStyle name="40% - Accent6 60 2 2 2" xfId="18192"/>
    <cellStyle name="40% - Accent6 60 2 3" xfId="18193"/>
    <cellStyle name="40% - Accent6 60 2 3 2" xfId="18194"/>
    <cellStyle name="40% - Accent6 60 2 4" xfId="18195"/>
    <cellStyle name="40% - Accent6 60 2 4 2" xfId="18196"/>
    <cellStyle name="40% - Accent6 60 2 5" xfId="18197"/>
    <cellStyle name="40% - Accent6 60 2 5 2" xfId="18198"/>
    <cellStyle name="40% - Accent6 60 2 6" xfId="18199"/>
    <cellStyle name="40% - Accent6 60 3" xfId="18200"/>
    <cellStyle name="40% - Accent6 60 3 2" xfId="18201"/>
    <cellStyle name="40% - Accent6 60 4" xfId="18202"/>
    <cellStyle name="40% - Accent6 60 4 2" xfId="18203"/>
    <cellStyle name="40% - Accent6 60 5" xfId="18204"/>
    <cellStyle name="40% - Accent6 60 5 2" xfId="18205"/>
    <cellStyle name="40% - Accent6 60 6" xfId="18206"/>
    <cellStyle name="40% - Accent6 60 6 2" xfId="18207"/>
    <cellStyle name="40% - Accent6 60 7" xfId="18208"/>
    <cellStyle name="40% - Accent6 60 8" xfId="18209"/>
    <cellStyle name="40% - Accent6 61" xfId="18210"/>
    <cellStyle name="40% - Accent6 61 2" xfId="18211"/>
    <cellStyle name="40% - Accent6 61 2 2" xfId="18212"/>
    <cellStyle name="40% - Accent6 61 2 2 2" xfId="18213"/>
    <cellStyle name="40% - Accent6 61 2 3" xfId="18214"/>
    <cellStyle name="40% - Accent6 61 2 3 2" xfId="18215"/>
    <cellStyle name="40% - Accent6 61 2 4" xfId="18216"/>
    <cellStyle name="40% - Accent6 61 2 4 2" xfId="18217"/>
    <cellStyle name="40% - Accent6 61 2 5" xfId="18218"/>
    <cellStyle name="40% - Accent6 61 2 5 2" xfId="18219"/>
    <cellStyle name="40% - Accent6 61 2 6" xfId="18220"/>
    <cellStyle name="40% - Accent6 61 3" xfId="18221"/>
    <cellStyle name="40% - Accent6 61 3 2" xfId="18222"/>
    <cellStyle name="40% - Accent6 61 4" xfId="18223"/>
    <cellStyle name="40% - Accent6 61 4 2" xfId="18224"/>
    <cellStyle name="40% - Accent6 61 5" xfId="18225"/>
    <cellStyle name="40% - Accent6 61 5 2" xfId="18226"/>
    <cellStyle name="40% - Accent6 61 6" xfId="18227"/>
    <cellStyle name="40% - Accent6 61 6 2" xfId="18228"/>
    <cellStyle name="40% - Accent6 61 7" xfId="18229"/>
    <cellStyle name="40% - Accent6 61 8" xfId="18230"/>
    <cellStyle name="40% - Accent6 62" xfId="18231"/>
    <cellStyle name="40% - Accent6 62 2" xfId="18232"/>
    <cellStyle name="40% - Accent6 62 2 2" xfId="18233"/>
    <cellStyle name="40% - Accent6 62 2 2 2" xfId="18234"/>
    <cellStyle name="40% - Accent6 62 2 3" xfId="18235"/>
    <cellStyle name="40% - Accent6 62 2 3 2" xfId="18236"/>
    <cellStyle name="40% - Accent6 62 2 4" xfId="18237"/>
    <cellStyle name="40% - Accent6 62 2 4 2" xfId="18238"/>
    <cellStyle name="40% - Accent6 62 2 5" xfId="18239"/>
    <cellStyle name="40% - Accent6 62 2 5 2" xfId="18240"/>
    <cellStyle name="40% - Accent6 62 2 6" xfId="18241"/>
    <cellStyle name="40% - Accent6 62 3" xfId="18242"/>
    <cellStyle name="40% - Accent6 62 3 2" xfId="18243"/>
    <cellStyle name="40% - Accent6 62 4" xfId="18244"/>
    <cellStyle name="40% - Accent6 62 4 2" xfId="18245"/>
    <cellStyle name="40% - Accent6 62 5" xfId="18246"/>
    <cellStyle name="40% - Accent6 62 5 2" xfId="18247"/>
    <cellStyle name="40% - Accent6 62 6" xfId="18248"/>
    <cellStyle name="40% - Accent6 62 6 2" xfId="18249"/>
    <cellStyle name="40% - Accent6 62 7" xfId="18250"/>
    <cellStyle name="40% - Accent6 62 8" xfId="18251"/>
    <cellStyle name="40% - Accent6 63" xfId="18252"/>
    <cellStyle name="40% - Accent6 63 2" xfId="18253"/>
    <cellStyle name="40% - Accent6 63 2 2" xfId="18254"/>
    <cellStyle name="40% - Accent6 63 2 2 2" xfId="18255"/>
    <cellStyle name="40% - Accent6 63 2 3" xfId="18256"/>
    <cellStyle name="40% - Accent6 63 2 3 2" xfId="18257"/>
    <cellStyle name="40% - Accent6 63 2 4" xfId="18258"/>
    <cellStyle name="40% - Accent6 63 2 4 2" xfId="18259"/>
    <cellStyle name="40% - Accent6 63 2 5" xfId="18260"/>
    <cellStyle name="40% - Accent6 63 2 5 2" xfId="18261"/>
    <cellStyle name="40% - Accent6 63 2 6" xfId="18262"/>
    <cellStyle name="40% - Accent6 63 3" xfId="18263"/>
    <cellStyle name="40% - Accent6 63 3 2" xfId="18264"/>
    <cellStyle name="40% - Accent6 63 4" xfId="18265"/>
    <cellStyle name="40% - Accent6 63 4 2" xfId="18266"/>
    <cellStyle name="40% - Accent6 63 5" xfId="18267"/>
    <cellStyle name="40% - Accent6 63 5 2" xfId="18268"/>
    <cellStyle name="40% - Accent6 63 6" xfId="18269"/>
    <cellStyle name="40% - Accent6 63 6 2" xfId="18270"/>
    <cellStyle name="40% - Accent6 63 7" xfId="18271"/>
    <cellStyle name="40% - Accent6 63 8" xfId="18272"/>
    <cellStyle name="40% - Accent6 64" xfId="18273"/>
    <cellStyle name="40% - Accent6 64 2" xfId="18274"/>
    <cellStyle name="40% - Accent6 64 2 2" xfId="18275"/>
    <cellStyle name="40% - Accent6 64 2 2 2" xfId="18276"/>
    <cellStyle name="40% - Accent6 64 2 3" xfId="18277"/>
    <cellStyle name="40% - Accent6 64 2 3 2" xfId="18278"/>
    <cellStyle name="40% - Accent6 64 2 4" xfId="18279"/>
    <cellStyle name="40% - Accent6 64 2 4 2" xfId="18280"/>
    <cellStyle name="40% - Accent6 64 2 5" xfId="18281"/>
    <cellStyle name="40% - Accent6 64 2 5 2" xfId="18282"/>
    <cellStyle name="40% - Accent6 64 2 6" xfId="18283"/>
    <cellStyle name="40% - Accent6 64 3" xfId="18284"/>
    <cellStyle name="40% - Accent6 64 3 2" xfId="18285"/>
    <cellStyle name="40% - Accent6 64 4" xfId="18286"/>
    <cellStyle name="40% - Accent6 64 4 2" xfId="18287"/>
    <cellStyle name="40% - Accent6 64 5" xfId="18288"/>
    <cellStyle name="40% - Accent6 64 5 2" xfId="18289"/>
    <cellStyle name="40% - Accent6 64 6" xfId="18290"/>
    <cellStyle name="40% - Accent6 64 6 2" xfId="18291"/>
    <cellStyle name="40% - Accent6 64 7" xfId="18292"/>
    <cellStyle name="40% - Accent6 64 8" xfId="18293"/>
    <cellStyle name="40% - Accent6 65" xfId="18294"/>
    <cellStyle name="40% - Accent6 65 2" xfId="18295"/>
    <cellStyle name="40% - Accent6 65 2 2" xfId="18296"/>
    <cellStyle name="40% - Accent6 65 2 2 2" xfId="18297"/>
    <cellStyle name="40% - Accent6 65 2 3" xfId="18298"/>
    <cellStyle name="40% - Accent6 65 2 3 2" xfId="18299"/>
    <cellStyle name="40% - Accent6 65 2 4" xfId="18300"/>
    <cellStyle name="40% - Accent6 65 2 4 2" xfId="18301"/>
    <cellStyle name="40% - Accent6 65 2 5" xfId="18302"/>
    <cellStyle name="40% - Accent6 65 2 5 2" xfId="18303"/>
    <cellStyle name="40% - Accent6 65 2 6" xfId="18304"/>
    <cellStyle name="40% - Accent6 65 3" xfId="18305"/>
    <cellStyle name="40% - Accent6 65 3 2" xfId="18306"/>
    <cellStyle name="40% - Accent6 65 4" xfId="18307"/>
    <cellStyle name="40% - Accent6 65 4 2" xfId="18308"/>
    <cellStyle name="40% - Accent6 65 5" xfId="18309"/>
    <cellStyle name="40% - Accent6 65 5 2" xfId="18310"/>
    <cellStyle name="40% - Accent6 65 6" xfId="18311"/>
    <cellStyle name="40% - Accent6 65 6 2" xfId="18312"/>
    <cellStyle name="40% - Accent6 65 7" xfId="18313"/>
    <cellStyle name="40% - Accent6 65 8" xfId="18314"/>
    <cellStyle name="40% - Accent6 66" xfId="18315"/>
    <cellStyle name="40% - Accent6 66 2" xfId="18316"/>
    <cellStyle name="40% - Accent6 66 2 2" xfId="18317"/>
    <cellStyle name="40% - Accent6 66 2 2 2" xfId="18318"/>
    <cellStyle name="40% - Accent6 66 2 3" xfId="18319"/>
    <cellStyle name="40% - Accent6 66 2 3 2" xfId="18320"/>
    <cellStyle name="40% - Accent6 66 2 4" xfId="18321"/>
    <cellStyle name="40% - Accent6 66 2 4 2" xfId="18322"/>
    <cellStyle name="40% - Accent6 66 2 5" xfId="18323"/>
    <cellStyle name="40% - Accent6 66 2 5 2" xfId="18324"/>
    <cellStyle name="40% - Accent6 66 2 6" xfId="18325"/>
    <cellStyle name="40% - Accent6 66 3" xfId="18326"/>
    <cellStyle name="40% - Accent6 66 3 2" xfId="18327"/>
    <cellStyle name="40% - Accent6 66 4" xfId="18328"/>
    <cellStyle name="40% - Accent6 66 4 2" xfId="18329"/>
    <cellStyle name="40% - Accent6 66 5" xfId="18330"/>
    <cellStyle name="40% - Accent6 66 5 2" xfId="18331"/>
    <cellStyle name="40% - Accent6 66 6" xfId="18332"/>
    <cellStyle name="40% - Accent6 66 6 2" xfId="18333"/>
    <cellStyle name="40% - Accent6 66 7" xfId="18334"/>
    <cellStyle name="40% - Accent6 66 8" xfId="18335"/>
    <cellStyle name="40% - Accent6 67" xfId="18336"/>
    <cellStyle name="40% - Accent6 67 2" xfId="18337"/>
    <cellStyle name="40% - Accent6 67 2 2" xfId="18338"/>
    <cellStyle name="40% - Accent6 67 2 2 2" xfId="18339"/>
    <cellStyle name="40% - Accent6 67 2 3" xfId="18340"/>
    <cellStyle name="40% - Accent6 67 2 3 2" xfId="18341"/>
    <cellStyle name="40% - Accent6 67 2 4" xfId="18342"/>
    <cellStyle name="40% - Accent6 67 2 4 2" xfId="18343"/>
    <cellStyle name="40% - Accent6 67 2 5" xfId="18344"/>
    <cellStyle name="40% - Accent6 67 2 5 2" xfId="18345"/>
    <cellStyle name="40% - Accent6 67 2 6" xfId="18346"/>
    <cellStyle name="40% - Accent6 67 3" xfId="18347"/>
    <cellStyle name="40% - Accent6 67 3 2" xfId="18348"/>
    <cellStyle name="40% - Accent6 67 4" xfId="18349"/>
    <cellStyle name="40% - Accent6 67 4 2" xfId="18350"/>
    <cellStyle name="40% - Accent6 67 5" xfId="18351"/>
    <cellStyle name="40% - Accent6 67 5 2" xfId="18352"/>
    <cellStyle name="40% - Accent6 67 6" xfId="18353"/>
    <cellStyle name="40% - Accent6 67 6 2" xfId="18354"/>
    <cellStyle name="40% - Accent6 67 7" xfId="18355"/>
    <cellStyle name="40% - Accent6 67 8" xfId="18356"/>
    <cellStyle name="40% - Accent6 68" xfId="18357"/>
    <cellStyle name="40% - Accent6 68 2" xfId="18358"/>
    <cellStyle name="40% - Accent6 68 2 2" xfId="18359"/>
    <cellStyle name="40% - Accent6 68 2 2 2" xfId="18360"/>
    <cellStyle name="40% - Accent6 68 2 3" xfId="18361"/>
    <cellStyle name="40% - Accent6 68 2 3 2" xfId="18362"/>
    <cellStyle name="40% - Accent6 68 2 4" xfId="18363"/>
    <cellStyle name="40% - Accent6 68 2 4 2" xfId="18364"/>
    <cellStyle name="40% - Accent6 68 2 5" xfId="18365"/>
    <cellStyle name="40% - Accent6 68 2 5 2" xfId="18366"/>
    <cellStyle name="40% - Accent6 68 2 6" xfId="18367"/>
    <cellStyle name="40% - Accent6 68 3" xfId="18368"/>
    <cellStyle name="40% - Accent6 68 3 2" xfId="18369"/>
    <cellStyle name="40% - Accent6 68 4" xfId="18370"/>
    <cellStyle name="40% - Accent6 68 4 2" xfId="18371"/>
    <cellStyle name="40% - Accent6 68 5" xfId="18372"/>
    <cellStyle name="40% - Accent6 68 5 2" xfId="18373"/>
    <cellStyle name="40% - Accent6 68 6" xfId="18374"/>
    <cellStyle name="40% - Accent6 68 6 2" xfId="18375"/>
    <cellStyle name="40% - Accent6 68 7" xfId="18376"/>
    <cellStyle name="40% - Accent6 68 8" xfId="18377"/>
    <cellStyle name="40% - Accent6 69" xfId="18378"/>
    <cellStyle name="40% - Accent6 69 2" xfId="18379"/>
    <cellStyle name="40% - Accent6 69 2 2" xfId="18380"/>
    <cellStyle name="40% - Accent6 69 2 2 2" xfId="18381"/>
    <cellStyle name="40% - Accent6 69 2 3" xfId="18382"/>
    <cellStyle name="40% - Accent6 69 2 3 2" xfId="18383"/>
    <cellStyle name="40% - Accent6 69 2 4" xfId="18384"/>
    <cellStyle name="40% - Accent6 69 2 4 2" xfId="18385"/>
    <cellStyle name="40% - Accent6 69 2 5" xfId="18386"/>
    <cellStyle name="40% - Accent6 69 2 5 2" xfId="18387"/>
    <cellStyle name="40% - Accent6 69 2 6" xfId="18388"/>
    <cellStyle name="40% - Accent6 69 3" xfId="18389"/>
    <cellStyle name="40% - Accent6 69 3 2" xfId="18390"/>
    <cellStyle name="40% - Accent6 69 4" xfId="18391"/>
    <cellStyle name="40% - Accent6 69 4 2" xfId="18392"/>
    <cellStyle name="40% - Accent6 69 5" xfId="18393"/>
    <cellStyle name="40% - Accent6 69 5 2" xfId="18394"/>
    <cellStyle name="40% - Accent6 69 6" xfId="18395"/>
    <cellStyle name="40% - Accent6 69 6 2" xfId="18396"/>
    <cellStyle name="40% - Accent6 69 7" xfId="18397"/>
    <cellStyle name="40% - Accent6 69 8" xfId="18398"/>
    <cellStyle name="40% - Accent6 7" xfId="18399"/>
    <cellStyle name="40% - Accent6 7 10" xfId="18400"/>
    <cellStyle name="40% - Accent6 7 11" xfId="18401"/>
    <cellStyle name="40% - Accent6 7 2" xfId="18402"/>
    <cellStyle name="40% - Accent6 7 2 2" xfId="18403"/>
    <cellStyle name="40% - Accent6 7 2 2 2" xfId="18404"/>
    <cellStyle name="40% - Accent6 7 2 3" xfId="18405"/>
    <cellStyle name="40% - Accent6 7 2 3 2" xfId="18406"/>
    <cellStyle name="40% - Accent6 7 2 4" xfId="18407"/>
    <cellStyle name="40% - Accent6 7 2 4 2" xfId="18408"/>
    <cellStyle name="40% - Accent6 7 2 5" xfId="18409"/>
    <cellStyle name="40% - Accent6 7 2 5 2" xfId="18410"/>
    <cellStyle name="40% - Accent6 7 2 6" xfId="18411"/>
    <cellStyle name="40% - Accent6 7 2 7" xfId="18412"/>
    <cellStyle name="40% - Accent6 7 2 8" xfId="18413"/>
    <cellStyle name="40% - Accent6 7 2 9" xfId="18414"/>
    <cellStyle name="40% - Accent6 7 3" xfId="18415"/>
    <cellStyle name="40% - Accent6 7 3 2" xfId="18416"/>
    <cellStyle name="40% - Accent6 7 4" xfId="18417"/>
    <cellStyle name="40% - Accent6 7 4 2" xfId="18418"/>
    <cellStyle name="40% - Accent6 7 5" xfId="18419"/>
    <cellStyle name="40% - Accent6 7 5 2" xfId="18420"/>
    <cellStyle name="40% - Accent6 7 6" xfId="18421"/>
    <cellStyle name="40% - Accent6 7 6 2" xfId="18422"/>
    <cellStyle name="40% - Accent6 7 7" xfId="18423"/>
    <cellStyle name="40% - Accent6 7 8" xfId="18424"/>
    <cellStyle name="40% - Accent6 7 9" xfId="18425"/>
    <cellStyle name="40% - Accent6 70" xfId="18426"/>
    <cellStyle name="40% - Accent6 70 2" xfId="18427"/>
    <cellStyle name="40% - Accent6 70 2 2" xfId="18428"/>
    <cellStyle name="40% - Accent6 70 2 2 2" xfId="18429"/>
    <cellStyle name="40% - Accent6 70 2 3" xfId="18430"/>
    <cellStyle name="40% - Accent6 70 2 3 2" xfId="18431"/>
    <cellStyle name="40% - Accent6 70 2 4" xfId="18432"/>
    <cellStyle name="40% - Accent6 70 2 4 2" xfId="18433"/>
    <cellStyle name="40% - Accent6 70 2 5" xfId="18434"/>
    <cellStyle name="40% - Accent6 70 2 5 2" xfId="18435"/>
    <cellStyle name="40% - Accent6 70 2 6" xfId="18436"/>
    <cellStyle name="40% - Accent6 70 3" xfId="18437"/>
    <cellStyle name="40% - Accent6 70 3 2" xfId="18438"/>
    <cellStyle name="40% - Accent6 70 4" xfId="18439"/>
    <cellStyle name="40% - Accent6 70 4 2" xfId="18440"/>
    <cellStyle name="40% - Accent6 70 5" xfId="18441"/>
    <cellStyle name="40% - Accent6 70 5 2" xfId="18442"/>
    <cellStyle name="40% - Accent6 70 6" xfId="18443"/>
    <cellStyle name="40% - Accent6 70 6 2" xfId="18444"/>
    <cellStyle name="40% - Accent6 70 7" xfId="18445"/>
    <cellStyle name="40% - Accent6 70 8" xfId="18446"/>
    <cellStyle name="40% - Accent6 71" xfId="18447"/>
    <cellStyle name="40% - Accent6 71 2" xfId="18448"/>
    <cellStyle name="40% - Accent6 71 2 2" xfId="18449"/>
    <cellStyle name="40% - Accent6 71 2 2 2" xfId="18450"/>
    <cellStyle name="40% - Accent6 71 2 3" xfId="18451"/>
    <cellStyle name="40% - Accent6 71 2 3 2" xfId="18452"/>
    <cellStyle name="40% - Accent6 71 2 4" xfId="18453"/>
    <cellStyle name="40% - Accent6 71 2 4 2" xfId="18454"/>
    <cellStyle name="40% - Accent6 71 2 5" xfId="18455"/>
    <cellStyle name="40% - Accent6 71 2 5 2" xfId="18456"/>
    <cellStyle name="40% - Accent6 71 2 6" xfId="18457"/>
    <cellStyle name="40% - Accent6 71 3" xfId="18458"/>
    <cellStyle name="40% - Accent6 71 3 2" xfId="18459"/>
    <cellStyle name="40% - Accent6 71 4" xfId="18460"/>
    <cellStyle name="40% - Accent6 71 4 2" xfId="18461"/>
    <cellStyle name="40% - Accent6 71 5" xfId="18462"/>
    <cellStyle name="40% - Accent6 71 5 2" xfId="18463"/>
    <cellStyle name="40% - Accent6 71 6" xfId="18464"/>
    <cellStyle name="40% - Accent6 71 6 2" xfId="18465"/>
    <cellStyle name="40% - Accent6 71 7" xfId="18466"/>
    <cellStyle name="40% - Accent6 71 8" xfId="18467"/>
    <cellStyle name="40% - Accent6 72" xfId="18468"/>
    <cellStyle name="40% - Accent6 72 2" xfId="18469"/>
    <cellStyle name="40% - Accent6 72 2 2" xfId="18470"/>
    <cellStyle name="40% - Accent6 72 2 2 2" xfId="18471"/>
    <cellStyle name="40% - Accent6 72 2 3" xfId="18472"/>
    <cellStyle name="40% - Accent6 72 2 3 2" xfId="18473"/>
    <cellStyle name="40% - Accent6 72 2 4" xfId="18474"/>
    <cellStyle name="40% - Accent6 72 2 4 2" xfId="18475"/>
    <cellStyle name="40% - Accent6 72 2 5" xfId="18476"/>
    <cellStyle name="40% - Accent6 72 2 5 2" xfId="18477"/>
    <cellStyle name="40% - Accent6 72 2 6" xfId="18478"/>
    <cellStyle name="40% - Accent6 72 3" xfId="18479"/>
    <cellStyle name="40% - Accent6 72 3 2" xfId="18480"/>
    <cellStyle name="40% - Accent6 72 4" xfId="18481"/>
    <cellStyle name="40% - Accent6 72 4 2" xfId="18482"/>
    <cellStyle name="40% - Accent6 72 5" xfId="18483"/>
    <cellStyle name="40% - Accent6 72 5 2" xfId="18484"/>
    <cellStyle name="40% - Accent6 72 6" xfId="18485"/>
    <cellStyle name="40% - Accent6 72 6 2" xfId="18486"/>
    <cellStyle name="40% - Accent6 72 7" xfId="18487"/>
    <cellStyle name="40% - Accent6 72 8" xfId="18488"/>
    <cellStyle name="40% - Accent6 8" xfId="18489"/>
    <cellStyle name="40% - Accent6 8 2" xfId="18490"/>
    <cellStyle name="40% - Accent6 8 2 2" xfId="18491"/>
    <cellStyle name="40% - Accent6 8 2 2 2" xfId="18492"/>
    <cellStyle name="40% - Accent6 8 2 3" xfId="18493"/>
    <cellStyle name="40% - Accent6 8 2 3 2" xfId="18494"/>
    <cellStyle name="40% - Accent6 8 2 4" xfId="18495"/>
    <cellStyle name="40% - Accent6 8 2 4 2" xfId="18496"/>
    <cellStyle name="40% - Accent6 8 2 5" xfId="18497"/>
    <cellStyle name="40% - Accent6 8 2 5 2" xfId="18498"/>
    <cellStyle name="40% - Accent6 8 2 6" xfId="18499"/>
    <cellStyle name="40% - Accent6 8 3" xfId="18500"/>
    <cellStyle name="40% - Accent6 8 3 2" xfId="18501"/>
    <cellStyle name="40% - Accent6 8 4" xfId="18502"/>
    <cellStyle name="40% - Accent6 8 4 2" xfId="18503"/>
    <cellStyle name="40% - Accent6 8 5" xfId="18504"/>
    <cellStyle name="40% - Accent6 8 5 2" xfId="18505"/>
    <cellStyle name="40% - Accent6 8 6" xfId="18506"/>
    <cellStyle name="40% - Accent6 8 6 2" xfId="18507"/>
    <cellStyle name="40% - Accent6 8 7" xfId="18508"/>
    <cellStyle name="40% - Accent6 8 8" xfId="18509"/>
    <cellStyle name="40% - Accent6 9" xfId="18510"/>
    <cellStyle name="40% - Accent6 9 2" xfId="18511"/>
    <cellStyle name="40% - Accent6 9 2 2" xfId="18512"/>
    <cellStyle name="40% - Accent6 9 2 2 2" xfId="18513"/>
    <cellStyle name="40% - Accent6 9 2 3" xfId="18514"/>
    <cellStyle name="40% - Accent6 9 2 3 2" xfId="18515"/>
    <cellStyle name="40% - Accent6 9 2 4" xfId="18516"/>
    <cellStyle name="40% - Accent6 9 2 4 2" xfId="18517"/>
    <cellStyle name="40% - Accent6 9 2 5" xfId="18518"/>
    <cellStyle name="40% - Accent6 9 2 5 2" xfId="18519"/>
    <cellStyle name="40% - Accent6 9 2 6" xfId="18520"/>
    <cellStyle name="40% - Accent6 9 3" xfId="18521"/>
    <cellStyle name="40% - Accent6 9 3 2" xfId="18522"/>
    <cellStyle name="40% - Accent6 9 4" xfId="18523"/>
    <cellStyle name="40% - Accent6 9 4 2" xfId="18524"/>
    <cellStyle name="40% - Accent6 9 5" xfId="18525"/>
    <cellStyle name="40% - Accent6 9 5 2" xfId="18526"/>
    <cellStyle name="40% - Accent6 9 6" xfId="18527"/>
    <cellStyle name="40% - Accent6 9 6 2" xfId="18528"/>
    <cellStyle name="40% - Accent6 9 7" xfId="18529"/>
    <cellStyle name="40% - Accent6 9 8" xfId="18530"/>
    <cellStyle name="60% - Accent1 10" xfId="18531"/>
    <cellStyle name="60% - Accent1 11" xfId="18532"/>
    <cellStyle name="60% - Accent1 12" xfId="18533"/>
    <cellStyle name="60% - Accent1 13" xfId="18534"/>
    <cellStyle name="60% - Accent1 14" xfId="18535"/>
    <cellStyle name="60% - Accent1 15" xfId="18536"/>
    <cellStyle name="60% - Accent1 16" xfId="18537"/>
    <cellStyle name="60% - Accent1 17" xfId="18538"/>
    <cellStyle name="60% - Accent1 18" xfId="18539"/>
    <cellStyle name="60% - Accent1 19" xfId="18540"/>
    <cellStyle name="60% - Accent1 2" xfId="18541"/>
    <cellStyle name="60% - Accent1 20" xfId="18542"/>
    <cellStyle name="60% - Accent1 21" xfId="18543"/>
    <cellStyle name="60% - Accent1 22" xfId="18544"/>
    <cellStyle name="60% - Accent1 23" xfId="18545"/>
    <cellStyle name="60% - Accent1 24" xfId="18546"/>
    <cellStyle name="60% - Accent1 25" xfId="18547"/>
    <cellStyle name="60% - Accent1 26" xfId="18548"/>
    <cellStyle name="60% - Accent1 27" xfId="18549"/>
    <cellStyle name="60% - Accent1 28" xfId="18550"/>
    <cellStyle name="60% - Accent1 29" xfId="18551"/>
    <cellStyle name="60% - Accent1 3" xfId="18552"/>
    <cellStyle name="60% - Accent1 30" xfId="18553"/>
    <cellStyle name="60% - Accent1 31" xfId="18554"/>
    <cellStyle name="60% - Accent1 32" xfId="18555"/>
    <cellStyle name="60% - Accent1 33" xfId="18556"/>
    <cellStyle name="60% - Accent1 34" xfId="18557"/>
    <cellStyle name="60% - Accent1 35" xfId="18558"/>
    <cellStyle name="60% - Accent1 36" xfId="18559"/>
    <cellStyle name="60% - Accent1 37" xfId="18560"/>
    <cellStyle name="60% - Accent1 38" xfId="18561"/>
    <cellStyle name="60% - Accent1 39" xfId="18562"/>
    <cellStyle name="60% - Accent1 4" xfId="18563"/>
    <cellStyle name="60% - Accent1 40" xfId="18564"/>
    <cellStyle name="60% - Accent1 41" xfId="18565"/>
    <cellStyle name="60% - Accent1 42" xfId="18566"/>
    <cellStyle name="60% - Accent1 43" xfId="18567"/>
    <cellStyle name="60% - Accent1 44" xfId="18568"/>
    <cellStyle name="60% - Accent1 45" xfId="18569"/>
    <cellStyle name="60% - Accent1 46" xfId="18570"/>
    <cellStyle name="60% - Accent1 47" xfId="18571"/>
    <cellStyle name="60% - Accent1 48" xfId="18572"/>
    <cellStyle name="60% - Accent1 49" xfId="18573"/>
    <cellStyle name="60% - Accent1 5" xfId="18574"/>
    <cellStyle name="60% - Accent1 50" xfId="18575"/>
    <cellStyle name="60% - Accent1 51" xfId="18576"/>
    <cellStyle name="60% - Accent1 52" xfId="18577"/>
    <cellStyle name="60% - Accent1 53" xfId="18578"/>
    <cellStyle name="60% - Accent1 54" xfId="18579"/>
    <cellStyle name="60% - Accent1 55" xfId="18580"/>
    <cellStyle name="60% - Accent1 56" xfId="18581"/>
    <cellStyle name="60% - Accent1 57" xfId="18582"/>
    <cellStyle name="60% - Accent1 58" xfId="18583"/>
    <cellStyle name="60% - Accent1 59" xfId="18584"/>
    <cellStyle name="60% - Accent1 6" xfId="18585"/>
    <cellStyle name="60% - Accent1 60" xfId="18586"/>
    <cellStyle name="60% - Accent1 61" xfId="18587"/>
    <cellStyle name="60% - Accent1 62" xfId="18588"/>
    <cellStyle name="60% - Accent1 63" xfId="18589"/>
    <cellStyle name="60% - Accent1 64" xfId="18590"/>
    <cellStyle name="60% - Accent1 65" xfId="18591"/>
    <cellStyle name="60% - Accent1 66" xfId="18592"/>
    <cellStyle name="60% - Accent1 67" xfId="18593"/>
    <cellStyle name="60% - Accent1 68" xfId="18594"/>
    <cellStyle name="60% - Accent1 69" xfId="18595"/>
    <cellStyle name="60% - Accent1 7" xfId="18596"/>
    <cellStyle name="60% - Accent1 70" xfId="18597"/>
    <cellStyle name="60% - Accent1 71" xfId="18598"/>
    <cellStyle name="60% - Accent1 72" xfId="18599"/>
    <cellStyle name="60% - Accent1 8" xfId="18600"/>
    <cellStyle name="60% - Accent1 9" xfId="18601"/>
    <cellStyle name="60% - Accent2 10" xfId="18602"/>
    <cellStyle name="60% - Accent2 11" xfId="18603"/>
    <cellStyle name="60% - Accent2 12" xfId="18604"/>
    <cellStyle name="60% - Accent2 13" xfId="18605"/>
    <cellStyle name="60% - Accent2 14" xfId="18606"/>
    <cellStyle name="60% - Accent2 15" xfId="18607"/>
    <cellStyle name="60% - Accent2 16" xfId="18608"/>
    <cellStyle name="60% - Accent2 17" xfId="18609"/>
    <cellStyle name="60% - Accent2 18" xfId="18610"/>
    <cellStyle name="60% - Accent2 19" xfId="18611"/>
    <cellStyle name="60% - Accent2 2" xfId="18612"/>
    <cellStyle name="60% - Accent2 20" xfId="18613"/>
    <cellStyle name="60% - Accent2 21" xfId="18614"/>
    <cellStyle name="60% - Accent2 22" xfId="18615"/>
    <cellStyle name="60% - Accent2 23" xfId="18616"/>
    <cellStyle name="60% - Accent2 24" xfId="18617"/>
    <cellStyle name="60% - Accent2 25" xfId="18618"/>
    <cellStyle name="60% - Accent2 26" xfId="18619"/>
    <cellStyle name="60% - Accent2 27" xfId="18620"/>
    <cellStyle name="60% - Accent2 28" xfId="18621"/>
    <cellStyle name="60% - Accent2 29" xfId="18622"/>
    <cellStyle name="60% - Accent2 3" xfId="18623"/>
    <cellStyle name="60% - Accent2 30" xfId="18624"/>
    <cellStyle name="60% - Accent2 31" xfId="18625"/>
    <cellStyle name="60% - Accent2 32" xfId="18626"/>
    <cellStyle name="60% - Accent2 33" xfId="18627"/>
    <cellStyle name="60% - Accent2 34" xfId="18628"/>
    <cellStyle name="60% - Accent2 35" xfId="18629"/>
    <cellStyle name="60% - Accent2 36" xfId="18630"/>
    <cellStyle name="60% - Accent2 37" xfId="18631"/>
    <cellStyle name="60% - Accent2 38" xfId="18632"/>
    <cellStyle name="60% - Accent2 39" xfId="18633"/>
    <cellStyle name="60% - Accent2 4" xfId="18634"/>
    <cellStyle name="60% - Accent2 40" xfId="18635"/>
    <cellStyle name="60% - Accent2 41" xfId="18636"/>
    <cellStyle name="60% - Accent2 42" xfId="18637"/>
    <cellStyle name="60% - Accent2 43" xfId="18638"/>
    <cellStyle name="60% - Accent2 44" xfId="18639"/>
    <cellStyle name="60% - Accent2 45" xfId="18640"/>
    <cellStyle name="60% - Accent2 46" xfId="18641"/>
    <cellStyle name="60% - Accent2 47" xfId="18642"/>
    <cellStyle name="60% - Accent2 48" xfId="18643"/>
    <cellStyle name="60% - Accent2 49" xfId="18644"/>
    <cellStyle name="60% - Accent2 5" xfId="18645"/>
    <cellStyle name="60% - Accent2 50" xfId="18646"/>
    <cellStyle name="60% - Accent2 51" xfId="18647"/>
    <cellStyle name="60% - Accent2 52" xfId="18648"/>
    <cellStyle name="60% - Accent2 53" xfId="18649"/>
    <cellStyle name="60% - Accent2 54" xfId="18650"/>
    <cellStyle name="60% - Accent2 55" xfId="18651"/>
    <cellStyle name="60% - Accent2 56" xfId="18652"/>
    <cellStyle name="60% - Accent2 57" xfId="18653"/>
    <cellStyle name="60% - Accent2 58" xfId="18654"/>
    <cellStyle name="60% - Accent2 59" xfId="18655"/>
    <cellStyle name="60% - Accent2 6" xfId="18656"/>
    <cellStyle name="60% - Accent2 60" xfId="18657"/>
    <cellStyle name="60% - Accent2 61" xfId="18658"/>
    <cellStyle name="60% - Accent2 62" xfId="18659"/>
    <cellStyle name="60% - Accent2 63" xfId="18660"/>
    <cellStyle name="60% - Accent2 64" xfId="18661"/>
    <cellStyle name="60% - Accent2 65" xfId="18662"/>
    <cellStyle name="60% - Accent2 66" xfId="18663"/>
    <cellStyle name="60% - Accent2 67" xfId="18664"/>
    <cellStyle name="60% - Accent2 68" xfId="18665"/>
    <cellStyle name="60% - Accent2 69" xfId="18666"/>
    <cellStyle name="60% - Accent2 7" xfId="18667"/>
    <cellStyle name="60% - Accent2 70" xfId="18668"/>
    <cellStyle name="60% - Accent2 71" xfId="18669"/>
    <cellStyle name="60% - Accent2 72" xfId="18670"/>
    <cellStyle name="60% - Accent2 8" xfId="18671"/>
    <cellStyle name="60% - Accent2 9" xfId="18672"/>
    <cellStyle name="60% - Accent3 10" xfId="18673"/>
    <cellStyle name="60% - Accent3 11" xfId="18674"/>
    <cellStyle name="60% - Accent3 12" xfId="18675"/>
    <cellStyle name="60% - Accent3 13" xfId="18676"/>
    <cellStyle name="60% - Accent3 14" xfId="18677"/>
    <cellStyle name="60% - Accent3 15" xfId="18678"/>
    <cellStyle name="60% - Accent3 16" xfId="18679"/>
    <cellStyle name="60% - Accent3 17" xfId="18680"/>
    <cellStyle name="60% - Accent3 18" xfId="18681"/>
    <cellStyle name="60% - Accent3 19" xfId="18682"/>
    <cellStyle name="60% - Accent3 2" xfId="18683"/>
    <cellStyle name="60% - Accent3 20" xfId="18684"/>
    <cellStyle name="60% - Accent3 21" xfId="18685"/>
    <cellStyle name="60% - Accent3 22" xfId="18686"/>
    <cellStyle name="60% - Accent3 23" xfId="18687"/>
    <cellStyle name="60% - Accent3 24" xfId="18688"/>
    <cellStyle name="60% - Accent3 25" xfId="18689"/>
    <cellStyle name="60% - Accent3 26" xfId="18690"/>
    <cellStyle name="60% - Accent3 27" xfId="18691"/>
    <cellStyle name="60% - Accent3 28" xfId="18692"/>
    <cellStyle name="60% - Accent3 29" xfId="18693"/>
    <cellStyle name="60% - Accent3 3" xfId="18694"/>
    <cellStyle name="60% - Accent3 30" xfId="18695"/>
    <cellStyle name="60% - Accent3 31" xfId="18696"/>
    <cellStyle name="60% - Accent3 32" xfId="18697"/>
    <cellStyle name="60% - Accent3 33" xfId="18698"/>
    <cellStyle name="60% - Accent3 34" xfId="18699"/>
    <cellStyle name="60% - Accent3 35" xfId="18700"/>
    <cellStyle name="60% - Accent3 36" xfId="18701"/>
    <cellStyle name="60% - Accent3 37" xfId="18702"/>
    <cellStyle name="60% - Accent3 38" xfId="18703"/>
    <cellStyle name="60% - Accent3 39" xfId="18704"/>
    <cellStyle name="60% - Accent3 4" xfId="18705"/>
    <cellStyle name="60% - Accent3 40" xfId="18706"/>
    <cellStyle name="60% - Accent3 41" xfId="18707"/>
    <cellStyle name="60% - Accent3 42" xfId="18708"/>
    <cellStyle name="60% - Accent3 43" xfId="18709"/>
    <cellStyle name="60% - Accent3 44" xfId="18710"/>
    <cellStyle name="60% - Accent3 45" xfId="18711"/>
    <cellStyle name="60% - Accent3 46" xfId="18712"/>
    <cellStyle name="60% - Accent3 47" xfId="18713"/>
    <cellStyle name="60% - Accent3 48" xfId="18714"/>
    <cellStyle name="60% - Accent3 49" xfId="18715"/>
    <cellStyle name="60% - Accent3 5" xfId="18716"/>
    <cellStyle name="60% - Accent3 50" xfId="18717"/>
    <cellStyle name="60% - Accent3 51" xfId="18718"/>
    <cellStyle name="60% - Accent3 52" xfId="18719"/>
    <cellStyle name="60% - Accent3 53" xfId="18720"/>
    <cellStyle name="60% - Accent3 54" xfId="18721"/>
    <cellStyle name="60% - Accent3 55" xfId="18722"/>
    <cellStyle name="60% - Accent3 56" xfId="18723"/>
    <cellStyle name="60% - Accent3 57" xfId="18724"/>
    <cellStyle name="60% - Accent3 58" xfId="18725"/>
    <cellStyle name="60% - Accent3 59" xfId="18726"/>
    <cellStyle name="60% - Accent3 6" xfId="18727"/>
    <cellStyle name="60% - Accent3 60" xfId="18728"/>
    <cellStyle name="60% - Accent3 61" xfId="18729"/>
    <cellStyle name="60% - Accent3 62" xfId="18730"/>
    <cellStyle name="60% - Accent3 63" xfId="18731"/>
    <cellStyle name="60% - Accent3 64" xfId="18732"/>
    <cellStyle name="60% - Accent3 65" xfId="18733"/>
    <cellStyle name="60% - Accent3 66" xfId="18734"/>
    <cellStyle name="60% - Accent3 67" xfId="18735"/>
    <cellStyle name="60% - Accent3 68" xfId="18736"/>
    <cellStyle name="60% - Accent3 69" xfId="18737"/>
    <cellStyle name="60% - Accent3 7" xfId="18738"/>
    <cellStyle name="60% - Accent3 70" xfId="18739"/>
    <cellStyle name="60% - Accent3 71" xfId="18740"/>
    <cellStyle name="60% - Accent3 72" xfId="18741"/>
    <cellStyle name="60% - Accent3 8" xfId="18742"/>
    <cellStyle name="60% - Accent3 9" xfId="18743"/>
    <cellStyle name="60% - Accent4 10" xfId="18744"/>
    <cellStyle name="60% - Accent4 11" xfId="18745"/>
    <cellStyle name="60% - Accent4 12" xfId="18746"/>
    <cellStyle name="60% - Accent4 13" xfId="18747"/>
    <cellStyle name="60% - Accent4 14" xfId="18748"/>
    <cellStyle name="60% - Accent4 15" xfId="18749"/>
    <cellStyle name="60% - Accent4 16" xfId="18750"/>
    <cellStyle name="60% - Accent4 17" xfId="18751"/>
    <cellStyle name="60% - Accent4 18" xfId="18752"/>
    <cellStyle name="60% - Accent4 19" xfId="18753"/>
    <cellStyle name="60% - Accent4 2" xfId="18754"/>
    <cellStyle name="60% - Accent4 20" xfId="18755"/>
    <cellStyle name="60% - Accent4 21" xfId="18756"/>
    <cellStyle name="60% - Accent4 22" xfId="18757"/>
    <cellStyle name="60% - Accent4 23" xfId="18758"/>
    <cellStyle name="60% - Accent4 24" xfId="18759"/>
    <cellStyle name="60% - Accent4 25" xfId="18760"/>
    <cellStyle name="60% - Accent4 26" xfId="18761"/>
    <cellStyle name="60% - Accent4 27" xfId="18762"/>
    <cellStyle name="60% - Accent4 28" xfId="18763"/>
    <cellStyle name="60% - Accent4 29" xfId="18764"/>
    <cellStyle name="60% - Accent4 3" xfId="18765"/>
    <cellStyle name="60% - Accent4 30" xfId="18766"/>
    <cellStyle name="60% - Accent4 31" xfId="18767"/>
    <cellStyle name="60% - Accent4 32" xfId="18768"/>
    <cellStyle name="60% - Accent4 33" xfId="18769"/>
    <cellStyle name="60% - Accent4 34" xfId="18770"/>
    <cellStyle name="60% - Accent4 35" xfId="18771"/>
    <cellStyle name="60% - Accent4 36" xfId="18772"/>
    <cellStyle name="60% - Accent4 37" xfId="18773"/>
    <cellStyle name="60% - Accent4 38" xfId="18774"/>
    <cellStyle name="60% - Accent4 39" xfId="18775"/>
    <cellStyle name="60% - Accent4 4" xfId="18776"/>
    <cellStyle name="60% - Accent4 40" xfId="18777"/>
    <cellStyle name="60% - Accent4 41" xfId="18778"/>
    <cellStyle name="60% - Accent4 42" xfId="18779"/>
    <cellStyle name="60% - Accent4 43" xfId="18780"/>
    <cellStyle name="60% - Accent4 44" xfId="18781"/>
    <cellStyle name="60% - Accent4 45" xfId="18782"/>
    <cellStyle name="60% - Accent4 46" xfId="18783"/>
    <cellStyle name="60% - Accent4 47" xfId="18784"/>
    <cellStyle name="60% - Accent4 48" xfId="18785"/>
    <cellStyle name="60% - Accent4 49" xfId="18786"/>
    <cellStyle name="60% - Accent4 5" xfId="18787"/>
    <cellStyle name="60% - Accent4 50" xfId="18788"/>
    <cellStyle name="60% - Accent4 51" xfId="18789"/>
    <cellStyle name="60% - Accent4 52" xfId="18790"/>
    <cellStyle name="60% - Accent4 53" xfId="18791"/>
    <cellStyle name="60% - Accent4 54" xfId="18792"/>
    <cellStyle name="60% - Accent4 55" xfId="18793"/>
    <cellStyle name="60% - Accent4 56" xfId="18794"/>
    <cellStyle name="60% - Accent4 57" xfId="18795"/>
    <cellStyle name="60% - Accent4 58" xfId="18796"/>
    <cellStyle name="60% - Accent4 59" xfId="18797"/>
    <cellStyle name="60% - Accent4 6" xfId="18798"/>
    <cellStyle name="60% - Accent4 60" xfId="18799"/>
    <cellStyle name="60% - Accent4 61" xfId="18800"/>
    <cellStyle name="60% - Accent4 62" xfId="18801"/>
    <cellStyle name="60% - Accent4 63" xfId="18802"/>
    <cellStyle name="60% - Accent4 64" xfId="18803"/>
    <cellStyle name="60% - Accent4 65" xfId="18804"/>
    <cellStyle name="60% - Accent4 66" xfId="18805"/>
    <cellStyle name="60% - Accent4 67" xfId="18806"/>
    <cellStyle name="60% - Accent4 68" xfId="18807"/>
    <cellStyle name="60% - Accent4 69" xfId="18808"/>
    <cellStyle name="60% - Accent4 7" xfId="18809"/>
    <cellStyle name="60% - Accent4 70" xfId="18810"/>
    <cellStyle name="60% - Accent4 71" xfId="18811"/>
    <cellStyle name="60% - Accent4 72" xfId="18812"/>
    <cellStyle name="60% - Accent4 8" xfId="18813"/>
    <cellStyle name="60% - Accent4 9" xfId="18814"/>
    <cellStyle name="60% - Accent5 10" xfId="18815"/>
    <cellStyle name="60% - Accent5 11" xfId="18816"/>
    <cellStyle name="60% - Accent5 12" xfId="18817"/>
    <cellStyle name="60% - Accent5 13" xfId="18818"/>
    <cellStyle name="60% - Accent5 14" xfId="18819"/>
    <cellStyle name="60% - Accent5 15" xfId="18820"/>
    <cellStyle name="60% - Accent5 16" xfId="18821"/>
    <cellStyle name="60% - Accent5 17" xfId="18822"/>
    <cellStyle name="60% - Accent5 18" xfId="18823"/>
    <cellStyle name="60% - Accent5 19" xfId="18824"/>
    <cellStyle name="60% - Accent5 2" xfId="18825"/>
    <cellStyle name="60% - Accent5 20" xfId="18826"/>
    <cellStyle name="60% - Accent5 21" xfId="18827"/>
    <cellStyle name="60% - Accent5 22" xfId="18828"/>
    <cellStyle name="60% - Accent5 23" xfId="18829"/>
    <cellStyle name="60% - Accent5 24" xfId="18830"/>
    <cellStyle name="60% - Accent5 25" xfId="18831"/>
    <cellStyle name="60% - Accent5 26" xfId="18832"/>
    <cellStyle name="60% - Accent5 27" xfId="18833"/>
    <cellStyle name="60% - Accent5 28" xfId="18834"/>
    <cellStyle name="60% - Accent5 29" xfId="18835"/>
    <cellStyle name="60% - Accent5 3" xfId="18836"/>
    <cellStyle name="60% - Accent5 30" xfId="18837"/>
    <cellStyle name="60% - Accent5 31" xfId="18838"/>
    <cellStyle name="60% - Accent5 32" xfId="18839"/>
    <cellStyle name="60% - Accent5 33" xfId="18840"/>
    <cellStyle name="60% - Accent5 34" xfId="18841"/>
    <cellStyle name="60% - Accent5 35" xfId="18842"/>
    <cellStyle name="60% - Accent5 36" xfId="18843"/>
    <cellStyle name="60% - Accent5 37" xfId="18844"/>
    <cellStyle name="60% - Accent5 38" xfId="18845"/>
    <cellStyle name="60% - Accent5 39" xfId="18846"/>
    <cellStyle name="60% - Accent5 4" xfId="18847"/>
    <cellStyle name="60% - Accent5 40" xfId="18848"/>
    <cellStyle name="60% - Accent5 41" xfId="18849"/>
    <cellStyle name="60% - Accent5 42" xfId="18850"/>
    <cellStyle name="60% - Accent5 43" xfId="18851"/>
    <cellStyle name="60% - Accent5 44" xfId="18852"/>
    <cellStyle name="60% - Accent5 45" xfId="18853"/>
    <cellStyle name="60% - Accent5 46" xfId="18854"/>
    <cellStyle name="60% - Accent5 47" xfId="18855"/>
    <cellStyle name="60% - Accent5 48" xfId="18856"/>
    <cellStyle name="60% - Accent5 49" xfId="18857"/>
    <cellStyle name="60% - Accent5 5" xfId="18858"/>
    <cellStyle name="60% - Accent5 50" xfId="18859"/>
    <cellStyle name="60% - Accent5 51" xfId="18860"/>
    <cellStyle name="60% - Accent5 52" xfId="18861"/>
    <cellStyle name="60% - Accent5 53" xfId="18862"/>
    <cellStyle name="60% - Accent5 54" xfId="18863"/>
    <cellStyle name="60% - Accent5 55" xfId="18864"/>
    <cellStyle name="60% - Accent5 56" xfId="18865"/>
    <cellStyle name="60% - Accent5 57" xfId="18866"/>
    <cellStyle name="60% - Accent5 58" xfId="18867"/>
    <cellStyle name="60% - Accent5 59" xfId="18868"/>
    <cellStyle name="60% - Accent5 6" xfId="18869"/>
    <cellStyle name="60% - Accent5 60" xfId="18870"/>
    <cellStyle name="60% - Accent5 61" xfId="18871"/>
    <cellStyle name="60% - Accent5 62" xfId="18872"/>
    <cellStyle name="60% - Accent5 63" xfId="18873"/>
    <cellStyle name="60% - Accent5 64" xfId="18874"/>
    <cellStyle name="60% - Accent5 65" xfId="18875"/>
    <cellStyle name="60% - Accent5 66" xfId="18876"/>
    <cellStyle name="60% - Accent5 67" xfId="18877"/>
    <cellStyle name="60% - Accent5 68" xfId="18878"/>
    <cellStyle name="60% - Accent5 69" xfId="18879"/>
    <cellStyle name="60% - Accent5 7" xfId="18880"/>
    <cellStyle name="60% - Accent5 70" xfId="18881"/>
    <cellStyle name="60% - Accent5 71" xfId="18882"/>
    <cellStyle name="60% - Accent5 72" xfId="18883"/>
    <cellStyle name="60% - Accent5 8" xfId="18884"/>
    <cellStyle name="60% - Accent5 9" xfId="18885"/>
    <cellStyle name="60% - Accent6 10" xfId="18886"/>
    <cellStyle name="60% - Accent6 11" xfId="18887"/>
    <cellStyle name="60% - Accent6 12" xfId="18888"/>
    <cellStyle name="60% - Accent6 13" xfId="18889"/>
    <cellStyle name="60% - Accent6 14" xfId="18890"/>
    <cellStyle name="60% - Accent6 15" xfId="18891"/>
    <cellStyle name="60% - Accent6 16" xfId="18892"/>
    <cellStyle name="60% - Accent6 17" xfId="18893"/>
    <cellStyle name="60% - Accent6 18" xfId="18894"/>
    <cellStyle name="60% - Accent6 19" xfId="18895"/>
    <cellStyle name="60% - Accent6 2" xfId="18896"/>
    <cellStyle name="60% - Accent6 20" xfId="18897"/>
    <cellStyle name="60% - Accent6 21" xfId="18898"/>
    <cellStyle name="60% - Accent6 22" xfId="18899"/>
    <cellStyle name="60% - Accent6 23" xfId="18900"/>
    <cellStyle name="60% - Accent6 24" xfId="18901"/>
    <cellStyle name="60% - Accent6 25" xfId="18902"/>
    <cellStyle name="60% - Accent6 26" xfId="18903"/>
    <cellStyle name="60% - Accent6 27" xfId="18904"/>
    <cellStyle name="60% - Accent6 28" xfId="18905"/>
    <cellStyle name="60% - Accent6 29" xfId="18906"/>
    <cellStyle name="60% - Accent6 3" xfId="18907"/>
    <cellStyle name="60% - Accent6 30" xfId="18908"/>
    <cellStyle name="60% - Accent6 31" xfId="18909"/>
    <cellStyle name="60% - Accent6 32" xfId="18910"/>
    <cellStyle name="60% - Accent6 33" xfId="18911"/>
    <cellStyle name="60% - Accent6 34" xfId="18912"/>
    <cellStyle name="60% - Accent6 35" xfId="18913"/>
    <cellStyle name="60% - Accent6 36" xfId="18914"/>
    <cellStyle name="60% - Accent6 37" xfId="18915"/>
    <cellStyle name="60% - Accent6 38" xfId="18916"/>
    <cellStyle name="60% - Accent6 39" xfId="18917"/>
    <cellStyle name="60% - Accent6 4" xfId="18918"/>
    <cellStyle name="60% - Accent6 40" xfId="18919"/>
    <cellStyle name="60% - Accent6 41" xfId="18920"/>
    <cellStyle name="60% - Accent6 42" xfId="18921"/>
    <cellStyle name="60% - Accent6 43" xfId="18922"/>
    <cellStyle name="60% - Accent6 44" xfId="18923"/>
    <cellStyle name="60% - Accent6 45" xfId="18924"/>
    <cellStyle name="60% - Accent6 46" xfId="18925"/>
    <cellStyle name="60% - Accent6 47" xfId="18926"/>
    <cellStyle name="60% - Accent6 48" xfId="18927"/>
    <cellStyle name="60% - Accent6 49" xfId="18928"/>
    <cellStyle name="60% - Accent6 5" xfId="18929"/>
    <cellStyle name="60% - Accent6 50" xfId="18930"/>
    <cellStyle name="60% - Accent6 51" xfId="18931"/>
    <cellStyle name="60% - Accent6 52" xfId="18932"/>
    <cellStyle name="60% - Accent6 53" xfId="18933"/>
    <cellStyle name="60% - Accent6 54" xfId="18934"/>
    <cellStyle name="60% - Accent6 55" xfId="18935"/>
    <cellStyle name="60% - Accent6 56" xfId="18936"/>
    <cellStyle name="60% - Accent6 57" xfId="18937"/>
    <cellStyle name="60% - Accent6 58" xfId="18938"/>
    <cellStyle name="60% - Accent6 59" xfId="18939"/>
    <cellStyle name="60% - Accent6 6" xfId="18940"/>
    <cellStyle name="60% - Accent6 60" xfId="18941"/>
    <cellStyle name="60% - Accent6 61" xfId="18942"/>
    <cellStyle name="60% - Accent6 62" xfId="18943"/>
    <cellStyle name="60% - Accent6 63" xfId="18944"/>
    <cellStyle name="60% - Accent6 64" xfId="18945"/>
    <cellStyle name="60% - Accent6 65" xfId="18946"/>
    <cellStyle name="60% - Accent6 66" xfId="18947"/>
    <cellStyle name="60% - Accent6 67" xfId="18948"/>
    <cellStyle name="60% - Accent6 68" xfId="18949"/>
    <cellStyle name="60% - Accent6 69" xfId="18950"/>
    <cellStyle name="60% - Accent6 7" xfId="18951"/>
    <cellStyle name="60% - Accent6 70" xfId="18952"/>
    <cellStyle name="60% - Accent6 71" xfId="18953"/>
    <cellStyle name="60% - Accent6 72" xfId="18954"/>
    <cellStyle name="60% - Accent6 8" xfId="18955"/>
    <cellStyle name="60% - Accent6 9" xfId="18956"/>
    <cellStyle name="Accent1 - 20%" xfId="18957"/>
    <cellStyle name="Accent1 - 40%" xfId="18958"/>
    <cellStyle name="Accent1 - 60%" xfId="18959"/>
    <cellStyle name="Accent1 10" xfId="18960"/>
    <cellStyle name="Accent1 11" xfId="18961"/>
    <cellStyle name="Accent1 12" xfId="18962"/>
    <cellStyle name="Accent1 13" xfId="18963"/>
    <cellStyle name="Accent1 14" xfId="18964"/>
    <cellStyle name="Accent1 15" xfId="18965"/>
    <cellStyle name="Accent1 16" xfId="18966"/>
    <cellStyle name="Accent1 17" xfId="18967"/>
    <cellStyle name="Accent1 18" xfId="18968"/>
    <cellStyle name="Accent1 19" xfId="18969"/>
    <cellStyle name="Accent1 2" xfId="18970"/>
    <cellStyle name="Accent1 2 2" xfId="18971"/>
    <cellStyle name="Accent1 2 3" xfId="18972"/>
    <cellStyle name="Accent1 20" xfId="18973"/>
    <cellStyle name="Accent1 21" xfId="18974"/>
    <cellStyle name="Accent1 22" xfId="18975"/>
    <cellStyle name="Accent1 23" xfId="18976"/>
    <cellStyle name="Accent1 24" xfId="18977"/>
    <cellStyle name="Accent1 25" xfId="18978"/>
    <cellStyle name="Accent1 26" xfId="18979"/>
    <cellStyle name="Accent1 27" xfId="18980"/>
    <cellStyle name="Accent1 28" xfId="18981"/>
    <cellStyle name="Accent1 29" xfId="18982"/>
    <cellStyle name="Accent1 3" xfId="18983"/>
    <cellStyle name="Accent1 3 2" xfId="18984"/>
    <cellStyle name="Accent1 30" xfId="18985"/>
    <cellStyle name="Accent1 31" xfId="18986"/>
    <cellStyle name="Accent1 32" xfId="18987"/>
    <cellStyle name="Accent1 33" xfId="18988"/>
    <cellStyle name="Accent1 34" xfId="18989"/>
    <cellStyle name="Accent1 35" xfId="18990"/>
    <cellStyle name="Accent1 36" xfId="18991"/>
    <cellStyle name="Accent1 37" xfId="18992"/>
    <cellStyle name="Accent1 38" xfId="18993"/>
    <cellStyle name="Accent1 39" xfId="18994"/>
    <cellStyle name="Accent1 4" xfId="18995"/>
    <cellStyle name="Accent1 4 2" xfId="18996"/>
    <cellStyle name="Accent1 40" xfId="18997"/>
    <cellStyle name="Accent1 41" xfId="18998"/>
    <cellStyle name="Accent1 42" xfId="18999"/>
    <cellStyle name="Accent1 43" xfId="19000"/>
    <cellStyle name="Accent1 44" xfId="19001"/>
    <cellStyle name="Accent1 45" xfId="19002"/>
    <cellStyle name="Accent1 46" xfId="19003"/>
    <cellStyle name="Accent1 47" xfId="19004"/>
    <cellStyle name="Accent1 48" xfId="19005"/>
    <cellStyle name="Accent1 49" xfId="19006"/>
    <cellStyle name="Accent1 5" xfId="19007"/>
    <cellStyle name="Accent1 50" xfId="19008"/>
    <cellStyle name="Accent1 51" xfId="19009"/>
    <cellStyle name="Accent1 52" xfId="19010"/>
    <cellStyle name="Accent1 53" xfId="19011"/>
    <cellStyle name="Accent1 54" xfId="19012"/>
    <cellStyle name="Accent1 55" xfId="19013"/>
    <cellStyle name="Accent1 56" xfId="19014"/>
    <cellStyle name="Accent1 57" xfId="19015"/>
    <cellStyle name="Accent1 58" xfId="19016"/>
    <cellStyle name="Accent1 59" xfId="19017"/>
    <cellStyle name="Accent1 6" xfId="19018"/>
    <cellStyle name="Accent1 60" xfId="19019"/>
    <cellStyle name="Accent1 61" xfId="19020"/>
    <cellStyle name="Accent1 62" xfId="19021"/>
    <cellStyle name="Accent1 63" xfId="19022"/>
    <cellStyle name="Accent1 64" xfId="19023"/>
    <cellStyle name="Accent1 65" xfId="19024"/>
    <cellStyle name="Accent1 66" xfId="19025"/>
    <cellStyle name="Accent1 67" xfId="19026"/>
    <cellStyle name="Accent1 68" xfId="19027"/>
    <cellStyle name="Accent1 69" xfId="19028"/>
    <cellStyle name="Accent1 7" xfId="19029"/>
    <cellStyle name="Accent1 70" xfId="19030"/>
    <cellStyle name="Accent1 71" xfId="19031"/>
    <cellStyle name="Accent1 72" xfId="19032"/>
    <cellStyle name="Accent1 8" xfId="19033"/>
    <cellStyle name="Accent1 9" xfId="19034"/>
    <cellStyle name="Accent2 - 20%" xfId="19035"/>
    <cellStyle name="Accent2 - 40%" xfId="19036"/>
    <cellStyle name="Accent2 - 60%" xfId="19037"/>
    <cellStyle name="Accent2 10" xfId="19038"/>
    <cellStyle name="Accent2 11" xfId="19039"/>
    <cellStyle name="Accent2 12" xfId="19040"/>
    <cellStyle name="Accent2 13" xfId="19041"/>
    <cellStyle name="Accent2 14" xfId="19042"/>
    <cellStyle name="Accent2 15" xfId="19043"/>
    <cellStyle name="Accent2 16" xfId="19044"/>
    <cellStyle name="Accent2 17" xfId="19045"/>
    <cellStyle name="Accent2 18" xfId="19046"/>
    <cellStyle name="Accent2 19" xfId="19047"/>
    <cellStyle name="Accent2 2" xfId="19048"/>
    <cellStyle name="Accent2 2 2" xfId="19049"/>
    <cellStyle name="Accent2 2 3" xfId="19050"/>
    <cellStyle name="Accent2 20" xfId="19051"/>
    <cellStyle name="Accent2 21" xfId="19052"/>
    <cellStyle name="Accent2 22" xfId="19053"/>
    <cellStyle name="Accent2 23" xfId="19054"/>
    <cellStyle name="Accent2 24" xfId="19055"/>
    <cellStyle name="Accent2 25" xfId="19056"/>
    <cellStyle name="Accent2 26" xfId="19057"/>
    <cellStyle name="Accent2 27" xfId="19058"/>
    <cellStyle name="Accent2 28" xfId="19059"/>
    <cellStyle name="Accent2 29" xfId="19060"/>
    <cellStyle name="Accent2 3" xfId="19061"/>
    <cellStyle name="Accent2 3 2" xfId="19062"/>
    <cellStyle name="Accent2 30" xfId="19063"/>
    <cellStyle name="Accent2 31" xfId="19064"/>
    <cellStyle name="Accent2 32" xfId="19065"/>
    <cellStyle name="Accent2 33" xfId="19066"/>
    <cellStyle name="Accent2 34" xfId="19067"/>
    <cellStyle name="Accent2 35" xfId="19068"/>
    <cellStyle name="Accent2 36" xfId="19069"/>
    <cellStyle name="Accent2 37" xfId="19070"/>
    <cellStyle name="Accent2 38" xfId="19071"/>
    <cellStyle name="Accent2 39" xfId="19072"/>
    <cellStyle name="Accent2 4" xfId="19073"/>
    <cellStyle name="Accent2 4 2" xfId="19074"/>
    <cellStyle name="Accent2 40" xfId="19075"/>
    <cellStyle name="Accent2 41" xfId="19076"/>
    <cellStyle name="Accent2 42" xfId="19077"/>
    <cellStyle name="Accent2 43" xfId="19078"/>
    <cellStyle name="Accent2 44" xfId="19079"/>
    <cellStyle name="Accent2 45" xfId="19080"/>
    <cellStyle name="Accent2 46" xfId="19081"/>
    <cellStyle name="Accent2 47" xfId="19082"/>
    <cellStyle name="Accent2 48" xfId="19083"/>
    <cellStyle name="Accent2 49" xfId="19084"/>
    <cellStyle name="Accent2 5" xfId="19085"/>
    <cellStyle name="Accent2 50" xfId="19086"/>
    <cellStyle name="Accent2 51" xfId="19087"/>
    <cellStyle name="Accent2 52" xfId="19088"/>
    <cellStyle name="Accent2 53" xfId="19089"/>
    <cellStyle name="Accent2 54" xfId="19090"/>
    <cellStyle name="Accent2 55" xfId="19091"/>
    <cellStyle name="Accent2 56" xfId="19092"/>
    <cellStyle name="Accent2 57" xfId="19093"/>
    <cellStyle name="Accent2 58" xfId="19094"/>
    <cellStyle name="Accent2 59" xfId="19095"/>
    <cellStyle name="Accent2 6" xfId="19096"/>
    <cellStyle name="Accent2 60" xfId="19097"/>
    <cellStyle name="Accent2 61" xfId="19098"/>
    <cellStyle name="Accent2 62" xfId="19099"/>
    <cellStyle name="Accent2 63" xfId="19100"/>
    <cellStyle name="Accent2 64" xfId="19101"/>
    <cellStyle name="Accent2 65" xfId="19102"/>
    <cellStyle name="Accent2 66" xfId="19103"/>
    <cellStyle name="Accent2 67" xfId="19104"/>
    <cellStyle name="Accent2 68" xfId="19105"/>
    <cellStyle name="Accent2 69" xfId="19106"/>
    <cellStyle name="Accent2 7" xfId="19107"/>
    <cellStyle name="Accent2 70" xfId="19108"/>
    <cellStyle name="Accent2 71" xfId="19109"/>
    <cellStyle name="Accent2 72" xfId="19110"/>
    <cellStyle name="Accent2 8" xfId="19111"/>
    <cellStyle name="Accent2 9" xfId="19112"/>
    <cellStyle name="Accent3 - 20%" xfId="19113"/>
    <cellStyle name="Accent3 - 40%" xfId="19114"/>
    <cellStyle name="Accent3 - 60%" xfId="19115"/>
    <cellStyle name="Accent3 10" xfId="19116"/>
    <cellStyle name="Accent3 11" xfId="19117"/>
    <cellStyle name="Accent3 12" xfId="19118"/>
    <cellStyle name="Accent3 13" xfId="19119"/>
    <cellStyle name="Accent3 14" xfId="19120"/>
    <cellStyle name="Accent3 15" xfId="19121"/>
    <cellStyle name="Accent3 16" xfId="19122"/>
    <cellStyle name="Accent3 17" xfId="19123"/>
    <cellStyle name="Accent3 18" xfId="19124"/>
    <cellStyle name="Accent3 19" xfId="19125"/>
    <cellStyle name="Accent3 2" xfId="19126"/>
    <cellStyle name="Accent3 2 2" xfId="19127"/>
    <cellStyle name="Accent3 2 3" xfId="19128"/>
    <cellStyle name="Accent3 20" xfId="19129"/>
    <cellStyle name="Accent3 21" xfId="19130"/>
    <cellStyle name="Accent3 22" xfId="19131"/>
    <cellStyle name="Accent3 23" xfId="19132"/>
    <cellStyle name="Accent3 24" xfId="19133"/>
    <cellStyle name="Accent3 25" xfId="19134"/>
    <cellStyle name="Accent3 26" xfId="19135"/>
    <cellStyle name="Accent3 27" xfId="19136"/>
    <cellStyle name="Accent3 28" xfId="19137"/>
    <cellStyle name="Accent3 29" xfId="19138"/>
    <cellStyle name="Accent3 3" xfId="19139"/>
    <cellStyle name="Accent3 3 2" xfId="19140"/>
    <cellStyle name="Accent3 30" xfId="19141"/>
    <cellStyle name="Accent3 31" xfId="19142"/>
    <cellStyle name="Accent3 32" xfId="19143"/>
    <cellStyle name="Accent3 33" xfId="19144"/>
    <cellStyle name="Accent3 34" xfId="19145"/>
    <cellStyle name="Accent3 35" xfId="19146"/>
    <cellStyle name="Accent3 36" xfId="19147"/>
    <cellStyle name="Accent3 37" xfId="19148"/>
    <cellStyle name="Accent3 38" xfId="19149"/>
    <cellStyle name="Accent3 39" xfId="19150"/>
    <cellStyle name="Accent3 4" xfId="19151"/>
    <cellStyle name="Accent3 4 2" xfId="19152"/>
    <cellStyle name="Accent3 40" xfId="19153"/>
    <cellStyle name="Accent3 41" xfId="19154"/>
    <cellStyle name="Accent3 42" xfId="19155"/>
    <cellStyle name="Accent3 43" xfId="19156"/>
    <cellStyle name="Accent3 44" xfId="19157"/>
    <cellStyle name="Accent3 45" xfId="19158"/>
    <cellStyle name="Accent3 46" xfId="19159"/>
    <cellStyle name="Accent3 47" xfId="19160"/>
    <cellStyle name="Accent3 48" xfId="19161"/>
    <cellStyle name="Accent3 49" xfId="19162"/>
    <cellStyle name="Accent3 5" xfId="19163"/>
    <cellStyle name="Accent3 50" xfId="19164"/>
    <cellStyle name="Accent3 51" xfId="19165"/>
    <cellStyle name="Accent3 52" xfId="19166"/>
    <cellStyle name="Accent3 53" xfId="19167"/>
    <cellStyle name="Accent3 54" xfId="19168"/>
    <cellStyle name="Accent3 55" xfId="19169"/>
    <cellStyle name="Accent3 56" xfId="19170"/>
    <cellStyle name="Accent3 57" xfId="19171"/>
    <cellStyle name="Accent3 58" xfId="19172"/>
    <cellStyle name="Accent3 59" xfId="19173"/>
    <cellStyle name="Accent3 6" xfId="19174"/>
    <cellStyle name="Accent3 60" xfId="19175"/>
    <cellStyle name="Accent3 61" xfId="19176"/>
    <cellStyle name="Accent3 62" xfId="19177"/>
    <cellStyle name="Accent3 63" xfId="19178"/>
    <cellStyle name="Accent3 64" xfId="19179"/>
    <cellStyle name="Accent3 65" xfId="19180"/>
    <cellStyle name="Accent3 66" xfId="19181"/>
    <cellStyle name="Accent3 67" xfId="19182"/>
    <cellStyle name="Accent3 68" xfId="19183"/>
    <cellStyle name="Accent3 69" xfId="19184"/>
    <cellStyle name="Accent3 7" xfId="19185"/>
    <cellStyle name="Accent3 70" xfId="19186"/>
    <cellStyle name="Accent3 71" xfId="19187"/>
    <cellStyle name="Accent3 72" xfId="19188"/>
    <cellStyle name="Accent3 8" xfId="19189"/>
    <cellStyle name="Accent3 9" xfId="19190"/>
    <cellStyle name="Accent4 - 20%" xfId="19191"/>
    <cellStyle name="Accent4 - 40%" xfId="19192"/>
    <cellStyle name="Accent4 - 60%" xfId="19193"/>
    <cellStyle name="Accent4 10" xfId="19194"/>
    <cellStyle name="Accent4 11" xfId="19195"/>
    <cellStyle name="Accent4 12" xfId="19196"/>
    <cellStyle name="Accent4 13" xfId="19197"/>
    <cellStyle name="Accent4 14" xfId="19198"/>
    <cellStyle name="Accent4 15" xfId="19199"/>
    <cellStyle name="Accent4 16" xfId="19200"/>
    <cellStyle name="Accent4 17" xfId="19201"/>
    <cellStyle name="Accent4 18" xfId="19202"/>
    <cellStyle name="Accent4 19" xfId="19203"/>
    <cellStyle name="Accent4 2" xfId="19204"/>
    <cellStyle name="Accent4 2 2" xfId="19205"/>
    <cellStyle name="Accent4 2 3" xfId="19206"/>
    <cellStyle name="Accent4 20" xfId="19207"/>
    <cellStyle name="Accent4 21" xfId="19208"/>
    <cellStyle name="Accent4 22" xfId="19209"/>
    <cellStyle name="Accent4 23" xfId="19210"/>
    <cellStyle name="Accent4 24" xfId="19211"/>
    <cellStyle name="Accent4 25" xfId="19212"/>
    <cellStyle name="Accent4 26" xfId="19213"/>
    <cellStyle name="Accent4 27" xfId="19214"/>
    <cellStyle name="Accent4 28" xfId="19215"/>
    <cellStyle name="Accent4 29" xfId="19216"/>
    <cellStyle name="Accent4 3" xfId="19217"/>
    <cellStyle name="Accent4 3 2" xfId="19218"/>
    <cellStyle name="Accent4 30" xfId="19219"/>
    <cellStyle name="Accent4 31" xfId="19220"/>
    <cellStyle name="Accent4 32" xfId="19221"/>
    <cellStyle name="Accent4 33" xfId="19222"/>
    <cellStyle name="Accent4 34" xfId="19223"/>
    <cellStyle name="Accent4 35" xfId="19224"/>
    <cellStyle name="Accent4 36" xfId="19225"/>
    <cellStyle name="Accent4 37" xfId="19226"/>
    <cellStyle name="Accent4 38" xfId="19227"/>
    <cellStyle name="Accent4 39" xfId="19228"/>
    <cellStyle name="Accent4 4" xfId="19229"/>
    <cellStyle name="Accent4 4 2" xfId="19230"/>
    <cellStyle name="Accent4 40" xfId="19231"/>
    <cellStyle name="Accent4 41" xfId="19232"/>
    <cellStyle name="Accent4 42" xfId="19233"/>
    <cellStyle name="Accent4 43" xfId="19234"/>
    <cellStyle name="Accent4 44" xfId="19235"/>
    <cellStyle name="Accent4 45" xfId="19236"/>
    <cellStyle name="Accent4 46" xfId="19237"/>
    <cellStyle name="Accent4 47" xfId="19238"/>
    <cellStyle name="Accent4 48" xfId="19239"/>
    <cellStyle name="Accent4 49" xfId="19240"/>
    <cellStyle name="Accent4 5" xfId="19241"/>
    <cellStyle name="Accent4 50" xfId="19242"/>
    <cellStyle name="Accent4 51" xfId="19243"/>
    <cellStyle name="Accent4 52" xfId="19244"/>
    <cellStyle name="Accent4 53" xfId="19245"/>
    <cellStyle name="Accent4 54" xfId="19246"/>
    <cellStyle name="Accent4 55" xfId="19247"/>
    <cellStyle name="Accent4 56" xfId="19248"/>
    <cellStyle name="Accent4 57" xfId="19249"/>
    <cellStyle name="Accent4 58" xfId="19250"/>
    <cellStyle name="Accent4 59" xfId="19251"/>
    <cellStyle name="Accent4 6" xfId="19252"/>
    <cellStyle name="Accent4 60" xfId="19253"/>
    <cellStyle name="Accent4 61" xfId="19254"/>
    <cellStyle name="Accent4 62" xfId="19255"/>
    <cellStyle name="Accent4 63" xfId="19256"/>
    <cellStyle name="Accent4 64" xfId="19257"/>
    <cellStyle name="Accent4 65" xfId="19258"/>
    <cellStyle name="Accent4 66" xfId="19259"/>
    <cellStyle name="Accent4 67" xfId="19260"/>
    <cellStyle name="Accent4 68" xfId="19261"/>
    <cellStyle name="Accent4 69" xfId="19262"/>
    <cellStyle name="Accent4 7" xfId="19263"/>
    <cellStyle name="Accent4 70" xfId="19264"/>
    <cellStyle name="Accent4 71" xfId="19265"/>
    <cellStyle name="Accent4 72" xfId="19266"/>
    <cellStyle name="Accent4 8" xfId="19267"/>
    <cellStyle name="Accent4 9" xfId="19268"/>
    <cellStyle name="Accent5 - 20%" xfId="19269"/>
    <cellStyle name="Accent5 - 40%" xfId="19270"/>
    <cellStyle name="Accent5 - 60%" xfId="19271"/>
    <cellStyle name="Accent5 10" xfId="19272"/>
    <cellStyle name="Accent5 11" xfId="19273"/>
    <cellStyle name="Accent5 12" xfId="19274"/>
    <cellStyle name="Accent5 13" xfId="19275"/>
    <cellStyle name="Accent5 14" xfId="19276"/>
    <cellStyle name="Accent5 15" xfId="19277"/>
    <cellStyle name="Accent5 16" xfId="19278"/>
    <cellStyle name="Accent5 17" xfId="19279"/>
    <cellStyle name="Accent5 18" xfId="19280"/>
    <cellStyle name="Accent5 19" xfId="19281"/>
    <cellStyle name="Accent5 2" xfId="19282"/>
    <cellStyle name="Accent5 2 2" xfId="19283"/>
    <cellStyle name="Accent5 2 3" xfId="19284"/>
    <cellStyle name="Accent5 20" xfId="19285"/>
    <cellStyle name="Accent5 21" xfId="19286"/>
    <cellStyle name="Accent5 22" xfId="19287"/>
    <cellStyle name="Accent5 23" xfId="19288"/>
    <cellStyle name="Accent5 24" xfId="19289"/>
    <cellStyle name="Accent5 25" xfId="19290"/>
    <cellStyle name="Accent5 26" xfId="19291"/>
    <cellStyle name="Accent5 27" xfId="19292"/>
    <cellStyle name="Accent5 28" xfId="19293"/>
    <cellStyle name="Accent5 29" xfId="19294"/>
    <cellStyle name="Accent5 3" xfId="19295"/>
    <cellStyle name="Accent5 3 2" xfId="19296"/>
    <cellStyle name="Accent5 30" xfId="19297"/>
    <cellStyle name="Accent5 31" xfId="19298"/>
    <cellStyle name="Accent5 32" xfId="19299"/>
    <cellStyle name="Accent5 33" xfId="19300"/>
    <cellStyle name="Accent5 34" xfId="19301"/>
    <cellStyle name="Accent5 35" xfId="19302"/>
    <cellStyle name="Accent5 36" xfId="19303"/>
    <cellStyle name="Accent5 37" xfId="19304"/>
    <cellStyle name="Accent5 38" xfId="19305"/>
    <cellStyle name="Accent5 39" xfId="19306"/>
    <cellStyle name="Accent5 4" xfId="19307"/>
    <cellStyle name="Accent5 4 2" xfId="19308"/>
    <cellStyle name="Accent5 40" xfId="19309"/>
    <cellStyle name="Accent5 41" xfId="19310"/>
    <cellStyle name="Accent5 42" xfId="19311"/>
    <cellStyle name="Accent5 43" xfId="19312"/>
    <cellStyle name="Accent5 44" xfId="19313"/>
    <cellStyle name="Accent5 45" xfId="19314"/>
    <cellStyle name="Accent5 46" xfId="19315"/>
    <cellStyle name="Accent5 47" xfId="19316"/>
    <cellStyle name="Accent5 48" xfId="19317"/>
    <cellStyle name="Accent5 49" xfId="19318"/>
    <cellStyle name="Accent5 5" xfId="19319"/>
    <cellStyle name="Accent5 50" xfId="19320"/>
    <cellStyle name="Accent5 51" xfId="19321"/>
    <cellStyle name="Accent5 52" xfId="19322"/>
    <cellStyle name="Accent5 53" xfId="19323"/>
    <cellStyle name="Accent5 54" xfId="19324"/>
    <cellStyle name="Accent5 55" xfId="19325"/>
    <cellStyle name="Accent5 56" xfId="19326"/>
    <cellStyle name="Accent5 57" xfId="19327"/>
    <cellStyle name="Accent5 58" xfId="19328"/>
    <cellStyle name="Accent5 59" xfId="19329"/>
    <cellStyle name="Accent5 6" xfId="19330"/>
    <cellStyle name="Accent5 60" xfId="19331"/>
    <cellStyle name="Accent5 61" xfId="19332"/>
    <cellStyle name="Accent5 62" xfId="19333"/>
    <cellStyle name="Accent5 63" xfId="19334"/>
    <cellStyle name="Accent5 64" xfId="19335"/>
    <cellStyle name="Accent5 65" xfId="19336"/>
    <cellStyle name="Accent5 66" xfId="19337"/>
    <cellStyle name="Accent5 67" xfId="19338"/>
    <cellStyle name="Accent5 68" xfId="19339"/>
    <cellStyle name="Accent5 69" xfId="19340"/>
    <cellStyle name="Accent5 7" xfId="19341"/>
    <cellStyle name="Accent5 70" xfId="19342"/>
    <cellStyle name="Accent5 71" xfId="19343"/>
    <cellStyle name="Accent5 72" xfId="19344"/>
    <cellStyle name="Accent5 8" xfId="19345"/>
    <cellStyle name="Accent5 9" xfId="19346"/>
    <cellStyle name="Accent6 - 20%" xfId="19347"/>
    <cellStyle name="Accent6 - 40%" xfId="19348"/>
    <cellStyle name="Accent6 - 60%" xfId="19349"/>
    <cellStyle name="Accent6 10" xfId="19350"/>
    <cellStyle name="Accent6 11" xfId="19351"/>
    <cellStyle name="Accent6 12" xfId="19352"/>
    <cellStyle name="Accent6 13" xfId="19353"/>
    <cellStyle name="Accent6 14" xfId="19354"/>
    <cellStyle name="Accent6 15" xfId="19355"/>
    <cellStyle name="Accent6 16" xfId="19356"/>
    <cellStyle name="Accent6 17" xfId="19357"/>
    <cellStyle name="Accent6 18" xfId="19358"/>
    <cellStyle name="Accent6 19" xfId="19359"/>
    <cellStyle name="Accent6 2" xfId="19360"/>
    <cellStyle name="Accent6 2 2" xfId="19361"/>
    <cellStyle name="Accent6 2 3" xfId="19362"/>
    <cellStyle name="Accent6 20" xfId="19363"/>
    <cellStyle name="Accent6 21" xfId="19364"/>
    <cellStyle name="Accent6 22" xfId="19365"/>
    <cellStyle name="Accent6 23" xfId="19366"/>
    <cellStyle name="Accent6 24" xfId="19367"/>
    <cellStyle name="Accent6 25" xfId="19368"/>
    <cellStyle name="Accent6 26" xfId="19369"/>
    <cellStyle name="Accent6 27" xfId="19370"/>
    <cellStyle name="Accent6 28" xfId="19371"/>
    <cellStyle name="Accent6 29" xfId="19372"/>
    <cellStyle name="Accent6 3" xfId="19373"/>
    <cellStyle name="Accent6 3 2" xfId="19374"/>
    <cellStyle name="Accent6 30" xfId="19375"/>
    <cellStyle name="Accent6 31" xfId="19376"/>
    <cellStyle name="Accent6 32" xfId="19377"/>
    <cellStyle name="Accent6 33" xfId="19378"/>
    <cellStyle name="Accent6 34" xfId="19379"/>
    <cellStyle name="Accent6 35" xfId="19380"/>
    <cellStyle name="Accent6 36" xfId="19381"/>
    <cellStyle name="Accent6 37" xfId="19382"/>
    <cellStyle name="Accent6 38" xfId="19383"/>
    <cellStyle name="Accent6 39" xfId="19384"/>
    <cellStyle name="Accent6 4" xfId="19385"/>
    <cellStyle name="Accent6 4 2" xfId="19386"/>
    <cellStyle name="Accent6 40" xfId="19387"/>
    <cellStyle name="Accent6 41" xfId="19388"/>
    <cellStyle name="Accent6 42" xfId="19389"/>
    <cellStyle name="Accent6 43" xfId="19390"/>
    <cellStyle name="Accent6 44" xfId="19391"/>
    <cellStyle name="Accent6 45" xfId="19392"/>
    <cellStyle name="Accent6 46" xfId="19393"/>
    <cellStyle name="Accent6 47" xfId="19394"/>
    <cellStyle name="Accent6 48" xfId="19395"/>
    <cellStyle name="Accent6 49" xfId="19396"/>
    <cellStyle name="Accent6 5" xfId="19397"/>
    <cellStyle name="Accent6 50" xfId="19398"/>
    <cellStyle name="Accent6 51" xfId="19399"/>
    <cellStyle name="Accent6 52" xfId="19400"/>
    <cellStyle name="Accent6 53" xfId="19401"/>
    <cellStyle name="Accent6 54" xfId="19402"/>
    <cellStyle name="Accent6 55" xfId="19403"/>
    <cellStyle name="Accent6 56" xfId="19404"/>
    <cellStyle name="Accent6 57" xfId="19405"/>
    <cellStyle name="Accent6 58" xfId="19406"/>
    <cellStyle name="Accent6 59" xfId="19407"/>
    <cellStyle name="Accent6 6" xfId="19408"/>
    <cellStyle name="Accent6 60" xfId="19409"/>
    <cellStyle name="Accent6 61" xfId="19410"/>
    <cellStyle name="Accent6 62" xfId="19411"/>
    <cellStyle name="Accent6 63" xfId="19412"/>
    <cellStyle name="Accent6 64" xfId="19413"/>
    <cellStyle name="Accent6 65" xfId="19414"/>
    <cellStyle name="Accent6 66" xfId="19415"/>
    <cellStyle name="Accent6 67" xfId="19416"/>
    <cellStyle name="Accent6 68" xfId="19417"/>
    <cellStyle name="Accent6 69" xfId="19418"/>
    <cellStyle name="Accent6 7" xfId="19419"/>
    <cellStyle name="Accent6 70" xfId="19420"/>
    <cellStyle name="Accent6 71" xfId="19421"/>
    <cellStyle name="Accent6 72" xfId="19422"/>
    <cellStyle name="Accent6 8" xfId="19423"/>
    <cellStyle name="Accent6 9" xfId="19424"/>
    <cellStyle name="Bad 10" xfId="19425"/>
    <cellStyle name="Bad 11" xfId="19426"/>
    <cellStyle name="Bad 12" xfId="19427"/>
    <cellStyle name="Bad 13" xfId="19428"/>
    <cellStyle name="Bad 14" xfId="19429"/>
    <cellStyle name="Bad 15" xfId="19430"/>
    <cellStyle name="Bad 16" xfId="19431"/>
    <cellStyle name="Bad 17" xfId="19432"/>
    <cellStyle name="Bad 18" xfId="19433"/>
    <cellStyle name="Bad 19" xfId="19434"/>
    <cellStyle name="Bad 2" xfId="19435"/>
    <cellStyle name="Bad 2 2" xfId="19436"/>
    <cellStyle name="Bad 2 3" xfId="19437"/>
    <cellStyle name="Bad 20" xfId="19438"/>
    <cellStyle name="Bad 21" xfId="19439"/>
    <cellStyle name="Bad 22" xfId="19440"/>
    <cellStyle name="Bad 23" xfId="19441"/>
    <cellStyle name="Bad 24" xfId="19442"/>
    <cellStyle name="Bad 25" xfId="19443"/>
    <cellStyle name="Bad 26" xfId="19444"/>
    <cellStyle name="Bad 27" xfId="19445"/>
    <cellStyle name="Bad 28" xfId="19446"/>
    <cellStyle name="Bad 29" xfId="19447"/>
    <cellStyle name="Bad 3" xfId="19448"/>
    <cellStyle name="Bad 3 2" xfId="19449"/>
    <cellStyle name="Bad 30" xfId="19450"/>
    <cellStyle name="Bad 31" xfId="19451"/>
    <cellStyle name="Bad 32" xfId="19452"/>
    <cellStyle name="Bad 33" xfId="19453"/>
    <cellStyle name="Bad 34" xfId="19454"/>
    <cellStyle name="Bad 35" xfId="19455"/>
    <cellStyle name="Bad 36" xfId="19456"/>
    <cellStyle name="Bad 37" xfId="19457"/>
    <cellStyle name="Bad 38" xfId="19458"/>
    <cellStyle name="Bad 39" xfId="19459"/>
    <cellStyle name="Bad 4" xfId="19460"/>
    <cellStyle name="Bad 4 2" xfId="19461"/>
    <cellStyle name="Bad 40" xfId="19462"/>
    <cellStyle name="Bad 41" xfId="19463"/>
    <cellStyle name="Bad 42" xfId="19464"/>
    <cellStyle name="Bad 43" xfId="19465"/>
    <cellStyle name="Bad 44" xfId="19466"/>
    <cellStyle name="Bad 45" xfId="19467"/>
    <cellStyle name="Bad 46" xfId="19468"/>
    <cellStyle name="Bad 47" xfId="19469"/>
    <cellStyle name="Bad 48" xfId="19470"/>
    <cellStyle name="Bad 49" xfId="19471"/>
    <cellStyle name="Bad 5" xfId="19472"/>
    <cellStyle name="Bad 50" xfId="19473"/>
    <cellStyle name="Bad 51" xfId="19474"/>
    <cellStyle name="Bad 52" xfId="19475"/>
    <cellStyle name="Bad 53" xfId="19476"/>
    <cellStyle name="Bad 54" xfId="19477"/>
    <cellStyle name="Bad 55" xfId="19478"/>
    <cellStyle name="Bad 56" xfId="19479"/>
    <cellStyle name="Bad 57" xfId="19480"/>
    <cellStyle name="Bad 58" xfId="19481"/>
    <cellStyle name="Bad 59" xfId="19482"/>
    <cellStyle name="Bad 6" xfId="19483"/>
    <cellStyle name="Bad 60" xfId="19484"/>
    <cellStyle name="Bad 61" xfId="19485"/>
    <cellStyle name="Bad 62" xfId="19486"/>
    <cellStyle name="Bad 63" xfId="19487"/>
    <cellStyle name="Bad 64" xfId="19488"/>
    <cellStyle name="Bad 65" xfId="19489"/>
    <cellStyle name="Bad 66" xfId="19490"/>
    <cellStyle name="Bad 67" xfId="19491"/>
    <cellStyle name="Bad 68" xfId="19492"/>
    <cellStyle name="Bad 69" xfId="19493"/>
    <cellStyle name="Bad 7" xfId="19494"/>
    <cellStyle name="Bad 70" xfId="19495"/>
    <cellStyle name="Bad 71" xfId="19496"/>
    <cellStyle name="Bad 72" xfId="19497"/>
    <cellStyle name="Bad 8" xfId="19498"/>
    <cellStyle name="Bad 9" xfId="19499"/>
    <cellStyle name="Black" xfId="19500"/>
    <cellStyle name="BlackStrike" xfId="19501"/>
    <cellStyle name="BlackText" xfId="19502"/>
    <cellStyle name="Blue" xfId="19503"/>
    <cellStyle name="Blue 2" xfId="19504"/>
    <cellStyle name="BoldText" xfId="19505"/>
    <cellStyle name="Border Heavy" xfId="19506"/>
    <cellStyle name="Border Heavy 2" xfId="19507"/>
    <cellStyle name="Border Thin" xfId="19508"/>
    <cellStyle name="Border Thin 2" xfId="19509"/>
    <cellStyle name="Calculation 10" xfId="19510"/>
    <cellStyle name="Calculation 11" xfId="19511"/>
    <cellStyle name="Calculation 12" xfId="19512"/>
    <cellStyle name="Calculation 13" xfId="19513"/>
    <cellStyle name="Calculation 14" xfId="19514"/>
    <cellStyle name="Calculation 15" xfId="19515"/>
    <cellStyle name="Calculation 16" xfId="19516"/>
    <cellStyle name="Calculation 17" xfId="19517"/>
    <cellStyle name="Calculation 18" xfId="19518"/>
    <cellStyle name="Calculation 19" xfId="19519"/>
    <cellStyle name="Calculation 2" xfId="19520"/>
    <cellStyle name="Calculation 2 2" xfId="19521"/>
    <cellStyle name="Calculation 2 2 2" xfId="19522"/>
    <cellStyle name="Calculation 2 2 2 2" xfId="19523"/>
    <cellStyle name="Calculation 2 2 2 3" xfId="19524"/>
    <cellStyle name="Calculation 2 2 3" xfId="19525"/>
    <cellStyle name="Calculation 2 2 3 2" xfId="19526"/>
    <cellStyle name="Calculation 2 2 3 3" xfId="19527"/>
    <cellStyle name="Calculation 2 2 4" xfId="19528"/>
    <cellStyle name="Calculation 2 3" xfId="19529"/>
    <cellStyle name="Calculation 2 3 2" xfId="19530"/>
    <cellStyle name="Calculation 2 4" xfId="19531"/>
    <cellStyle name="Calculation 2 4 2" xfId="19532"/>
    <cellStyle name="Calculation 2 4 3" xfId="19533"/>
    <cellStyle name="Calculation 2 5" xfId="19534"/>
    <cellStyle name="Calculation 2 5 2" xfId="19535"/>
    <cellStyle name="Calculation 2 5 3" xfId="19536"/>
    <cellStyle name="Calculation 20" xfId="19537"/>
    <cellStyle name="Calculation 21" xfId="19538"/>
    <cellStyle name="Calculation 22" xfId="19539"/>
    <cellStyle name="Calculation 23" xfId="19540"/>
    <cellStyle name="Calculation 24" xfId="19541"/>
    <cellStyle name="Calculation 25" xfId="19542"/>
    <cellStyle name="Calculation 26" xfId="19543"/>
    <cellStyle name="Calculation 27" xfId="19544"/>
    <cellStyle name="Calculation 28" xfId="19545"/>
    <cellStyle name="Calculation 29" xfId="19546"/>
    <cellStyle name="Calculation 3" xfId="19547"/>
    <cellStyle name="Calculation 3 2" xfId="19548"/>
    <cellStyle name="Calculation 3 2 2" xfId="19549"/>
    <cellStyle name="Calculation 3 3" xfId="19550"/>
    <cellStyle name="Calculation 3 3 2" xfId="19551"/>
    <cellStyle name="Calculation 3 3 3" xfId="19552"/>
    <cellStyle name="Calculation 3 4" xfId="19553"/>
    <cellStyle name="Calculation 3 4 2" xfId="19554"/>
    <cellStyle name="Calculation 3 4 3" xfId="19555"/>
    <cellStyle name="Calculation 30" xfId="19556"/>
    <cellStyle name="Calculation 31" xfId="19557"/>
    <cellStyle name="Calculation 32" xfId="19558"/>
    <cellStyle name="Calculation 33" xfId="19559"/>
    <cellStyle name="Calculation 34" xfId="19560"/>
    <cellStyle name="Calculation 35" xfId="19561"/>
    <cellStyle name="Calculation 36" xfId="19562"/>
    <cellStyle name="Calculation 37" xfId="19563"/>
    <cellStyle name="Calculation 38" xfId="19564"/>
    <cellStyle name="Calculation 39" xfId="19565"/>
    <cellStyle name="Calculation 4" xfId="19566"/>
    <cellStyle name="Calculation 4 2" xfId="19567"/>
    <cellStyle name="Calculation 4 2 2" xfId="19568"/>
    <cellStyle name="Calculation 4 3" xfId="19569"/>
    <cellStyle name="Calculation 4 3 2" xfId="19570"/>
    <cellStyle name="Calculation 4 3 3" xfId="19571"/>
    <cellStyle name="Calculation 4 4" xfId="19572"/>
    <cellStyle name="Calculation 4 4 2" xfId="19573"/>
    <cellStyle name="Calculation 4 4 3" xfId="19574"/>
    <cellStyle name="Calculation 40" xfId="19575"/>
    <cellStyle name="Calculation 41" xfId="19576"/>
    <cellStyle name="Calculation 42" xfId="19577"/>
    <cellStyle name="Calculation 43" xfId="19578"/>
    <cellStyle name="Calculation 44" xfId="19579"/>
    <cellStyle name="Calculation 45" xfId="19580"/>
    <cellStyle name="Calculation 46" xfId="19581"/>
    <cellStyle name="Calculation 47" xfId="19582"/>
    <cellStyle name="Calculation 48" xfId="19583"/>
    <cellStyle name="Calculation 49" xfId="19584"/>
    <cellStyle name="Calculation 5" xfId="19585"/>
    <cellStyle name="Calculation 50" xfId="19586"/>
    <cellStyle name="Calculation 51" xfId="19587"/>
    <cellStyle name="Calculation 52" xfId="19588"/>
    <cellStyle name="Calculation 53" xfId="19589"/>
    <cellStyle name="Calculation 54" xfId="19590"/>
    <cellStyle name="Calculation 55" xfId="19591"/>
    <cellStyle name="Calculation 56" xfId="19592"/>
    <cellStyle name="Calculation 57" xfId="19593"/>
    <cellStyle name="Calculation 58" xfId="19594"/>
    <cellStyle name="Calculation 59" xfId="19595"/>
    <cellStyle name="Calculation 6" xfId="19596"/>
    <cellStyle name="Calculation 60" xfId="19597"/>
    <cellStyle name="Calculation 61" xfId="19598"/>
    <cellStyle name="Calculation 62" xfId="19599"/>
    <cellStyle name="Calculation 63" xfId="19600"/>
    <cellStyle name="Calculation 64" xfId="19601"/>
    <cellStyle name="Calculation 65" xfId="19602"/>
    <cellStyle name="Calculation 66" xfId="19603"/>
    <cellStyle name="Calculation 67" xfId="19604"/>
    <cellStyle name="Calculation 68" xfId="19605"/>
    <cellStyle name="Calculation 69" xfId="19606"/>
    <cellStyle name="Calculation 7" xfId="19607"/>
    <cellStyle name="Calculation 70" xfId="19608"/>
    <cellStyle name="Calculation 71" xfId="19609"/>
    <cellStyle name="Calculation 72" xfId="19610"/>
    <cellStyle name="Calculation 8" xfId="19611"/>
    <cellStyle name="Calculation 9" xfId="19612"/>
    <cellStyle name="Check Cell 10" xfId="19613"/>
    <cellStyle name="Check Cell 11" xfId="19614"/>
    <cellStyle name="Check Cell 12" xfId="19615"/>
    <cellStyle name="Check Cell 13" xfId="19616"/>
    <cellStyle name="Check Cell 14" xfId="19617"/>
    <cellStyle name="Check Cell 15" xfId="19618"/>
    <cellStyle name="Check Cell 16" xfId="19619"/>
    <cellStyle name="Check Cell 17" xfId="19620"/>
    <cellStyle name="Check Cell 18" xfId="19621"/>
    <cellStyle name="Check Cell 19" xfId="19622"/>
    <cellStyle name="Check Cell 2" xfId="19623"/>
    <cellStyle name="Check Cell 2 2" xfId="19624"/>
    <cellStyle name="Check Cell 2 3" xfId="19625"/>
    <cellStyle name="Check Cell 20" xfId="19626"/>
    <cellStyle name="Check Cell 21" xfId="19627"/>
    <cellStyle name="Check Cell 22" xfId="19628"/>
    <cellStyle name="Check Cell 23" xfId="19629"/>
    <cellStyle name="Check Cell 24" xfId="19630"/>
    <cellStyle name="Check Cell 25" xfId="19631"/>
    <cellStyle name="Check Cell 26" xfId="19632"/>
    <cellStyle name="Check Cell 27" xfId="19633"/>
    <cellStyle name="Check Cell 28" xfId="19634"/>
    <cellStyle name="Check Cell 29" xfId="19635"/>
    <cellStyle name="Check Cell 3" xfId="19636"/>
    <cellStyle name="Check Cell 3 2" xfId="19637"/>
    <cellStyle name="Check Cell 30" xfId="19638"/>
    <cellStyle name="Check Cell 31" xfId="19639"/>
    <cellStyle name="Check Cell 32" xfId="19640"/>
    <cellStyle name="Check Cell 33" xfId="19641"/>
    <cellStyle name="Check Cell 34" xfId="19642"/>
    <cellStyle name="Check Cell 35" xfId="19643"/>
    <cellStyle name="Check Cell 36" xfId="19644"/>
    <cellStyle name="Check Cell 37" xfId="19645"/>
    <cellStyle name="Check Cell 38" xfId="19646"/>
    <cellStyle name="Check Cell 39" xfId="19647"/>
    <cellStyle name="Check Cell 4" xfId="19648"/>
    <cellStyle name="Check Cell 4 2" xfId="19649"/>
    <cellStyle name="Check Cell 40" xfId="19650"/>
    <cellStyle name="Check Cell 41" xfId="19651"/>
    <cellStyle name="Check Cell 42" xfId="19652"/>
    <cellStyle name="Check Cell 43" xfId="19653"/>
    <cellStyle name="Check Cell 44" xfId="19654"/>
    <cellStyle name="Check Cell 45" xfId="19655"/>
    <cellStyle name="Check Cell 46" xfId="19656"/>
    <cellStyle name="Check Cell 47" xfId="19657"/>
    <cellStyle name="Check Cell 48" xfId="19658"/>
    <cellStyle name="Check Cell 49" xfId="19659"/>
    <cellStyle name="Check Cell 5" xfId="19660"/>
    <cellStyle name="Check Cell 50" xfId="19661"/>
    <cellStyle name="Check Cell 51" xfId="19662"/>
    <cellStyle name="Check Cell 52" xfId="19663"/>
    <cellStyle name="Check Cell 53" xfId="19664"/>
    <cellStyle name="Check Cell 54" xfId="19665"/>
    <cellStyle name="Check Cell 55" xfId="19666"/>
    <cellStyle name="Check Cell 56" xfId="19667"/>
    <cellStyle name="Check Cell 57" xfId="19668"/>
    <cellStyle name="Check Cell 58" xfId="19669"/>
    <cellStyle name="Check Cell 59" xfId="19670"/>
    <cellStyle name="Check Cell 6" xfId="19671"/>
    <cellStyle name="Check Cell 60" xfId="19672"/>
    <cellStyle name="Check Cell 61" xfId="19673"/>
    <cellStyle name="Check Cell 62" xfId="19674"/>
    <cellStyle name="Check Cell 63" xfId="19675"/>
    <cellStyle name="Check Cell 64" xfId="19676"/>
    <cellStyle name="Check Cell 65" xfId="19677"/>
    <cellStyle name="Check Cell 66" xfId="19678"/>
    <cellStyle name="Check Cell 67" xfId="19679"/>
    <cellStyle name="Check Cell 68" xfId="19680"/>
    <cellStyle name="Check Cell 69" xfId="19681"/>
    <cellStyle name="Check Cell 7" xfId="19682"/>
    <cellStyle name="Check Cell 70" xfId="19683"/>
    <cellStyle name="Check Cell 71" xfId="19684"/>
    <cellStyle name="Check Cell 72" xfId="19685"/>
    <cellStyle name="Check Cell 8" xfId="19686"/>
    <cellStyle name="Check Cell 9" xfId="19687"/>
    <cellStyle name="Co. Names" xfId="19688"/>
    <cellStyle name="Co. Names 2" xfId="19689"/>
    <cellStyle name="Column total in dollars" xfId="19690"/>
    <cellStyle name="ColumnAttributeAbovePrompt" xfId="19691"/>
    <cellStyle name="ColumnAttributeAbovePrompt 2" xfId="19692"/>
    <cellStyle name="ColumnAttributePrompt" xfId="19693"/>
    <cellStyle name="ColumnAttributePrompt 2" xfId="19694"/>
    <cellStyle name="ColumnAttributeValue" xfId="19695"/>
    <cellStyle name="ColumnHeadingPrompt" xfId="19696"/>
    <cellStyle name="ColumnHeadingPrompt 2" xfId="19697"/>
    <cellStyle name="ColumnHeadingValue" xfId="19698"/>
    <cellStyle name="Comma" xfId="1" builtinId="3"/>
    <cellStyle name="Comma  - Style1" xfId="19699"/>
    <cellStyle name="Comma  - Style2" xfId="19700"/>
    <cellStyle name="Comma  - Style3" xfId="19701"/>
    <cellStyle name="Comma  - Style4" xfId="19702"/>
    <cellStyle name="Comma  - Style5" xfId="19703"/>
    <cellStyle name="Comma  - Style6" xfId="19704"/>
    <cellStyle name="Comma  - Style7" xfId="19705"/>
    <cellStyle name="Comma  - Style8" xfId="19706"/>
    <cellStyle name="Comma (0)" xfId="19707"/>
    <cellStyle name="Comma [0] 2" xfId="19708"/>
    <cellStyle name="Comma [0] 3" xfId="19709"/>
    <cellStyle name="Comma [0] 3 2" xfId="19710"/>
    <cellStyle name="Comma [0] 3 2 2" xfId="19711"/>
    <cellStyle name="Comma [0] 3 2 2 2" xfId="19712"/>
    <cellStyle name="Comma [0] 3 2 2 2 2" xfId="19713"/>
    <cellStyle name="Comma [0] 3 2 2 3" xfId="19714"/>
    <cellStyle name="Comma [0] 3 2 3" xfId="19715"/>
    <cellStyle name="Comma [0] 3 2 3 2" xfId="19716"/>
    <cellStyle name="Comma [0] 3 2 4" xfId="19717"/>
    <cellStyle name="Comma [0] 3 3" xfId="19718"/>
    <cellStyle name="Comma [0] 3 3 2" xfId="19719"/>
    <cellStyle name="Comma [0] 3 3 2 2" xfId="19720"/>
    <cellStyle name="Comma [0] 3 3 3" xfId="19721"/>
    <cellStyle name="Comma [0] 3 4" xfId="19722"/>
    <cellStyle name="Comma [0] 3 4 2" xfId="19723"/>
    <cellStyle name="Comma [0] 3 5" xfId="19724"/>
    <cellStyle name="Comma [1]" xfId="19725"/>
    <cellStyle name="Comma [1] 2" xfId="19726"/>
    <cellStyle name="Comma [2]" xfId="19727"/>
    <cellStyle name="Comma [3]" xfId="19728"/>
    <cellStyle name="Comma 10" xfId="16"/>
    <cellStyle name="Comma 10 10" xfId="26667"/>
    <cellStyle name="Comma 10 2" xfId="108"/>
    <cellStyle name="Comma 10 2 2" xfId="104"/>
    <cellStyle name="Comma 10 2 2 2" xfId="19729"/>
    <cellStyle name="Comma 10 2 2 2 2" xfId="19730"/>
    <cellStyle name="Comma 10 2 2 3" xfId="19731"/>
    <cellStyle name="Comma 10 3" xfId="19732"/>
    <cellStyle name="Comma 10 3 2" xfId="19733"/>
    <cellStyle name="Comma 10 3 2 2" xfId="19734"/>
    <cellStyle name="Comma 10 3 3" xfId="19735"/>
    <cellStyle name="Comma 10 4" xfId="19736"/>
    <cellStyle name="Comma 10 5" xfId="19737"/>
    <cellStyle name="Comma 11" xfId="110"/>
    <cellStyle name="Comma 11 2" xfId="19738"/>
    <cellStyle name="Comma 11 3" xfId="19739"/>
    <cellStyle name="Comma 11 4" xfId="19740"/>
    <cellStyle name="Comma 12" xfId="169"/>
    <cellStyle name="Comma 12 2" xfId="19741"/>
    <cellStyle name="Comma 12 2 2" xfId="19742"/>
    <cellStyle name="Comma 12 3" xfId="19743"/>
    <cellStyle name="Comma 12 4" xfId="19744"/>
    <cellStyle name="Comma 13" xfId="19745"/>
    <cellStyle name="Comma 13 2" xfId="19746"/>
    <cellStyle name="Comma 14" xfId="19747"/>
    <cellStyle name="Comma 15" xfId="19748"/>
    <cellStyle name="Comma 15 2" xfId="26696"/>
    <cellStyle name="Comma 16" xfId="19749"/>
    <cellStyle name="Comma 16 2" xfId="26677"/>
    <cellStyle name="Comma 17" xfId="19750"/>
    <cellStyle name="Comma 18" xfId="19751"/>
    <cellStyle name="Comma 18 2" xfId="26691"/>
    <cellStyle name="Comma 19" xfId="19752"/>
    <cellStyle name="Comma 2" xfId="2"/>
    <cellStyle name="Comma 2 10" xfId="26683"/>
    <cellStyle name="Comma 2 2" xfId="57"/>
    <cellStyle name="Comma 2 2 2" xfId="19753"/>
    <cellStyle name="Comma 2 2 2 2" xfId="19754"/>
    <cellStyle name="Comma 2 2 2 3" xfId="19755"/>
    <cellStyle name="Comma 2 2 2 4" xfId="19756"/>
    <cellStyle name="Comma 2 2 3" xfId="19757"/>
    <cellStyle name="Comma 2 2 3 2" xfId="19758"/>
    <cellStyle name="Comma 2 2 4" xfId="19759"/>
    <cellStyle name="Comma 2 2 5" xfId="19760"/>
    <cellStyle name="Comma 2 3" xfId="68"/>
    <cellStyle name="Comma 2 3 2" xfId="19761"/>
    <cellStyle name="Comma 2 3 2 2" xfId="19762"/>
    <cellStyle name="Comma 2 3 2 2 2" xfId="19763"/>
    <cellStyle name="Comma 2 3 2 2 2 2" xfId="19764"/>
    <cellStyle name="Comma 2 3 2 2 3" xfId="19765"/>
    <cellStyle name="Comma 2 3 2 2 4" xfId="19766"/>
    <cellStyle name="Comma 2 3 2 3" xfId="19767"/>
    <cellStyle name="Comma 2 3 2 3 2" xfId="19768"/>
    <cellStyle name="Comma 2 3 2 4" xfId="19769"/>
    <cellStyle name="Comma 2 3 2 5" xfId="19770"/>
    <cellStyle name="Comma 2 3 3" xfId="19771"/>
    <cellStyle name="Comma 2 3 3 2" xfId="19772"/>
    <cellStyle name="Comma 2 3 3 2 2" xfId="19773"/>
    <cellStyle name="Comma 2 3 3 3" xfId="19774"/>
    <cellStyle name="Comma 2 3 3 4" xfId="19775"/>
    <cellStyle name="Comma 2 3 4" xfId="19776"/>
    <cellStyle name="Comma 2 3 4 2" xfId="19777"/>
    <cellStyle name="Comma 2 3 5" xfId="19778"/>
    <cellStyle name="Comma 2 3 5 2" xfId="19779"/>
    <cellStyle name="Comma 2 3 6" xfId="19780"/>
    <cellStyle name="Comma 2 3 7" xfId="19781"/>
    <cellStyle name="Comma 2 3 8" xfId="19782"/>
    <cellStyle name="Comma 2 3 9" xfId="26693"/>
    <cellStyle name="Comma 2 4" xfId="173"/>
    <cellStyle name="Comma 2 4 2" xfId="19783"/>
    <cellStyle name="Comma 2 4 4" xfId="26699"/>
    <cellStyle name="Comma 2 5" xfId="19784"/>
    <cellStyle name="Comma 2 5 2" xfId="19785"/>
    <cellStyle name="Comma 2 6" xfId="19786"/>
    <cellStyle name="Comma 2 6 2" xfId="19787"/>
    <cellStyle name="Comma 2 6 3" xfId="19788"/>
    <cellStyle name="Comma 2 7" xfId="19789"/>
    <cellStyle name="Comma 2 8" xfId="19790"/>
    <cellStyle name="Comma 2 9" xfId="19791"/>
    <cellStyle name="Comma 20" xfId="19792"/>
    <cellStyle name="Comma 20 2" xfId="26690"/>
    <cellStyle name="Comma 21" xfId="19793"/>
    <cellStyle name="Comma 21 2" xfId="19794"/>
    <cellStyle name="Comma 21 3" xfId="26689"/>
    <cellStyle name="Comma 22" xfId="19795"/>
    <cellStyle name="Comma 22 2" xfId="26688"/>
    <cellStyle name="Comma 23" xfId="17"/>
    <cellStyle name="Comma 23 2" xfId="123"/>
    <cellStyle name="Comma 23 2 2" xfId="19796"/>
    <cellStyle name="Comma 23 2 2 2" xfId="19797"/>
    <cellStyle name="Comma 23 2 3" xfId="19798"/>
    <cellStyle name="Comma 23 3" xfId="151"/>
    <cellStyle name="Comma 23 3 2" xfId="19799"/>
    <cellStyle name="Comma 23 3 2 2" xfId="19800"/>
    <cellStyle name="Comma 23 3 3" xfId="19801"/>
    <cellStyle name="Comma 23 4" xfId="19802"/>
    <cellStyle name="Comma 24" xfId="56"/>
    <cellStyle name="Comma 24 2" xfId="161"/>
    <cellStyle name="Comma 24 2 2" xfId="19803"/>
    <cellStyle name="Comma 24 2 2 2" xfId="19804"/>
    <cellStyle name="Comma 24 2 3" xfId="19805"/>
    <cellStyle name="Comma 24 2 4" xfId="26687"/>
    <cellStyle name="Comma 24 3" xfId="101"/>
    <cellStyle name="Comma 24 3 2" xfId="19806"/>
    <cellStyle name="Comma 24 3 2 2" xfId="19807"/>
    <cellStyle name="Comma 24 3 3" xfId="19808"/>
    <cellStyle name="Comma 24 4" xfId="19809"/>
    <cellStyle name="Comma 24 5" xfId="19810"/>
    <cellStyle name="Comma 25" xfId="153"/>
    <cellStyle name="Comma 25 2" xfId="19811"/>
    <cellStyle name="Comma 25 2 2" xfId="19812"/>
    <cellStyle name="Comma 25 2 3" xfId="26676"/>
    <cellStyle name="Comma 25 3" xfId="19813"/>
    <cellStyle name="Comma 25 4" xfId="19814"/>
    <cellStyle name="Comma 26" xfId="19815"/>
    <cellStyle name="Comma 26 2" xfId="26686"/>
    <cellStyle name="Comma 27" xfId="19816"/>
    <cellStyle name="Comma 28" xfId="19817"/>
    <cellStyle name="Comma 29" xfId="19818"/>
    <cellStyle name="Comma 3" xfId="15"/>
    <cellStyle name="Comma 3 10" xfId="19819"/>
    <cellStyle name="Comma 3 2" xfId="69"/>
    <cellStyle name="Comma 3 2 2" xfId="102"/>
    <cellStyle name="Comma 3 2 2 2" xfId="19820"/>
    <cellStyle name="Comma 3 2 2 2 2" xfId="19821"/>
    <cellStyle name="Comma 3 2 2 3" xfId="19822"/>
    <cellStyle name="Comma 3 2 3" xfId="19823"/>
    <cellStyle name="Comma 3 2 3 2" xfId="19824"/>
    <cellStyle name="Comma 3 2 3 3" xfId="19825"/>
    <cellStyle name="Comma 3 2 4" xfId="19826"/>
    <cellStyle name="Comma 3 2 4 2" xfId="19827"/>
    <cellStyle name="Comma 3 2 4 3" xfId="19828"/>
    <cellStyle name="Comma 3 2 5" xfId="19829"/>
    <cellStyle name="Comma 3 2 5 2" xfId="19830"/>
    <cellStyle name="Comma 3 2 5 3" xfId="19831"/>
    <cellStyle name="Comma 3 2 6" xfId="19832"/>
    <cellStyle name="Comma 3 2 7" xfId="19833"/>
    <cellStyle name="Comma 3 2 8" xfId="19834"/>
    <cellStyle name="Comma 3 3" xfId="19835"/>
    <cellStyle name="Comma 3 3 2" xfId="19836"/>
    <cellStyle name="Comma 3 3 3" xfId="19837"/>
    <cellStyle name="Comma 3 4" xfId="19838"/>
    <cellStyle name="Comma 3 5" xfId="19839"/>
    <cellStyle name="Comma 3 5 2" xfId="19840"/>
    <cellStyle name="Comma 3 6" xfId="19841"/>
    <cellStyle name="Comma 3 7" xfId="19842"/>
    <cellStyle name="Comma 3 8" xfId="19843"/>
    <cellStyle name="Comma 3 9" xfId="19844"/>
    <cellStyle name="Comma 30" xfId="19845"/>
    <cellStyle name="Comma 31" xfId="19846"/>
    <cellStyle name="Comma 31 2" xfId="26692"/>
    <cellStyle name="Comma 32" xfId="19847"/>
    <cellStyle name="Comma 32 2" xfId="26695"/>
    <cellStyle name="Comma 33" xfId="19848"/>
    <cellStyle name="Comma 34" xfId="19849"/>
    <cellStyle name="Comma 34 2" xfId="26685"/>
    <cellStyle name="Comma 35" xfId="19850"/>
    <cellStyle name="Comma 35 2" xfId="26694"/>
    <cellStyle name="Comma 36" xfId="19851"/>
    <cellStyle name="Comma 37" xfId="19852"/>
    <cellStyle name="Comma 38" xfId="19853"/>
    <cellStyle name="Comma 39" xfId="19854"/>
    <cellStyle name="Comma 4" xfId="67"/>
    <cellStyle name="Comma 4 2" xfId="172"/>
    <cellStyle name="Comma 4 2 2" xfId="19855"/>
    <cellStyle name="Comma 4 2 2 2" xfId="19856"/>
    <cellStyle name="Comma 4 2 2 2 2" xfId="19857"/>
    <cellStyle name="Comma 4 2 2 2 2 2" xfId="19858"/>
    <cellStyle name="Comma 4 2 2 2 3" xfId="19859"/>
    <cellStyle name="Comma 4 2 2 3" xfId="19860"/>
    <cellStyle name="Comma 4 2 2 3 2" xfId="19861"/>
    <cellStyle name="Comma 4 2 2 4" xfId="19862"/>
    <cellStyle name="Comma 4 2 2 5" xfId="19863"/>
    <cellStyle name="Comma 4 2 3" xfId="19864"/>
    <cellStyle name="Comma 4 2 3 2" xfId="19865"/>
    <cellStyle name="Comma 4 2 3 2 2" xfId="19866"/>
    <cellStyle name="Comma 4 2 3 3" xfId="19867"/>
    <cellStyle name="Comma 4 2 4" xfId="19868"/>
    <cellStyle name="Comma 4 2 4 2" xfId="19869"/>
    <cellStyle name="Comma 4 2 5" xfId="19870"/>
    <cellStyle name="Comma 4 2 6" xfId="19871"/>
    <cellStyle name="Comma 4 2 7" xfId="19872"/>
    <cellStyle name="Comma 4 2 8" xfId="19873"/>
    <cellStyle name="Comma 4 3" xfId="19874"/>
    <cellStyle name="Comma 4 4" xfId="19875"/>
    <cellStyle name="Comma 4 5" xfId="19876"/>
    <cellStyle name="Comma 40" xfId="19877"/>
    <cellStyle name="Comma 40 2" xfId="19878"/>
    <cellStyle name="Comma 40 2 2" xfId="19879"/>
    <cellStyle name="Comma 40 3" xfId="19880"/>
    <cellStyle name="Comma 41" xfId="19881"/>
    <cellStyle name="Comma 41 2" xfId="19882"/>
    <cellStyle name="Comma 41 2 2" xfId="19883"/>
    <cellStyle name="Comma 41 3" xfId="19884"/>
    <cellStyle name="Comma 42" xfId="19885"/>
    <cellStyle name="Comma 42 2" xfId="19886"/>
    <cellStyle name="Comma 42 2 2" xfId="19887"/>
    <cellStyle name="Comma 42 3" xfId="19888"/>
    <cellStyle name="Comma 43" xfId="19889"/>
    <cellStyle name="Comma 43 2" xfId="19890"/>
    <cellStyle name="Comma 43 2 2" xfId="19891"/>
    <cellStyle name="Comma 43 3" xfId="19892"/>
    <cellStyle name="Comma 44" xfId="19893"/>
    <cellStyle name="Comma 45" xfId="19894"/>
    <cellStyle name="Comma 46" xfId="19895"/>
    <cellStyle name="Comma 47" xfId="19896"/>
    <cellStyle name="Comma 48" xfId="19897"/>
    <cellStyle name="Comma 49" xfId="19898"/>
    <cellStyle name="Comma 5" xfId="80"/>
    <cellStyle name="Comma 5 2" xfId="134"/>
    <cellStyle name="Comma 5 2 2" xfId="19899"/>
    <cellStyle name="Comma 5 3" xfId="116"/>
    <cellStyle name="Comma 5 4" xfId="19900"/>
    <cellStyle name="Comma 50" xfId="19901"/>
    <cellStyle name="Comma 51" xfId="19902"/>
    <cellStyle name="Comma 52" xfId="19903"/>
    <cellStyle name="Comma 53" xfId="19904"/>
    <cellStyle name="Comma 54" xfId="19905"/>
    <cellStyle name="Comma 55" xfId="19906"/>
    <cellStyle name="Comma 56" xfId="19907"/>
    <cellStyle name="Comma 57" xfId="19908"/>
    <cellStyle name="Comma 58" xfId="19909"/>
    <cellStyle name="Comma 59" xfId="19910"/>
    <cellStyle name="Comma 6" xfId="84"/>
    <cellStyle name="Comma 6 2" xfId="89"/>
    <cellStyle name="Comma 6 2 2" xfId="19911"/>
    <cellStyle name="Comma 6 2 3" xfId="19912"/>
    <cellStyle name="Comma 6 2 4" xfId="19913"/>
    <cellStyle name="Comma 6 2 5" xfId="19914"/>
    <cellStyle name="Comma 6 3" xfId="138"/>
    <cellStyle name="Comma 6 3 2" xfId="19915"/>
    <cellStyle name="Comma 6 4" xfId="114"/>
    <cellStyle name="Comma 6 4 2" xfId="19916"/>
    <cellStyle name="Comma 6 4 2 2" xfId="19917"/>
    <cellStyle name="Comma 6 4 2 2 2" xfId="19918"/>
    <cellStyle name="Comma 6 4 2 3" xfId="19919"/>
    <cellStyle name="Comma 6 4 3" xfId="19920"/>
    <cellStyle name="Comma 6 4 3 2" xfId="19921"/>
    <cellStyle name="Comma 6 4 4" xfId="19922"/>
    <cellStyle name="Comma 6 4 5" xfId="19923"/>
    <cellStyle name="Comma 6 5" xfId="180"/>
    <cellStyle name="Comma 6 5 2" xfId="19924"/>
    <cellStyle name="Comma 6 5 2 2" xfId="19925"/>
    <cellStyle name="Comma 6 5 2 2 2" xfId="19926"/>
    <cellStyle name="Comma 6 5 2 3" xfId="19927"/>
    <cellStyle name="Comma 6 5 3" xfId="19928"/>
    <cellStyle name="Comma 6 5 3 2" xfId="19929"/>
    <cellStyle name="Comma 6 5 4" xfId="19930"/>
    <cellStyle name="Comma 6 5 5" xfId="19931"/>
    <cellStyle name="Comma 6 6" xfId="193"/>
    <cellStyle name="Comma 6 6 2" xfId="19932"/>
    <cellStyle name="Comma 6 6 2 2" xfId="19933"/>
    <cellStyle name="Comma 6 6 2 2 2" xfId="19934"/>
    <cellStyle name="Comma 6 6 2 3" xfId="19935"/>
    <cellStyle name="Comma 6 6 3" xfId="19936"/>
    <cellStyle name="Comma 6 6 3 2" xfId="19937"/>
    <cellStyle name="Comma 6 6 4" xfId="19938"/>
    <cellStyle name="Comma 6 6 5" xfId="19939"/>
    <cellStyle name="Comma 6 7" xfId="19940"/>
    <cellStyle name="Comma 60" xfId="26670"/>
    <cellStyle name="Comma 61" xfId="26674"/>
    <cellStyle name="Comma 7" xfId="64"/>
    <cellStyle name="Comma 7 2" xfId="97"/>
    <cellStyle name="Comma 7 2 2" xfId="189"/>
    <cellStyle name="Comma 7 2 2 2" xfId="19941"/>
    <cellStyle name="Comma 7 2 2 2 2" xfId="19942"/>
    <cellStyle name="Comma 7 2 2 2 2 2" xfId="19943"/>
    <cellStyle name="Comma 7 2 2 2 3" xfId="19944"/>
    <cellStyle name="Comma 7 2 2 3" xfId="19945"/>
    <cellStyle name="Comma 7 2 2 3 2" xfId="19946"/>
    <cellStyle name="Comma 7 2 2 4" xfId="19947"/>
    <cellStyle name="Comma 7 2 2 5" xfId="19948"/>
    <cellStyle name="Comma 7 2 3" xfId="202"/>
    <cellStyle name="Comma 7 2 3 2" xfId="19949"/>
    <cellStyle name="Comma 7 2 3 2 2" xfId="19950"/>
    <cellStyle name="Comma 7 2 3 2 2 2" xfId="19951"/>
    <cellStyle name="Comma 7 2 3 2 3" xfId="19952"/>
    <cellStyle name="Comma 7 2 3 3" xfId="19953"/>
    <cellStyle name="Comma 7 2 3 3 2" xfId="19954"/>
    <cellStyle name="Comma 7 2 3 4" xfId="19955"/>
    <cellStyle name="Comma 7 2 3 5" xfId="19956"/>
    <cellStyle name="Comma 7 2 4" xfId="19957"/>
    <cellStyle name="Comma 7 2 4 2" xfId="19958"/>
    <cellStyle name="Comma 7 2 4 2 2" xfId="19959"/>
    <cellStyle name="Comma 7 2 4 3" xfId="19960"/>
    <cellStyle name="Comma 7 2 4 4" xfId="19961"/>
    <cellStyle name="Comma 7 2 5" xfId="19962"/>
    <cellStyle name="Comma 7 2 5 2" xfId="19963"/>
    <cellStyle name="Comma 7 2 6" xfId="19964"/>
    <cellStyle name="Comma 7 2 7" xfId="19965"/>
    <cellStyle name="Comma 7 3" xfId="133"/>
    <cellStyle name="Comma 7 3 2" xfId="187"/>
    <cellStyle name="Comma 7 3 2 2" xfId="19966"/>
    <cellStyle name="Comma 7 3 2 2 2" xfId="19967"/>
    <cellStyle name="Comma 7 3 2 2 2 2" xfId="19968"/>
    <cellStyle name="Comma 7 3 2 2 3" xfId="19969"/>
    <cellStyle name="Comma 7 3 2 3" xfId="19970"/>
    <cellStyle name="Comma 7 3 2 3 2" xfId="19971"/>
    <cellStyle name="Comma 7 3 2 4" xfId="19972"/>
    <cellStyle name="Comma 7 3 3" xfId="200"/>
    <cellStyle name="Comma 7 3 3 2" xfId="19973"/>
    <cellStyle name="Comma 7 3 3 2 2" xfId="19974"/>
    <cellStyle name="Comma 7 3 3 2 2 2" xfId="19975"/>
    <cellStyle name="Comma 7 3 3 2 3" xfId="19976"/>
    <cellStyle name="Comma 7 3 3 3" xfId="19977"/>
    <cellStyle name="Comma 7 3 3 3 2" xfId="19978"/>
    <cellStyle name="Comma 7 3 3 4" xfId="19979"/>
    <cellStyle name="Comma 7 3 4" xfId="19980"/>
    <cellStyle name="Comma 7 3 4 2" xfId="19981"/>
    <cellStyle name="Comma 7 3 4 2 2" xfId="19982"/>
    <cellStyle name="Comma 7 3 4 3" xfId="19983"/>
    <cellStyle name="Comma 7 3 5" xfId="19984"/>
    <cellStyle name="Comma 7 3 5 2" xfId="19985"/>
    <cellStyle name="Comma 7 3 6" xfId="19986"/>
    <cellStyle name="Comma 7 3 7" xfId="19987"/>
    <cellStyle name="Comma 7 4" xfId="182"/>
    <cellStyle name="Comma 7 4 2" xfId="19988"/>
    <cellStyle name="Comma 7 4 2 2" xfId="19989"/>
    <cellStyle name="Comma 7 4 2 2 2" xfId="19990"/>
    <cellStyle name="Comma 7 4 2 3" xfId="19991"/>
    <cellStyle name="Comma 7 4 3" xfId="19992"/>
    <cellStyle name="Comma 7 4 3 2" xfId="19993"/>
    <cellStyle name="Comma 7 4 4" xfId="19994"/>
    <cellStyle name="Comma 7 4 5" xfId="19995"/>
    <cellStyle name="Comma 7 5" xfId="195"/>
    <cellStyle name="Comma 7 5 2" xfId="19996"/>
    <cellStyle name="Comma 7 5 2 2" xfId="19997"/>
    <cellStyle name="Comma 7 5 2 2 2" xfId="19998"/>
    <cellStyle name="Comma 7 5 2 3" xfId="19999"/>
    <cellStyle name="Comma 7 5 3" xfId="20000"/>
    <cellStyle name="Comma 7 5 3 2" xfId="20001"/>
    <cellStyle name="Comma 7 5 4" xfId="20002"/>
    <cellStyle name="Comma 7 5 5" xfId="20003"/>
    <cellStyle name="Comma 7 6" xfId="20004"/>
    <cellStyle name="Comma 7 6 2" xfId="20005"/>
    <cellStyle name="Comma 7 6 2 2" xfId="20006"/>
    <cellStyle name="Comma 7 6 3" xfId="20007"/>
    <cellStyle name="Comma 7 7" xfId="20008"/>
    <cellStyle name="Comma 7 7 2" xfId="20009"/>
    <cellStyle name="Comma 7 8" xfId="20010"/>
    <cellStyle name="Comma 7 9" xfId="20011"/>
    <cellStyle name="Comma 8" xfId="94"/>
    <cellStyle name="Comma 8 2" xfId="142"/>
    <cellStyle name="Comma 8 2 2" xfId="20012"/>
    <cellStyle name="Comma 8 2 2 2" xfId="20013"/>
    <cellStyle name="Comma 8 2 2 3" xfId="20014"/>
    <cellStyle name="Comma 8 2 2 4" xfId="20015"/>
    <cellStyle name="Comma 8 2 3" xfId="20016"/>
    <cellStyle name="Comma 8 2 3 2" xfId="20017"/>
    <cellStyle name="Comma 8 2 3 3" xfId="20018"/>
    <cellStyle name="Comma 8 2 3 4" xfId="20019"/>
    <cellStyle name="Comma 8 2 4" xfId="20020"/>
    <cellStyle name="Comma 8 2 4 2" xfId="20021"/>
    <cellStyle name="Comma 8 2 5" xfId="20022"/>
    <cellStyle name="Comma 8 2 6" xfId="20023"/>
    <cellStyle name="Comma 8 2 7" xfId="20024"/>
    <cellStyle name="Comma 8 3" xfId="184"/>
    <cellStyle name="Comma 8 3 2" xfId="20025"/>
    <cellStyle name="Comma 8 3 2 2" xfId="20026"/>
    <cellStyle name="Comma 8 3 2 2 2" xfId="20027"/>
    <cellStyle name="Comma 8 3 2 3" xfId="20028"/>
    <cellStyle name="Comma 8 3 3" xfId="20029"/>
    <cellStyle name="Comma 8 3 3 2" xfId="20030"/>
    <cellStyle name="Comma 8 3 4" xfId="20031"/>
    <cellStyle name="Comma 8 3 5" xfId="20032"/>
    <cellStyle name="Comma 8 4" xfId="197"/>
    <cellStyle name="Comma 8 4 2" xfId="20033"/>
    <cellStyle name="Comma 8 4 2 2" xfId="20034"/>
    <cellStyle name="Comma 8 4 2 2 2" xfId="20035"/>
    <cellStyle name="Comma 8 4 2 3" xfId="20036"/>
    <cellStyle name="Comma 8 4 3" xfId="20037"/>
    <cellStyle name="Comma 8 4 3 2" xfId="20038"/>
    <cellStyle name="Comma 8 4 4" xfId="20039"/>
    <cellStyle name="Comma 8 4 5" xfId="20040"/>
    <cellStyle name="Comma 8 5" xfId="20041"/>
    <cellStyle name="Comma 8 5 2" xfId="20042"/>
    <cellStyle name="Comma 8 5 2 2" xfId="20043"/>
    <cellStyle name="Comma 8 5 3" xfId="20044"/>
    <cellStyle name="Comma 8 5 4" xfId="20045"/>
    <cellStyle name="Comma 8 6" xfId="20046"/>
    <cellStyle name="Comma 8 6 2" xfId="20047"/>
    <cellStyle name="Comma 8 7" xfId="20048"/>
    <cellStyle name="Comma 8 8" xfId="20049"/>
    <cellStyle name="Comma 9" xfId="122"/>
    <cellStyle name="Comma 9 2" xfId="20050"/>
    <cellStyle name="Comma 9 2 2" xfId="20051"/>
    <cellStyle name="Comma 9 2 3" xfId="20052"/>
    <cellStyle name="Comma 9 3" xfId="20053"/>
    <cellStyle name="Comma 9 4" xfId="20054"/>
    <cellStyle name="Comma 9 5" xfId="20055"/>
    <cellStyle name="Comma 9 6" xfId="20056"/>
    <cellStyle name="Comma0" xfId="20057"/>
    <cellStyle name="Comma0 - Style2" xfId="20058"/>
    <cellStyle name="Comma0 - Style3" xfId="20059"/>
    <cellStyle name="Comma0 - Style4" xfId="20060"/>
    <cellStyle name="Comma0 10" xfId="20061"/>
    <cellStyle name="Comma0 11" xfId="20062"/>
    <cellStyle name="Comma0 12" xfId="20063"/>
    <cellStyle name="Comma0 13" xfId="20064"/>
    <cellStyle name="Comma0 14" xfId="20065"/>
    <cellStyle name="Comma0 15" xfId="20066"/>
    <cellStyle name="Comma0 16" xfId="20067"/>
    <cellStyle name="Comma0 17" xfId="20068"/>
    <cellStyle name="Comma0 18" xfId="20069"/>
    <cellStyle name="Comma0 19" xfId="20070"/>
    <cellStyle name="Comma0 2" xfId="20071"/>
    <cellStyle name="Comma0 2 2" xfId="20072"/>
    <cellStyle name="Comma0 20" xfId="20073"/>
    <cellStyle name="Comma0 21" xfId="20074"/>
    <cellStyle name="Comma0 22" xfId="20075"/>
    <cellStyle name="Comma0 23" xfId="20076"/>
    <cellStyle name="Comma0 24" xfId="20077"/>
    <cellStyle name="Comma0 25" xfId="20078"/>
    <cellStyle name="Comma0 26" xfId="20079"/>
    <cellStyle name="Comma0 27" xfId="20080"/>
    <cellStyle name="Comma0 28" xfId="20081"/>
    <cellStyle name="Comma0 29" xfId="20082"/>
    <cellStyle name="Comma0 3" xfId="20083"/>
    <cellStyle name="Comma0 3 2" xfId="20084"/>
    <cellStyle name="Comma0 30" xfId="20085"/>
    <cellStyle name="Comma0 31" xfId="20086"/>
    <cellStyle name="Comma0 32" xfId="20087"/>
    <cellStyle name="Comma0 33" xfId="20088"/>
    <cellStyle name="Comma0 34" xfId="20089"/>
    <cellStyle name="Comma0 35" xfId="20090"/>
    <cellStyle name="Comma0 36" xfId="20091"/>
    <cellStyle name="Comma0 37" xfId="20092"/>
    <cellStyle name="Comma0 38" xfId="20093"/>
    <cellStyle name="Comma0 39" xfId="20094"/>
    <cellStyle name="Comma0 4" xfId="20095"/>
    <cellStyle name="Comma0 40" xfId="20096"/>
    <cellStyle name="Comma0 41" xfId="20097"/>
    <cellStyle name="Comma0 42" xfId="20098"/>
    <cellStyle name="Comma0 43" xfId="20099"/>
    <cellStyle name="Comma0 44" xfId="20100"/>
    <cellStyle name="Comma0 45" xfId="20101"/>
    <cellStyle name="Comma0 46" xfId="20102"/>
    <cellStyle name="Comma0 47" xfId="20103"/>
    <cellStyle name="Comma0 48" xfId="20104"/>
    <cellStyle name="Comma0 49" xfId="20105"/>
    <cellStyle name="Comma0 5" xfId="20106"/>
    <cellStyle name="Comma0 50" xfId="20107"/>
    <cellStyle name="Comma0 51" xfId="20108"/>
    <cellStyle name="Comma0 52" xfId="20109"/>
    <cellStyle name="Comma0 53" xfId="20110"/>
    <cellStyle name="Comma0 54" xfId="20111"/>
    <cellStyle name="Comma0 6" xfId="20112"/>
    <cellStyle name="Comma0 7" xfId="20113"/>
    <cellStyle name="Comma0 8" xfId="20114"/>
    <cellStyle name="Comma0 9" xfId="20115"/>
    <cellStyle name="Comma0_01- IGC IS" xfId="20116"/>
    <cellStyle name="Comma1 - Style1" xfId="20117"/>
    <cellStyle name="Currency" xfId="3" builtinId="4"/>
    <cellStyle name="Currency [1]" xfId="20118"/>
    <cellStyle name="Currency [1] 2" xfId="20119"/>
    <cellStyle name="Currency [2]" xfId="20120"/>
    <cellStyle name="Currency [2] 2" xfId="20121"/>
    <cellStyle name="Currency [3]" xfId="20122"/>
    <cellStyle name="Currency [3] 2" xfId="20123"/>
    <cellStyle name="Currency 10" xfId="20124"/>
    <cellStyle name="Currency 10 2" xfId="20125"/>
    <cellStyle name="Currency 11" xfId="20126"/>
    <cellStyle name="Currency 12" xfId="20127"/>
    <cellStyle name="Currency 13" xfId="20128"/>
    <cellStyle name="Currency 14" xfId="20129"/>
    <cellStyle name="Currency 15" xfId="20130"/>
    <cellStyle name="Currency 16" xfId="20131"/>
    <cellStyle name="Currency 17" xfId="20132"/>
    <cellStyle name="Currency 18" xfId="20133"/>
    <cellStyle name="Currency 19" xfId="20134"/>
    <cellStyle name="Currency 2" xfId="4"/>
    <cellStyle name="Currency 2 10" xfId="20135"/>
    <cellStyle name="Currency 2 11" xfId="20136"/>
    <cellStyle name="Currency 2 2" xfId="71"/>
    <cellStyle name="Currency 2 2 2" xfId="20137"/>
    <cellStyle name="Currency 2 2 2 2" xfId="20138"/>
    <cellStyle name="Currency 2 2 2 2 2" xfId="20139"/>
    <cellStyle name="Currency 2 2 2 2 3" xfId="20140"/>
    <cellStyle name="Currency 2 2 2 3" xfId="20141"/>
    <cellStyle name="Currency 2 2 2 4" xfId="20142"/>
    <cellStyle name="Currency 2 2 3" xfId="20143"/>
    <cellStyle name="Currency 2 2 3 2" xfId="20144"/>
    <cellStyle name="Currency 2 2 3 3" xfId="20145"/>
    <cellStyle name="Currency 2 2 4" xfId="20146"/>
    <cellStyle name="Currency 2 2 5" xfId="20147"/>
    <cellStyle name="Currency 2 2 6" xfId="20148"/>
    <cellStyle name="Currency 2 3" xfId="175"/>
    <cellStyle name="Currency 2 3 2" xfId="20149"/>
    <cellStyle name="Currency 2 3 2 2" xfId="20150"/>
    <cellStyle name="Currency 2 3 2 3" xfId="20151"/>
    <cellStyle name="Currency 2 3 3" xfId="20152"/>
    <cellStyle name="Currency 2 3 4" xfId="20153"/>
    <cellStyle name="Currency 2 3 5" xfId="20154"/>
    <cellStyle name="Currency 2 4" xfId="20155"/>
    <cellStyle name="Currency 2 5" xfId="20156"/>
    <cellStyle name="Currency 2 6" xfId="20157"/>
    <cellStyle name="Currency 2 6 2" xfId="20158"/>
    <cellStyle name="Currency 2 7" xfId="20159"/>
    <cellStyle name="Currency 2 7 2" xfId="20160"/>
    <cellStyle name="Currency 2 8" xfId="20161"/>
    <cellStyle name="Currency 2 9" xfId="20162"/>
    <cellStyle name="Currency 20" xfId="20163"/>
    <cellStyle name="Currency 21" xfId="20164"/>
    <cellStyle name="Currency 22" xfId="20165"/>
    <cellStyle name="Currency 23" xfId="20166"/>
    <cellStyle name="Currency 24" xfId="20167"/>
    <cellStyle name="Currency 25" xfId="26671"/>
    <cellStyle name="Currency 3" xfId="58"/>
    <cellStyle name="Currency 3 2" xfId="72"/>
    <cellStyle name="Currency 3 2 2" xfId="61"/>
    <cellStyle name="Currency 3 2 2 2" xfId="20168"/>
    <cellStyle name="Currency 3 2 2 2 2" xfId="20169"/>
    <cellStyle name="Currency 3 2 2 3" xfId="20170"/>
    <cellStyle name="Currency 3 2 2 4" xfId="20171"/>
    <cellStyle name="Currency 3 2 3" xfId="20172"/>
    <cellStyle name="Currency 3 2 3 2" xfId="20173"/>
    <cellStyle name="Currency 3 2 3 3" xfId="20174"/>
    <cellStyle name="Currency 3 2 4" xfId="20175"/>
    <cellStyle name="Currency 3 2 4 2" xfId="20176"/>
    <cellStyle name="Currency 3 2 4 3" xfId="20177"/>
    <cellStyle name="Currency 3 2 5" xfId="20178"/>
    <cellStyle name="Currency 3 2 5 2" xfId="20179"/>
    <cellStyle name="Currency 3 2 5 3" xfId="20180"/>
    <cellStyle name="Currency 3 2 6" xfId="20181"/>
    <cellStyle name="Currency 3 2 7" xfId="20182"/>
    <cellStyle name="Currency 3 2 8" xfId="20183"/>
    <cellStyle name="Currency 3 3" xfId="145"/>
    <cellStyle name="Currency 3 3 2" xfId="20184"/>
    <cellStyle name="Currency 3 3 2 2" xfId="20185"/>
    <cellStyle name="Currency 3 3 3" xfId="20186"/>
    <cellStyle name="Currency 3 3 4" xfId="20187"/>
    <cellStyle name="Currency 3 4" xfId="20188"/>
    <cellStyle name="Currency 3 4 2" xfId="20189"/>
    <cellStyle name="Currency 3 5" xfId="20190"/>
    <cellStyle name="Currency 3 6" xfId="20191"/>
    <cellStyle name="Currency 4" xfId="70"/>
    <cellStyle name="Currency 4 2" xfId="144"/>
    <cellStyle name="Currency 4 2 2" xfId="20192"/>
    <cellStyle name="Currency 4 2 2 2" xfId="20193"/>
    <cellStyle name="Currency 4 2 3" xfId="20194"/>
    <cellStyle name="Currency 4 3" xfId="174"/>
    <cellStyle name="Currency 4 3 2" xfId="20195"/>
    <cellStyle name="Currency 4 4" xfId="20196"/>
    <cellStyle name="Currency 5" xfId="82"/>
    <cellStyle name="Currency 5 10" xfId="20197"/>
    <cellStyle name="Currency 5 2" xfId="136"/>
    <cellStyle name="Currency 5 2 2" xfId="20198"/>
    <cellStyle name="Currency 5 2 2 2" xfId="20199"/>
    <cellStyle name="Currency 5 2 2 2 2" xfId="20200"/>
    <cellStyle name="Currency 5 2 2 3" xfId="20201"/>
    <cellStyle name="Currency 5 2 3" xfId="20202"/>
    <cellStyle name="Currency 5 2 3 2" xfId="20203"/>
    <cellStyle name="Currency 5 2 4" xfId="20204"/>
    <cellStyle name="Currency 5 2 5" xfId="20205"/>
    <cellStyle name="Currency 5 2 6" xfId="20206"/>
    <cellStyle name="Currency 5 3" xfId="117"/>
    <cellStyle name="Currency 5 3 2" xfId="20207"/>
    <cellStyle name="Currency 5 3 2 2" xfId="20208"/>
    <cellStyle name="Currency 5 3 3" xfId="20209"/>
    <cellStyle name="Currency 5 3 4" xfId="20210"/>
    <cellStyle name="Currency 5 3 5" xfId="20211"/>
    <cellStyle name="Currency 5 3 6" xfId="20212"/>
    <cellStyle name="Currency 5 3 7" xfId="20213"/>
    <cellStyle name="Currency 5 4" xfId="20214"/>
    <cellStyle name="Currency 5 4 2" xfId="20215"/>
    <cellStyle name="Currency 5 5" xfId="20216"/>
    <cellStyle name="Currency 5 6" xfId="20217"/>
    <cellStyle name="Currency 5 7" xfId="20218"/>
    <cellStyle name="Currency 5 8" xfId="20219"/>
    <cellStyle name="Currency 5 9" xfId="20220"/>
    <cellStyle name="Currency 6" xfId="85"/>
    <cellStyle name="Currency 6 2" xfId="90"/>
    <cellStyle name="Currency 6 2 2" xfId="20221"/>
    <cellStyle name="Currency 6 3" xfId="20222"/>
    <cellStyle name="Currency 7" xfId="65"/>
    <cellStyle name="Currency 7 2" xfId="98"/>
    <cellStyle name="Currency 7 2 2" xfId="190"/>
    <cellStyle name="Currency 7 2 2 2" xfId="20223"/>
    <cellStyle name="Currency 7 2 2 2 2" xfId="20224"/>
    <cellStyle name="Currency 7 2 2 2 2 2" xfId="20225"/>
    <cellStyle name="Currency 7 2 2 2 3" xfId="20226"/>
    <cellStyle name="Currency 7 2 2 3" xfId="20227"/>
    <cellStyle name="Currency 7 2 2 3 2" xfId="20228"/>
    <cellStyle name="Currency 7 2 2 4" xfId="20229"/>
    <cellStyle name="Currency 7 2 2 5" xfId="20230"/>
    <cellStyle name="Currency 7 2 3" xfId="203"/>
    <cellStyle name="Currency 7 2 3 2" xfId="20231"/>
    <cellStyle name="Currency 7 2 3 2 2" xfId="20232"/>
    <cellStyle name="Currency 7 2 3 2 2 2" xfId="20233"/>
    <cellStyle name="Currency 7 2 3 2 3" xfId="20234"/>
    <cellStyle name="Currency 7 2 3 3" xfId="20235"/>
    <cellStyle name="Currency 7 2 3 3 2" xfId="20236"/>
    <cellStyle name="Currency 7 2 3 4" xfId="20237"/>
    <cellStyle name="Currency 7 2 3 5" xfId="20238"/>
    <cellStyle name="Currency 7 2 4" xfId="20239"/>
    <cellStyle name="Currency 7 2 4 2" xfId="20240"/>
    <cellStyle name="Currency 7 2 4 2 2" xfId="20241"/>
    <cellStyle name="Currency 7 2 4 3" xfId="20242"/>
    <cellStyle name="Currency 7 2 5" xfId="20243"/>
    <cellStyle name="Currency 7 2 5 2" xfId="20244"/>
    <cellStyle name="Currency 7 2 6" xfId="20245"/>
    <cellStyle name="Currency 7 2 7" xfId="20246"/>
    <cellStyle name="Currency 7 3" xfId="185"/>
    <cellStyle name="Currency 7 3 2" xfId="20247"/>
    <cellStyle name="Currency 7 3 2 2" xfId="20248"/>
    <cellStyle name="Currency 7 3 2 2 2" xfId="20249"/>
    <cellStyle name="Currency 7 3 2 3" xfId="20250"/>
    <cellStyle name="Currency 7 3 3" xfId="20251"/>
    <cellStyle name="Currency 7 3 3 2" xfId="20252"/>
    <cellStyle name="Currency 7 3 4" xfId="20253"/>
    <cellStyle name="Currency 7 3 5" xfId="20254"/>
    <cellStyle name="Currency 7 4" xfId="198"/>
    <cellStyle name="Currency 7 4 2" xfId="20255"/>
    <cellStyle name="Currency 7 4 2 2" xfId="20256"/>
    <cellStyle name="Currency 7 4 2 2 2" xfId="20257"/>
    <cellStyle name="Currency 7 4 2 3" xfId="20258"/>
    <cellStyle name="Currency 7 4 3" xfId="20259"/>
    <cellStyle name="Currency 7 4 3 2" xfId="20260"/>
    <cellStyle name="Currency 7 4 4" xfId="20261"/>
    <cellStyle name="Currency 7 4 5" xfId="20262"/>
    <cellStyle name="Currency 7 5" xfId="20263"/>
    <cellStyle name="Currency 7 5 2" xfId="20264"/>
    <cellStyle name="Currency 7 5 2 2" xfId="20265"/>
    <cellStyle name="Currency 7 5 3" xfId="20266"/>
    <cellStyle name="Currency 7 5 4" xfId="20267"/>
    <cellStyle name="Currency 7 6" xfId="20268"/>
    <cellStyle name="Currency 7 6 2" xfId="20269"/>
    <cellStyle name="Currency 7 7" xfId="20270"/>
    <cellStyle name="Currency 7 8" xfId="20271"/>
    <cellStyle name="Currency 8" xfId="95"/>
    <cellStyle name="Currency 8 2" xfId="109"/>
    <cellStyle name="Currency 8 2 2" xfId="20272"/>
    <cellStyle name="Currency 8 3" xfId="20273"/>
    <cellStyle name="Currency 8 3 2" xfId="20274"/>
    <cellStyle name="Currency 8 3 2 2" xfId="20275"/>
    <cellStyle name="Currency 8 3 3" xfId="20276"/>
    <cellStyle name="Currency 8 4" xfId="20277"/>
    <cellStyle name="Currency 8 4 2" xfId="20278"/>
    <cellStyle name="Currency 8 5" xfId="20279"/>
    <cellStyle name="Currency 8 6" xfId="20280"/>
    <cellStyle name="Currency 9" xfId="170"/>
    <cellStyle name="Currency 9 2" xfId="20281"/>
    <cellStyle name="Currency 9 2 2" xfId="20282"/>
    <cellStyle name="Currency 9 2 3" xfId="20283"/>
    <cellStyle name="Currency 9 3" xfId="20284"/>
    <cellStyle name="Currency 9 4" xfId="20285"/>
    <cellStyle name="Currency No Comma" xfId="20286"/>
    <cellStyle name="Currency(0)" xfId="20287"/>
    <cellStyle name="Currency0" xfId="20288"/>
    <cellStyle name="Currency0 2" xfId="20289"/>
    <cellStyle name="Currency0 2 2" xfId="20290"/>
    <cellStyle name="Currency0 3" xfId="20291"/>
    <cellStyle name="Currency0 4" xfId="20292"/>
    <cellStyle name="Currency0 5" xfId="20293"/>
    <cellStyle name="Currsmall" xfId="20294"/>
    <cellStyle name="Data Link" xfId="20295"/>
    <cellStyle name="Date" xfId="20296"/>
    <cellStyle name="Date - Style3" xfId="20297"/>
    <cellStyle name="Date (mm/dd/yy)" xfId="20298"/>
    <cellStyle name="Date (mm/yy)" xfId="20299"/>
    <cellStyle name="Date (mmm/yy)" xfId="20300"/>
    <cellStyle name="Date (Mon, Tues, etc)" xfId="20301"/>
    <cellStyle name="Date (Monday, Tuesday, etc)" xfId="20302"/>
    <cellStyle name="Date 10" xfId="20303"/>
    <cellStyle name="Date 11" xfId="20304"/>
    <cellStyle name="Date 12" xfId="20305"/>
    <cellStyle name="Date 13" xfId="20306"/>
    <cellStyle name="Date 14" xfId="20307"/>
    <cellStyle name="Date 15" xfId="20308"/>
    <cellStyle name="Date 16" xfId="20309"/>
    <cellStyle name="Date 17" xfId="20310"/>
    <cellStyle name="Date 18" xfId="20311"/>
    <cellStyle name="Date 19" xfId="20312"/>
    <cellStyle name="Date 2" xfId="20313"/>
    <cellStyle name="Date 2 2" xfId="20314"/>
    <cellStyle name="Date 20" xfId="20315"/>
    <cellStyle name="Date 21" xfId="20316"/>
    <cellStyle name="Date 22" xfId="20317"/>
    <cellStyle name="Date 23" xfId="20318"/>
    <cellStyle name="Date 24" xfId="20319"/>
    <cellStyle name="Date 25" xfId="20320"/>
    <cellStyle name="Date 26" xfId="20321"/>
    <cellStyle name="Date 27" xfId="20322"/>
    <cellStyle name="Date 28" xfId="20323"/>
    <cellStyle name="Date 29" xfId="20324"/>
    <cellStyle name="Date 3" xfId="20325"/>
    <cellStyle name="Date 30" xfId="20326"/>
    <cellStyle name="Date 31" xfId="20327"/>
    <cellStyle name="Date 32" xfId="20328"/>
    <cellStyle name="Date 33" xfId="20329"/>
    <cellStyle name="Date 34" xfId="20330"/>
    <cellStyle name="Date 35" xfId="20331"/>
    <cellStyle name="Date 36" xfId="20332"/>
    <cellStyle name="Date 37" xfId="20333"/>
    <cellStyle name="Date 38" xfId="20334"/>
    <cellStyle name="Date 39" xfId="20335"/>
    <cellStyle name="Date 4" xfId="20336"/>
    <cellStyle name="Date 40" xfId="20337"/>
    <cellStyle name="Date 41" xfId="20338"/>
    <cellStyle name="Date 42" xfId="20339"/>
    <cellStyle name="Date 43" xfId="20340"/>
    <cellStyle name="Date 44" xfId="20341"/>
    <cellStyle name="Date 45" xfId="20342"/>
    <cellStyle name="Date 46" xfId="20343"/>
    <cellStyle name="Date 47" xfId="20344"/>
    <cellStyle name="Date 48" xfId="20345"/>
    <cellStyle name="Date 49" xfId="20346"/>
    <cellStyle name="Date 5" xfId="20347"/>
    <cellStyle name="Date 50" xfId="20348"/>
    <cellStyle name="Date 51" xfId="20349"/>
    <cellStyle name="Date 52" xfId="20350"/>
    <cellStyle name="Date 6" xfId="20351"/>
    <cellStyle name="Date 7" xfId="20352"/>
    <cellStyle name="Date 8" xfId="20353"/>
    <cellStyle name="Date 9" xfId="20354"/>
    <cellStyle name="Date_2002SavingsIdeasSummary" xfId="20355"/>
    <cellStyle name="Emphasis 1" xfId="20356"/>
    <cellStyle name="Emphasis 2" xfId="20357"/>
    <cellStyle name="Emphasis 3" xfId="20358"/>
    <cellStyle name="Explanatory Text 10" xfId="20359"/>
    <cellStyle name="Explanatory Text 11" xfId="20360"/>
    <cellStyle name="Explanatory Text 12" xfId="20361"/>
    <cellStyle name="Explanatory Text 13" xfId="20362"/>
    <cellStyle name="Explanatory Text 14" xfId="20363"/>
    <cellStyle name="Explanatory Text 15" xfId="20364"/>
    <cellStyle name="Explanatory Text 16" xfId="20365"/>
    <cellStyle name="Explanatory Text 17" xfId="20366"/>
    <cellStyle name="Explanatory Text 18" xfId="20367"/>
    <cellStyle name="Explanatory Text 19" xfId="20368"/>
    <cellStyle name="Explanatory Text 2" xfId="20369"/>
    <cellStyle name="Explanatory Text 20" xfId="20370"/>
    <cellStyle name="Explanatory Text 21" xfId="20371"/>
    <cellStyle name="Explanatory Text 22" xfId="20372"/>
    <cellStyle name="Explanatory Text 23" xfId="20373"/>
    <cellStyle name="Explanatory Text 24" xfId="20374"/>
    <cellStyle name="Explanatory Text 25" xfId="20375"/>
    <cellStyle name="Explanatory Text 26" xfId="20376"/>
    <cellStyle name="Explanatory Text 27" xfId="20377"/>
    <cellStyle name="Explanatory Text 28" xfId="20378"/>
    <cellStyle name="Explanatory Text 29" xfId="20379"/>
    <cellStyle name="Explanatory Text 3" xfId="20380"/>
    <cellStyle name="Explanatory Text 30" xfId="20381"/>
    <cellStyle name="Explanatory Text 31" xfId="20382"/>
    <cellStyle name="Explanatory Text 32" xfId="20383"/>
    <cellStyle name="Explanatory Text 33" xfId="20384"/>
    <cellStyle name="Explanatory Text 34" xfId="20385"/>
    <cellStyle name="Explanatory Text 35" xfId="20386"/>
    <cellStyle name="Explanatory Text 36" xfId="20387"/>
    <cellStyle name="Explanatory Text 37" xfId="20388"/>
    <cellStyle name="Explanatory Text 38" xfId="20389"/>
    <cellStyle name="Explanatory Text 39" xfId="20390"/>
    <cellStyle name="Explanatory Text 4" xfId="20391"/>
    <cellStyle name="Explanatory Text 40" xfId="20392"/>
    <cellStyle name="Explanatory Text 41" xfId="20393"/>
    <cellStyle name="Explanatory Text 42" xfId="20394"/>
    <cellStyle name="Explanatory Text 43" xfId="20395"/>
    <cellStyle name="Explanatory Text 44" xfId="20396"/>
    <cellStyle name="Explanatory Text 45" xfId="20397"/>
    <cellStyle name="Explanatory Text 46" xfId="20398"/>
    <cellStyle name="Explanatory Text 47" xfId="20399"/>
    <cellStyle name="Explanatory Text 48" xfId="20400"/>
    <cellStyle name="Explanatory Text 49" xfId="20401"/>
    <cellStyle name="Explanatory Text 5" xfId="20402"/>
    <cellStyle name="Explanatory Text 50" xfId="20403"/>
    <cellStyle name="Explanatory Text 51" xfId="20404"/>
    <cellStyle name="Explanatory Text 52" xfId="20405"/>
    <cellStyle name="Explanatory Text 53" xfId="20406"/>
    <cellStyle name="Explanatory Text 54" xfId="20407"/>
    <cellStyle name="Explanatory Text 55" xfId="20408"/>
    <cellStyle name="Explanatory Text 56" xfId="20409"/>
    <cellStyle name="Explanatory Text 57" xfId="20410"/>
    <cellStyle name="Explanatory Text 58" xfId="20411"/>
    <cellStyle name="Explanatory Text 59" xfId="20412"/>
    <cellStyle name="Explanatory Text 6" xfId="20413"/>
    <cellStyle name="Explanatory Text 60" xfId="20414"/>
    <cellStyle name="Explanatory Text 61" xfId="20415"/>
    <cellStyle name="Explanatory Text 62" xfId="20416"/>
    <cellStyle name="Explanatory Text 63" xfId="20417"/>
    <cellStyle name="Explanatory Text 64" xfId="20418"/>
    <cellStyle name="Explanatory Text 65" xfId="20419"/>
    <cellStyle name="Explanatory Text 66" xfId="20420"/>
    <cellStyle name="Explanatory Text 67" xfId="20421"/>
    <cellStyle name="Explanatory Text 68" xfId="20422"/>
    <cellStyle name="Explanatory Text 69" xfId="20423"/>
    <cellStyle name="Explanatory Text 7" xfId="20424"/>
    <cellStyle name="Explanatory Text 70" xfId="20425"/>
    <cellStyle name="Explanatory Text 71" xfId="20426"/>
    <cellStyle name="Explanatory Text 72" xfId="20427"/>
    <cellStyle name="Explanatory Text 8" xfId="20428"/>
    <cellStyle name="Explanatory Text 9" xfId="20429"/>
    <cellStyle name="F2" xfId="20430"/>
    <cellStyle name="F2 2" xfId="20431"/>
    <cellStyle name="F2 3" xfId="20432"/>
    <cellStyle name="F3" xfId="20433"/>
    <cellStyle name="F3 2" xfId="20434"/>
    <cellStyle name="F3 3" xfId="20435"/>
    <cellStyle name="F4" xfId="20436"/>
    <cellStyle name="F4 2" xfId="20437"/>
    <cellStyle name="F4 3" xfId="20438"/>
    <cellStyle name="F5" xfId="20439"/>
    <cellStyle name="F5 2" xfId="20440"/>
    <cellStyle name="F5 3" xfId="20441"/>
    <cellStyle name="F6" xfId="20442"/>
    <cellStyle name="F6 2" xfId="20443"/>
    <cellStyle name="F6 3" xfId="20444"/>
    <cellStyle name="F7" xfId="20445"/>
    <cellStyle name="F7 2" xfId="20446"/>
    <cellStyle name="F7 3" xfId="20447"/>
    <cellStyle name="F8" xfId="20448"/>
    <cellStyle name="F8 2" xfId="20449"/>
    <cellStyle name="F8 3" xfId="20450"/>
    <cellStyle name="Fixed" xfId="20451"/>
    <cellStyle name="Fixed 2" xfId="20452"/>
    <cellStyle name="Fixed 2 2" xfId="20453"/>
    <cellStyle name="Fixed 3" xfId="20454"/>
    <cellStyle name="Fixed 4" xfId="20455"/>
    <cellStyle name="Fixed 5" xfId="20456"/>
    <cellStyle name="Fixed1 - Style1" xfId="20457"/>
    <cellStyle name="Fixlong" xfId="20458"/>
    <cellStyle name="Followed Hyperlink 2" xfId="20459"/>
    <cellStyle name="Followed Hyperlink 3" xfId="20460"/>
    <cellStyle name="Formula" xfId="20461"/>
    <cellStyle name="Formula 2" xfId="20462"/>
    <cellStyle name="Formula 2 2" xfId="20463"/>
    <cellStyle name="Formula 3" xfId="20464"/>
    <cellStyle name="General" xfId="20465"/>
    <cellStyle name="Good 10" xfId="20466"/>
    <cellStyle name="Good 11" xfId="20467"/>
    <cellStyle name="Good 12" xfId="20468"/>
    <cellStyle name="Good 13" xfId="20469"/>
    <cellStyle name="Good 14" xfId="20470"/>
    <cellStyle name="Good 15" xfId="20471"/>
    <cellStyle name="Good 16" xfId="20472"/>
    <cellStyle name="Good 17" xfId="20473"/>
    <cellStyle name="Good 18" xfId="20474"/>
    <cellStyle name="Good 19" xfId="20475"/>
    <cellStyle name="Good 2" xfId="20476"/>
    <cellStyle name="Good 2 2" xfId="20477"/>
    <cellStyle name="Good 2 3" xfId="20478"/>
    <cellStyle name="Good 20" xfId="20479"/>
    <cellStyle name="Good 21" xfId="20480"/>
    <cellStyle name="Good 22" xfId="20481"/>
    <cellStyle name="Good 23" xfId="20482"/>
    <cellStyle name="Good 24" xfId="20483"/>
    <cellStyle name="Good 25" xfId="20484"/>
    <cellStyle name="Good 26" xfId="20485"/>
    <cellStyle name="Good 27" xfId="20486"/>
    <cellStyle name="Good 28" xfId="20487"/>
    <cellStyle name="Good 29" xfId="20488"/>
    <cellStyle name="Good 3" xfId="20489"/>
    <cellStyle name="Good 3 2" xfId="20490"/>
    <cellStyle name="Good 30" xfId="20491"/>
    <cellStyle name="Good 31" xfId="20492"/>
    <cellStyle name="Good 32" xfId="20493"/>
    <cellStyle name="Good 33" xfId="20494"/>
    <cellStyle name="Good 34" xfId="20495"/>
    <cellStyle name="Good 35" xfId="20496"/>
    <cellStyle name="Good 36" xfId="20497"/>
    <cellStyle name="Good 37" xfId="20498"/>
    <cellStyle name="Good 38" xfId="20499"/>
    <cellStyle name="Good 39" xfId="20500"/>
    <cellStyle name="Good 4" xfId="20501"/>
    <cellStyle name="Good 4 2" xfId="20502"/>
    <cellStyle name="Good 40" xfId="20503"/>
    <cellStyle name="Good 41" xfId="20504"/>
    <cellStyle name="Good 42" xfId="20505"/>
    <cellStyle name="Good 43" xfId="20506"/>
    <cellStyle name="Good 44" xfId="20507"/>
    <cellStyle name="Good 45" xfId="20508"/>
    <cellStyle name="Good 46" xfId="20509"/>
    <cellStyle name="Good 47" xfId="20510"/>
    <cellStyle name="Good 48" xfId="20511"/>
    <cellStyle name="Good 49" xfId="20512"/>
    <cellStyle name="Good 5" xfId="20513"/>
    <cellStyle name="Good 50" xfId="20514"/>
    <cellStyle name="Good 51" xfId="20515"/>
    <cellStyle name="Good 52" xfId="20516"/>
    <cellStyle name="Good 53" xfId="20517"/>
    <cellStyle name="Good 54" xfId="20518"/>
    <cellStyle name="Good 55" xfId="20519"/>
    <cellStyle name="Good 56" xfId="20520"/>
    <cellStyle name="Good 57" xfId="20521"/>
    <cellStyle name="Good 58" xfId="20522"/>
    <cellStyle name="Good 59" xfId="20523"/>
    <cellStyle name="Good 6" xfId="20524"/>
    <cellStyle name="Good 60" xfId="20525"/>
    <cellStyle name="Good 61" xfId="20526"/>
    <cellStyle name="Good 62" xfId="20527"/>
    <cellStyle name="Good 63" xfId="20528"/>
    <cellStyle name="Good 64" xfId="20529"/>
    <cellStyle name="Good 65" xfId="20530"/>
    <cellStyle name="Good 66" xfId="20531"/>
    <cellStyle name="Good 67" xfId="20532"/>
    <cellStyle name="Good 68" xfId="20533"/>
    <cellStyle name="Good 69" xfId="20534"/>
    <cellStyle name="Good 7" xfId="20535"/>
    <cellStyle name="Good 70" xfId="20536"/>
    <cellStyle name="Good 71" xfId="20537"/>
    <cellStyle name="Good 72" xfId="20538"/>
    <cellStyle name="Good 8" xfId="20539"/>
    <cellStyle name="Good 9" xfId="20540"/>
    <cellStyle name="Grey" xfId="20541"/>
    <cellStyle name="header" xfId="20542"/>
    <cellStyle name="Header1" xfId="20543"/>
    <cellStyle name="Header2" xfId="20544"/>
    <cellStyle name="Header2 2" xfId="20545"/>
    <cellStyle name="Header2 2 2" xfId="20546"/>
    <cellStyle name="Header2 2 2 2" xfId="20547"/>
    <cellStyle name="Header2 2 3" xfId="20548"/>
    <cellStyle name="Header2 3" xfId="20549"/>
    <cellStyle name="Header2 3 2" xfId="20550"/>
    <cellStyle name="Header2 4" xfId="20551"/>
    <cellStyle name="Heading 1 10" xfId="20552"/>
    <cellStyle name="Heading 1 11" xfId="20553"/>
    <cellStyle name="Heading 1 12" xfId="20554"/>
    <cellStyle name="Heading 1 13" xfId="20555"/>
    <cellStyle name="Heading 1 14" xfId="20556"/>
    <cellStyle name="Heading 1 15" xfId="20557"/>
    <cellStyle name="Heading 1 16" xfId="20558"/>
    <cellStyle name="Heading 1 17" xfId="20559"/>
    <cellStyle name="Heading 1 18" xfId="20560"/>
    <cellStyle name="Heading 1 19" xfId="20561"/>
    <cellStyle name="Heading 1 2" xfId="20562"/>
    <cellStyle name="Heading 1 2 2" xfId="20563"/>
    <cellStyle name="Heading 1 2 2 2" xfId="20564"/>
    <cellStyle name="Heading 1 2 3" xfId="20565"/>
    <cellStyle name="Heading 1 2 4" xfId="20566"/>
    <cellStyle name="Heading 1 2 5" xfId="20567"/>
    <cellStyle name="Heading 1 20" xfId="20568"/>
    <cellStyle name="Heading 1 21" xfId="20569"/>
    <cellStyle name="Heading 1 22" xfId="20570"/>
    <cellStyle name="Heading 1 23" xfId="20571"/>
    <cellStyle name="Heading 1 24" xfId="20572"/>
    <cellStyle name="Heading 1 25" xfId="20573"/>
    <cellStyle name="Heading 1 26" xfId="20574"/>
    <cellStyle name="Heading 1 27" xfId="20575"/>
    <cellStyle name="Heading 1 28" xfId="20576"/>
    <cellStyle name="Heading 1 29" xfId="20577"/>
    <cellStyle name="Heading 1 3" xfId="20578"/>
    <cellStyle name="Heading 1 3 2" xfId="20579"/>
    <cellStyle name="Heading 1 30" xfId="20580"/>
    <cellStyle name="Heading 1 31" xfId="20581"/>
    <cellStyle name="Heading 1 32" xfId="20582"/>
    <cellStyle name="Heading 1 33" xfId="20583"/>
    <cellStyle name="Heading 1 34" xfId="20584"/>
    <cellStyle name="Heading 1 35" xfId="20585"/>
    <cellStyle name="Heading 1 36" xfId="20586"/>
    <cellStyle name="Heading 1 37" xfId="20587"/>
    <cellStyle name="Heading 1 38" xfId="20588"/>
    <cellStyle name="Heading 1 39" xfId="20589"/>
    <cellStyle name="Heading 1 4" xfId="20590"/>
    <cellStyle name="Heading 1 4 2" xfId="20591"/>
    <cellStyle name="Heading 1 40" xfId="20592"/>
    <cellStyle name="Heading 1 41" xfId="20593"/>
    <cellStyle name="Heading 1 42" xfId="20594"/>
    <cellStyle name="Heading 1 43" xfId="20595"/>
    <cellStyle name="Heading 1 44" xfId="20596"/>
    <cellStyle name="Heading 1 45" xfId="20597"/>
    <cellStyle name="Heading 1 46" xfId="20598"/>
    <cellStyle name="Heading 1 47" xfId="20599"/>
    <cellStyle name="Heading 1 48" xfId="20600"/>
    <cellStyle name="Heading 1 49" xfId="20601"/>
    <cellStyle name="Heading 1 5" xfId="20602"/>
    <cellStyle name="Heading 1 50" xfId="20603"/>
    <cellStyle name="Heading 1 51" xfId="20604"/>
    <cellStyle name="Heading 1 52" xfId="20605"/>
    <cellStyle name="Heading 1 53" xfId="20606"/>
    <cellStyle name="Heading 1 54" xfId="20607"/>
    <cellStyle name="Heading 1 55" xfId="20608"/>
    <cellStyle name="Heading 1 56" xfId="20609"/>
    <cellStyle name="Heading 1 57" xfId="20610"/>
    <cellStyle name="Heading 1 58" xfId="20611"/>
    <cellStyle name="Heading 1 59" xfId="20612"/>
    <cellStyle name="Heading 1 6" xfId="20613"/>
    <cellStyle name="Heading 1 60" xfId="20614"/>
    <cellStyle name="Heading 1 61" xfId="20615"/>
    <cellStyle name="Heading 1 62" xfId="20616"/>
    <cellStyle name="Heading 1 63" xfId="20617"/>
    <cellStyle name="Heading 1 64" xfId="20618"/>
    <cellStyle name="Heading 1 65" xfId="20619"/>
    <cellStyle name="Heading 1 66" xfId="20620"/>
    <cellStyle name="Heading 1 67" xfId="20621"/>
    <cellStyle name="Heading 1 68" xfId="20622"/>
    <cellStyle name="Heading 1 69" xfId="20623"/>
    <cellStyle name="Heading 1 7" xfId="20624"/>
    <cellStyle name="Heading 1 70" xfId="20625"/>
    <cellStyle name="Heading 1 71" xfId="20626"/>
    <cellStyle name="Heading 1 72" xfId="20627"/>
    <cellStyle name="Heading 1 73" xfId="20628"/>
    <cellStyle name="Heading 1 8" xfId="20629"/>
    <cellStyle name="Heading 1 9" xfId="20630"/>
    <cellStyle name="Heading 2 10" xfId="20631"/>
    <cellStyle name="Heading 2 11" xfId="20632"/>
    <cellStyle name="Heading 2 12" xfId="20633"/>
    <cellStyle name="Heading 2 13" xfId="20634"/>
    <cellStyle name="Heading 2 14" xfId="20635"/>
    <cellStyle name="Heading 2 15" xfId="20636"/>
    <cellStyle name="Heading 2 16" xfId="20637"/>
    <cellStyle name="Heading 2 17" xfId="20638"/>
    <cellStyle name="Heading 2 18" xfId="20639"/>
    <cellStyle name="Heading 2 19" xfId="20640"/>
    <cellStyle name="Heading 2 2" xfId="20641"/>
    <cellStyle name="Heading 2 2 2" xfId="20642"/>
    <cellStyle name="Heading 2 2 2 2" xfId="20643"/>
    <cellStyle name="Heading 2 2 3" xfId="20644"/>
    <cellStyle name="Heading 2 2 4" xfId="20645"/>
    <cellStyle name="Heading 2 2 5" xfId="20646"/>
    <cellStyle name="Heading 2 20" xfId="20647"/>
    <cellStyle name="Heading 2 21" xfId="20648"/>
    <cellStyle name="Heading 2 22" xfId="20649"/>
    <cellStyle name="Heading 2 23" xfId="20650"/>
    <cellStyle name="Heading 2 24" xfId="20651"/>
    <cellStyle name="Heading 2 25" xfId="20652"/>
    <cellStyle name="Heading 2 26" xfId="20653"/>
    <cellStyle name="Heading 2 27" xfId="20654"/>
    <cellStyle name="Heading 2 28" xfId="20655"/>
    <cellStyle name="Heading 2 29" xfId="20656"/>
    <cellStyle name="Heading 2 3" xfId="20657"/>
    <cellStyle name="Heading 2 3 2" xfId="20658"/>
    <cellStyle name="Heading 2 30" xfId="20659"/>
    <cellStyle name="Heading 2 31" xfId="20660"/>
    <cellStyle name="Heading 2 32" xfId="20661"/>
    <cellStyle name="Heading 2 33" xfId="20662"/>
    <cellStyle name="Heading 2 34" xfId="20663"/>
    <cellStyle name="Heading 2 35" xfId="20664"/>
    <cellStyle name="Heading 2 36" xfId="20665"/>
    <cellStyle name="Heading 2 37" xfId="20666"/>
    <cellStyle name="Heading 2 38" xfId="20667"/>
    <cellStyle name="Heading 2 39" xfId="20668"/>
    <cellStyle name="Heading 2 4" xfId="20669"/>
    <cellStyle name="Heading 2 4 2" xfId="20670"/>
    <cellStyle name="Heading 2 40" xfId="20671"/>
    <cellStyle name="Heading 2 41" xfId="20672"/>
    <cellStyle name="Heading 2 42" xfId="20673"/>
    <cellStyle name="Heading 2 43" xfId="20674"/>
    <cellStyle name="Heading 2 44" xfId="20675"/>
    <cellStyle name="Heading 2 45" xfId="20676"/>
    <cellStyle name="Heading 2 46" xfId="20677"/>
    <cellStyle name="Heading 2 47" xfId="20678"/>
    <cellStyle name="Heading 2 48" xfId="20679"/>
    <cellStyle name="Heading 2 49" xfId="20680"/>
    <cellStyle name="Heading 2 5" xfId="20681"/>
    <cellStyle name="Heading 2 50" xfId="20682"/>
    <cellStyle name="Heading 2 51" xfId="20683"/>
    <cellStyle name="Heading 2 52" xfId="20684"/>
    <cellStyle name="Heading 2 53" xfId="20685"/>
    <cellStyle name="Heading 2 54" xfId="20686"/>
    <cellStyle name="Heading 2 55" xfId="20687"/>
    <cellStyle name="Heading 2 56" xfId="20688"/>
    <cellStyle name="Heading 2 57" xfId="20689"/>
    <cellStyle name="Heading 2 58" xfId="20690"/>
    <cellStyle name="Heading 2 59" xfId="20691"/>
    <cellStyle name="Heading 2 6" xfId="20692"/>
    <cellStyle name="Heading 2 60" xfId="20693"/>
    <cellStyle name="Heading 2 61" xfId="20694"/>
    <cellStyle name="Heading 2 62" xfId="20695"/>
    <cellStyle name="Heading 2 63" xfId="20696"/>
    <cellStyle name="Heading 2 64" xfId="20697"/>
    <cellStyle name="Heading 2 65" xfId="20698"/>
    <cellStyle name="Heading 2 66" xfId="20699"/>
    <cellStyle name="Heading 2 67" xfId="20700"/>
    <cellStyle name="Heading 2 68" xfId="20701"/>
    <cellStyle name="Heading 2 69" xfId="20702"/>
    <cellStyle name="Heading 2 7" xfId="20703"/>
    <cellStyle name="Heading 2 70" xfId="20704"/>
    <cellStyle name="Heading 2 71" xfId="20705"/>
    <cellStyle name="Heading 2 72" xfId="20706"/>
    <cellStyle name="Heading 2 73" xfId="20707"/>
    <cellStyle name="Heading 2 8" xfId="20708"/>
    <cellStyle name="Heading 2 9" xfId="20709"/>
    <cellStyle name="Heading 3 10" xfId="20710"/>
    <cellStyle name="Heading 3 11" xfId="20711"/>
    <cellStyle name="Heading 3 12" xfId="20712"/>
    <cellStyle name="Heading 3 13" xfId="20713"/>
    <cellStyle name="Heading 3 14" xfId="20714"/>
    <cellStyle name="Heading 3 15" xfId="20715"/>
    <cellStyle name="Heading 3 16" xfId="20716"/>
    <cellStyle name="Heading 3 17" xfId="20717"/>
    <cellStyle name="Heading 3 18" xfId="20718"/>
    <cellStyle name="Heading 3 19" xfId="20719"/>
    <cellStyle name="Heading 3 2" xfId="20720"/>
    <cellStyle name="Heading 3 2 2" xfId="20721"/>
    <cellStyle name="Heading 3 2 3" xfId="20722"/>
    <cellStyle name="Heading 3 20" xfId="20723"/>
    <cellStyle name="Heading 3 21" xfId="20724"/>
    <cellStyle name="Heading 3 22" xfId="20725"/>
    <cellStyle name="Heading 3 23" xfId="20726"/>
    <cellStyle name="Heading 3 24" xfId="20727"/>
    <cellStyle name="Heading 3 25" xfId="20728"/>
    <cellStyle name="Heading 3 26" xfId="20729"/>
    <cellStyle name="Heading 3 27" xfId="20730"/>
    <cellStyle name="Heading 3 28" xfId="20731"/>
    <cellStyle name="Heading 3 29" xfId="20732"/>
    <cellStyle name="Heading 3 3" xfId="20733"/>
    <cellStyle name="Heading 3 3 2" xfId="20734"/>
    <cellStyle name="Heading 3 30" xfId="20735"/>
    <cellStyle name="Heading 3 31" xfId="20736"/>
    <cellStyle name="Heading 3 32" xfId="20737"/>
    <cellStyle name="Heading 3 33" xfId="20738"/>
    <cellStyle name="Heading 3 34" xfId="20739"/>
    <cellStyle name="Heading 3 35" xfId="20740"/>
    <cellStyle name="Heading 3 36" xfId="20741"/>
    <cellStyle name="Heading 3 37" xfId="20742"/>
    <cellStyle name="Heading 3 38" xfId="20743"/>
    <cellStyle name="Heading 3 39" xfId="20744"/>
    <cellStyle name="Heading 3 4" xfId="20745"/>
    <cellStyle name="Heading 3 4 2" xfId="20746"/>
    <cellStyle name="Heading 3 40" xfId="20747"/>
    <cellStyle name="Heading 3 41" xfId="20748"/>
    <cellStyle name="Heading 3 42" xfId="20749"/>
    <cellStyle name="Heading 3 43" xfId="20750"/>
    <cellStyle name="Heading 3 44" xfId="20751"/>
    <cellStyle name="Heading 3 45" xfId="20752"/>
    <cellStyle name="Heading 3 46" xfId="20753"/>
    <cellStyle name="Heading 3 47" xfId="20754"/>
    <cellStyle name="Heading 3 48" xfId="20755"/>
    <cellStyle name="Heading 3 49" xfId="20756"/>
    <cellStyle name="Heading 3 5" xfId="20757"/>
    <cellStyle name="Heading 3 50" xfId="20758"/>
    <cellStyle name="Heading 3 51" xfId="20759"/>
    <cellStyle name="Heading 3 52" xfId="20760"/>
    <cellStyle name="Heading 3 53" xfId="20761"/>
    <cellStyle name="Heading 3 54" xfId="20762"/>
    <cellStyle name="Heading 3 55" xfId="20763"/>
    <cellStyle name="Heading 3 56" xfId="20764"/>
    <cellStyle name="Heading 3 57" xfId="20765"/>
    <cellStyle name="Heading 3 58" xfId="20766"/>
    <cellStyle name="Heading 3 59" xfId="20767"/>
    <cellStyle name="Heading 3 6" xfId="20768"/>
    <cellStyle name="Heading 3 60" xfId="20769"/>
    <cellStyle name="Heading 3 61" xfId="20770"/>
    <cellStyle name="Heading 3 62" xfId="20771"/>
    <cellStyle name="Heading 3 63" xfId="20772"/>
    <cellStyle name="Heading 3 64" xfId="20773"/>
    <cellStyle name="Heading 3 65" xfId="20774"/>
    <cellStyle name="Heading 3 66" xfId="20775"/>
    <cellStyle name="Heading 3 67" xfId="20776"/>
    <cellStyle name="Heading 3 68" xfId="20777"/>
    <cellStyle name="Heading 3 69" xfId="20778"/>
    <cellStyle name="Heading 3 7" xfId="20779"/>
    <cellStyle name="Heading 3 70" xfId="20780"/>
    <cellStyle name="Heading 3 71" xfId="20781"/>
    <cellStyle name="Heading 3 72" xfId="20782"/>
    <cellStyle name="Heading 3 8" xfId="20783"/>
    <cellStyle name="Heading 3 9" xfId="20784"/>
    <cellStyle name="Heading 4 10" xfId="20785"/>
    <cellStyle name="Heading 4 11" xfId="20786"/>
    <cellStyle name="Heading 4 12" xfId="20787"/>
    <cellStyle name="Heading 4 13" xfId="20788"/>
    <cellStyle name="Heading 4 14" xfId="20789"/>
    <cellStyle name="Heading 4 15" xfId="20790"/>
    <cellStyle name="Heading 4 16" xfId="20791"/>
    <cellStyle name="Heading 4 17" xfId="20792"/>
    <cellStyle name="Heading 4 18" xfId="20793"/>
    <cellStyle name="Heading 4 19" xfId="20794"/>
    <cellStyle name="Heading 4 2" xfId="20795"/>
    <cellStyle name="Heading 4 2 2" xfId="20796"/>
    <cellStyle name="Heading 4 2 3" xfId="20797"/>
    <cellStyle name="Heading 4 20" xfId="20798"/>
    <cellStyle name="Heading 4 21" xfId="20799"/>
    <cellStyle name="Heading 4 22" xfId="20800"/>
    <cellStyle name="Heading 4 23" xfId="20801"/>
    <cellStyle name="Heading 4 24" xfId="20802"/>
    <cellStyle name="Heading 4 25" xfId="20803"/>
    <cellStyle name="Heading 4 26" xfId="20804"/>
    <cellStyle name="Heading 4 27" xfId="20805"/>
    <cellStyle name="Heading 4 28" xfId="20806"/>
    <cellStyle name="Heading 4 29" xfId="20807"/>
    <cellStyle name="Heading 4 3" xfId="20808"/>
    <cellStyle name="Heading 4 3 2" xfId="20809"/>
    <cellStyle name="Heading 4 30" xfId="20810"/>
    <cellStyle name="Heading 4 31" xfId="20811"/>
    <cellStyle name="Heading 4 32" xfId="20812"/>
    <cellStyle name="Heading 4 33" xfId="20813"/>
    <cellStyle name="Heading 4 34" xfId="20814"/>
    <cellStyle name="Heading 4 35" xfId="20815"/>
    <cellStyle name="Heading 4 36" xfId="20816"/>
    <cellStyle name="Heading 4 37" xfId="20817"/>
    <cellStyle name="Heading 4 38" xfId="20818"/>
    <cellStyle name="Heading 4 39" xfId="20819"/>
    <cellStyle name="Heading 4 4" xfId="20820"/>
    <cellStyle name="Heading 4 4 2" xfId="20821"/>
    <cellStyle name="Heading 4 40" xfId="20822"/>
    <cellStyle name="Heading 4 41" xfId="20823"/>
    <cellStyle name="Heading 4 42" xfId="20824"/>
    <cellStyle name="Heading 4 43" xfId="20825"/>
    <cellStyle name="Heading 4 44" xfId="20826"/>
    <cellStyle name="Heading 4 45" xfId="20827"/>
    <cellStyle name="Heading 4 46" xfId="20828"/>
    <cellStyle name="Heading 4 47" xfId="20829"/>
    <cellStyle name="Heading 4 48" xfId="20830"/>
    <cellStyle name="Heading 4 49" xfId="20831"/>
    <cellStyle name="Heading 4 5" xfId="20832"/>
    <cellStyle name="Heading 4 50" xfId="20833"/>
    <cellStyle name="Heading 4 51" xfId="20834"/>
    <cellStyle name="Heading 4 52" xfId="20835"/>
    <cellStyle name="Heading 4 53" xfId="20836"/>
    <cellStyle name="Heading 4 54" xfId="20837"/>
    <cellStyle name="Heading 4 55" xfId="20838"/>
    <cellStyle name="Heading 4 56" xfId="20839"/>
    <cellStyle name="Heading 4 57" xfId="20840"/>
    <cellStyle name="Heading 4 58" xfId="20841"/>
    <cellStyle name="Heading 4 59" xfId="20842"/>
    <cellStyle name="Heading 4 6" xfId="20843"/>
    <cellStyle name="Heading 4 60" xfId="20844"/>
    <cellStyle name="Heading 4 61" xfId="20845"/>
    <cellStyle name="Heading 4 62" xfId="20846"/>
    <cellStyle name="Heading 4 63" xfId="20847"/>
    <cellStyle name="Heading 4 64" xfId="20848"/>
    <cellStyle name="Heading 4 65" xfId="20849"/>
    <cellStyle name="Heading 4 66" xfId="20850"/>
    <cellStyle name="Heading 4 67" xfId="20851"/>
    <cellStyle name="Heading 4 68" xfId="20852"/>
    <cellStyle name="Heading 4 69" xfId="20853"/>
    <cellStyle name="Heading 4 7" xfId="20854"/>
    <cellStyle name="Heading 4 70" xfId="20855"/>
    <cellStyle name="Heading 4 71" xfId="20856"/>
    <cellStyle name="Heading 4 72" xfId="20857"/>
    <cellStyle name="Heading 4 8" xfId="20858"/>
    <cellStyle name="Heading 4 9" xfId="20859"/>
    <cellStyle name="HEADING1" xfId="20860"/>
    <cellStyle name="HEADING2" xfId="20861"/>
    <cellStyle name="HEADING2 2" xfId="20862"/>
    <cellStyle name="Hyperlink 2" xfId="20863"/>
    <cellStyle name="Hyperlink 2 2" xfId="20864"/>
    <cellStyle name="Hyperlink 3" xfId="20865"/>
    <cellStyle name="Hyperlink 4" xfId="20866"/>
    <cellStyle name="Input [yellow]" xfId="20867"/>
    <cellStyle name="Input [yellow] 2" xfId="20868"/>
    <cellStyle name="Input 10" xfId="20869"/>
    <cellStyle name="Input 10 2" xfId="20870"/>
    <cellStyle name="Input 10 3" xfId="20871"/>
    <cellStyle name="Input 11" xfId="20872"/>
    <cellStyle name="Input 11 2" xfId="20873"/>
    <cellStyle name="Input 11 3" xfId="20874"/>
    <cellStyle name="Input 12" xfId="20875"/>
    <cellStyle name="Input 12 2" xfId="20876"/>
    <cellStyle name="Input 12 3" xfId="20877"/>
    <cellStyle name="Input 13" xfId="20878"/>
    <cellStyle name="Input 13 2" xfId="20879"/>
    <cellStyle name="Input 13 3" xfId="20880"/>
    <cellStyle name="Input 14" xfId="20881"/>
    <cellStyle name="Input 14 2" xfId="20882"/>
    <cellStyle name="Input 14 3" xfId="20883"/>
    <cellStyle name="Input 15" xfId="20884"/>
    <cellStyle name="Input 15 2" xfId="20885"/>
    <cellStyle name="Input 15 3" xfId="20886"/>
    <cellStyle name="Input 16" xfId="20887"/>
    <cellStyle name="Input 16 2" xfId="20888"/>
    <cellStyle name="Input 16 3" xfId="20889"/>
    <cellStyle name="Input 17" xfId="20890"/>
    <cellStyle name="Input 17 2" xfId="20891"/>
    <cellStyle name="Input 17 3" xfId="20892"/>
    <cellStyle name="Input 18" xfId="20893"/>
    <cellStyle name="Input 18 2" xfId="20894"/>
    <cellStyle name="Input 18 3" xfId="20895"/>
    <cellStyle name="Input 19" xfId="20896"/>
    <cellStyle name="Input 19 2" xfId="20897"/>
    <cellStyle name="Input 19 3" xfId="20898"/>
    <cellStyle name="Input 2" xfId="20899"/>
    <cellStyle name="Input 2 2" xfId="20900"/>
    <cellStyle name="Input 2 2 2" xfId="20901"/>
    <cellStyle name="Input 2 2 2 2" xfId="20902"/>
    <cellStyle name="Input 2 2 3" xfId="20903"/>
    <cellStyle name="Input 2 2 3 2" xfId="20904"/>
    <cellStyle name="Input 2 2 3 3" xfId="20905"/>
    <cellStyle name="Input 2 2 4" xfId="20906"/>
    <cellStyle name="Input 2 2 4 2" xfId="20907"/>
    <cellStyle name="Input 2 2 4 3" xfId="20908"/>
    <cellStyle name="Input 2 3" xfId="20909"/>
    <cellStyle name="Input 2 4" xfId="20910"/>
    <cellStyle name="Input 2 4 2" xfId="20911"/>
    <cellStyle name="Input 2 5" xfId="20912"/>
    <cellStyle name="Input 2 5 2" xfId="20913"/>
    <cellStyle name="Input 2 5 3" xfId="20914"/>
    <cellStyle name="Input 2 6" xfId="20915"/>
    <cellStyle name="Input 2 6 2" xfId="20916"/>
    <cellStyle name="Input 2 6 3" xfId="20917"/>
    <cellStyle name="Input 20" xfId="20918"/>
    <cellStyle name="Input 20 2" xfId="20919"/>
    <cellStyle name="Input 20 3" xfId="20920"/>
    <cellStyle name="Input 21" xfId="20921"/>
    <cellStyle name="Input 21 2" xfId="20922"/>
    <cellStyle name="Input 21 3" xfId="20923"/>
    <cellStyle name="Input 22" xfId="20924"/>
    <cellStyle name="Input 22 2" xfId="20925"/>
    <cellStyle name="Input 22 3" xfId="20926"/>
    <cellStyle name="Input 23" xfId="20927"/>
    <cellStyle name="Input 23 2" xfId="20928"/>
    <cellStyle name="Input 23 3" xfId="20929"/>
    <cellStyle name="Input 24" xfId="20930"/>
    <cellStyle name="Input 24 2" xfId="20931"/>
    <cellStyle name="Input 24 3" xfId="20932"/>
    <cellStyle name="Input 25" xfId="20933"/>
    <cellStyle name="Input 25 2" xfId="20934"/>
    <cellStyle name="Input 25 3" xfId="20935"/>
    <cellStyle name="Input 26" xfId="20936"/>
    <cellStyle name="Input 26 2" xfId="20937"/>
    <cellStyle name="Input 26 3" xfId="20938"/>
    <cellStyle name="Input 27" xfId="20939"/>
    <cellStyle name="Input 27 2" xfId="20940"/>
    <cellStyle name="Input 27 3" xfId="20941"/>
    <cellStyle name="Input 28" xfId="20942"/>
    <cellStyle name="Input 28 2" xfId="20943"/>
    <cellStyle name="Input 28 3" xfId="20944"/>
    <cellStyle name="Input 29" xfId="20945"/>
    <cellStyle name="Input 29 2" xfId="20946"/>
    <cellStyle name="Input 29 3" xfId="20947"/>
    <cellStyle name="Input 3" xfId="20948"/>
    <cellStyle name="Input 3 2" xfId="20949"/>
    <cellStyle name="Input 3 3" xfId="20950"/>
    <cellStyle name="Input 3 4" xfId="20951"/>
    <cellStyle name="Input 3 4 2" xfId="20952"/>
    <cellStyle name="Input 3 5" xfId="20953"/>
    <cellStyle name="Input 3 5 2" xfId="20954"/>
    <cellStyle name="Input 3 5 3" xfId="20955"/>
    <cellStyle name="Input 3 6" xfId="20956"/>
    <cellStyle name="Input 3 6 2" xfId="20957"/>
    <cellStyle name="Input 3 6 3" xfId="20958"/>
    <cellStyle name="Input 30" xfId="20959"/>
    <cellStyle name="Input 30 2" xfId="20960"/>
    <cellStyle name="Input 30 3" xfId="20961"/>
    <cellStyle name="Input 31" xfId="20962"/>
    <cellStyle name="Input 31 2" xfId="20963"/>
    <cellStyle name="Input 31 3" xfId="20964"/>
    <cellStyle name="Input 32" xfId="20965"/>
    <cellStyle name="Input 32 2" xfId="20966"/>
    <cellStyle name="Input 32 3" xfId="20967"/>
    <cellStyle name="Input 33" xfId="20968"/>
    <cellStyle name="Input 33 2" xfId="20969"/>
    <cellStyle name="Input 33 3" xfId="20970"/>
    <cellStyle name="Input 34" xfId="20971"/>
    <cellStyle name="Input 34 2" xfId="20972"/>
    <cellStyle name="Input 34 3" xfId="20973"/>
    <cellStyle name="Input 35" xfId="20974"/>
    <cellStyle name="Input 36" xfId="20975"/>
    <cellStyle name="Input 37" xfId="20976"/>
    <cellStyle name="Input 38" xfId="20977"/>
    <cellStyle name="Input 39" xfId="20978"/>
    <cellStyle name="Input 4" xfId="20979"/>
    <cellStyle name="Input 4 2" xfId="20980"/>
    <cellStyle name="Input 4 3" xfId="20981"/>
    <cellStyle name="Input 4 4" xfId="20982"/>
    <cellStyle name="Input 4 4 2" xfId="20983"/>
    <cellStyle name="Input 4 5" xfId="20984"/>
    <cellStyle name="Input 4 5 2" xfId="20985"/>
    <cellStyle name="Input 4 5 3" xfId="20986"/>
    <cellStyle name="Input 4 6" xfId="20987"/>
    <cellStyle name="Input 4 6 2" xfId="20988"/>
    <cellStyle name="Input 4 6 3" xfId="20989"/>
    <cellStyle name="Input 40" xfId="20990"/>
    <cellStyle name="Input 41" xfId="20991"/>
    <cellStyle name="Input 42" xfId="20992"/>
    <cellStyle name="Input 43" xfId="20993"/>
    <cellStyle name="Input 44" xfId="20994"/>
    <cellStyle name="Input 45" xfId="20995"/>
    <cellStyle name="Input 46" xfId="20996"/>
    <cellStyle name="Input 47" xfId="20997"/>
    <cellStyle name="Input 48" xfId="20998"/>
    <cellStyle name="Input 49" xfId="20999"/>
    <cellStyle name="Input 5" xfId="21000"/>
    <cellStyle name="Input 5 2" xfId="21001"/>
    <cellStyle name="Input 5 3" xfId="21002"/>
    <cellStyle name="Input 50" xfId="21003"/>
    <cellStyle name="Input 51" xfId="21004"/>
    <cellStyle name="Input 52" xfId="21005"/>
    <cellStyle name="Input 53" xfId="21006"/>
    <cellStyle name="Input 54" xfId="21007"/>
    <cellStyle name="Input 55" xfId="21008"/>
    <cellStyle name="Input 56" xfId="21009"/>
    <cellStyle name="Input 57" xfId="21010"/>
    <cellStyle name="Input 58" xfId="21011"/>
    <cellStyle name="Input 59" xfId="21012"/>
    <cellStyle name="Input 6" xfId="21013"/>
    <cellStyle name="Input 6 2" xfId="21014"/>
    <cellStyle name="Input 6 3" xfId="21015"/>
    <cellStyle name="Input 60" xfId="21016"/>
    <cellStyle name="Input 61" xfId="21017"/>
    <cellStyle name="Input 62" xfId="21018"/>
    <cellStyle name="Input 63" xfId="21019"/>
    <cellStyle name="Input 64" xfId="21020"/>
    <cellStyle name="Input 65" xfId="21021"/>
    <cellStyle name="Input 66" xfId="21022"/>
    <cellStyle name="Input 67" xfId="21023"/>
    <cellStyle name="Input 68" xfId="21024"/>
    <cellStyle name="Input 69" xfId="21025"/>
    <cellStyle name="Input 7" xfId="21026"/>
    <cellStyle name="Input 7 2" xfId="21027"/>
    <cellStyle name="Input 7 3" xfId="21028"/>
    <cellStyle name="Input 70" xfId="21029"/>
    <cellStyle name="Input 71" xfId="21030"/>
    <cellStyle name="Input 72" xfId="21031"/>
    <cellStyle name="Input 73" xfId="21032"/>
    <cellStyle name="Input 74" xfId="21033"/>
    <cellStyle name="Input 75" xfId="21034"/>
    <cellStyle name="Input 76" xfId="21035"/>
    <cellStyle name="Input 77" xfId="21036"/>
    <cellStyle name="Input 78" xfId="21037"/>
    <cellStyle name="Input 79" xfId="21038"/>
    <cellStyle name="Input 8" xfId="21039"/>
    <cellStyle name="Input 8 2" xfId="21040"/>
    <cellStyle name="Input 8 3" xfId="21041"/>
    <cellStyle name="Input 80" xfId="21042"/>
    <cellStyle name="Input 81" xfId="21043"/>
    <cellStyle name="Input 82" xfId="21044"/>
    <cellStyle name="Input 83" xfId="21045"/>
    <cellStyle name="Input 84" xfId="21046"/>
    <cellStyle name="Input 85" xfId="21047"/>
    <cellStyle name="Input 86" xfId="21048"/>
    <cellStyle name="Input 87" xfId="21049"/>
    <cellStyle name="Input 88" xfId="21050"/>
    <cellStyle name="Input 89" xfId="21051"/>
    <cellStyle name="Input 9" xfId="21052"/>
    <cellStyle name="Input 9 2" xfId="21053"/>
    <cellStyle name="Input 9 3" xfId="21054"/>
    <cellStyle name="Input 90" xfId="21055"/>
    <cellStyle name="Input 91" xfId="21056"/>
    <cellStyle name="Input 92" xfId="21057"/>
    <cellStyle name="Input 93" xfId="21058"/>
    <cellStyle name="Input 94" xfId="21059"/>
    <cellStyle name="Input 95" xfId="21060"/>
    <cellStyle name="Input 96" xfId="21061"/>
    <cellStyle name="Input 97" xfId="21062"/>
    <cellStyle name="Input1" xfId="21063"/>
    <cellStyle name="Input1 2" xfId="21064"/>
    <cellStyle name="Input2" xfId="21065"/>
    <cellStyle name="Input2 2" xfId="21066"/>
    <cellStyle name="Input2 2 2" xfId="21067"/>
    <cellStyle name="Input2 3" xfId="21068"/>
    <cellStyle name="LineItemPrompt" xfId="21069"/>
    <cellStyle name="LineItemPrompt 2" xfId="21070"/>
    <cellStyle name="LineItemValue" xfId="21071"/>
    <cellStyle name="Linked Cell 10" xfId="21072"/>
    <cellStyle name="Linked Cell 11" xfId="21073"/>
    <cellStyle name="Linked Cell 12" xfId="21074"/>
    <cellStyle name="Linked Cell 13" xfId="21075"/>
    <cellStyle name="Linked Cell 14" xfId="21076"/>
    <cellStyle name="Linked Cell 15" xfId="21077"/>
    <cellStyle name="Linked Cell 16" xfId="21078"/>
    <cellStyle name="Linked Cell 17" xfId="21079"/>
    <cellStyle name="Linked Cell 18" xfId="21080"/>
    <cellStyle name="Linked Cell 19" xfId="21081"/>
    <cellStyle name="Linked Cell 2" xfId="21082"/>
    <cellStyle name="Linked Cell 2 2" xfId="21083"/>
    <cellStyle name="Linked Cell 2 3" xfId="21084"/>
    <cellStyle name="Linked Cell 20" xfId="21085"/>
    <cellStyle name="Linked Cell 21" xfId="21086"/>
    <cellStyle name="Linked Cell 22" xfId="21087"/>
    <cellStyle name="Linked Cell 23" xfId="21088"/>
    <cellStyle name="Linked Cell 24" xfId="21089"/>
    <cellStyle name="Linked Cell 25" xfId="21090"/>
    <cellStyle name="Linked Cell 26" xfId="21091"/>
    <cellStyle name="Linked Cell 27" xfId="21092"/>
    <cellStyle name="Linked Cell 28" xfId="21093"/>
    <cellStyle name="Linked Cell 29" xfId="21094"/>
    <cellStyle name="Linked Cell 3" xfId="21095"/>
    <cellStyle name="Linked Cell 3 2" xfId="21096"/>
    <cellStyle name="Linked Cell 30" xfId="21097"/>
    <cellStyle name="Linked Cell 31" xfId="21098"/>
    <cellStyle name="Linked Cell 32" xfId="21099"/>
    <cellStyle name="Linked Cell 33" xfId="21100"/>
    <cellStyle name="Linked Cell 34" xfId="21101"/>
    <cellStyle name="Linked Cell 35" xfId="21102"/>
    <cellStyle name="Linked Cell 36" xfId="21103"/>
    <cellStyle name="Linked Cell 37" xfId="21104"/>
    <cellStyle name="Linked Cell 38" xfId="21105"/>
    <cellStyle name="Linked Cell 39" xfId="21106"/>
    <cellStyle name="Linked Cell 4" xfId="21107"/>
    <cellStyle name="Linked Cell 4 2" xfId="21108"/>
    <cellStyle name="Linked Cell 40" xfId="21109"/>
    <cellStyle name="Linked Cell 41" xfId="21110"/>
    <cellStyle name="Linked Cell 42" xfId="21111"/>
    <cellStyle name="Linked Cell 43" xfId="21112"/>
    <cellStyle name="Linked Cell 44" xfId="21113"/>
    <cellStyle name="Linked Cell 45" xfId="21114"/>
    <cellStyle name="Linked Cell 46" xfId="21115"/>
    <cellStyle name="Linked Cell 47" xfId="21116"/>
    <cellStyle name="Linked Cell 48" xfId="21117"/>
    <cellStyle name="Linked Cell 49" xfId="21118"/>
    <cellStyle name="Linked Cell 5" xfId="21119"/>
    <cellStyle name="Linked Cell 50" xfId="21120"/>
    <cellStyle name="Linked Cell 51" xfId="21121"/>
    <cellStyle name="Linked Cell 52" xfId="21122"/>
    <cellStyle name="Linked Cell 53" xfId="21123"/>
    <cellStyle name="Linked Cell 54" xfId="21124"/>
    <cellStyle name="Linked Cell 55" xfId="21125"/>
    <cellStyle name="Linked Cell 56" xfId="21126"/>
    <cellStyle name="Linked Cell 57" xfId="21127"/>
    <cellStyle name="Linked Cell 58" xfId="21128"/>
    <cellStyle name="Linked Cell 59" xfId="21129"/>
    <cellStyle name="Linked Cell 6" xfId="21130"/>
    <cellStyle name="Linked Cell 60" xfId="21131"/>
    <cellStyle name="Linked Cell 61" xfId="21132"/>
    <cellStyle name="Linked Cell 62" xfId="21133"/>
    <cellStyle name="Linked Cell 63" xfId="21134"/>
    <cellStyle name="Linked Cell 64" xfId="21135"/>
    <cellStyle name="Linked Cell 65" xfId="21136"/>
    <cellStyle name="Linked Cell 66" xfId="21137"/>
    <cellStyle name="Linked Cell 67" xfId="21138"/>
    <cellStyle name="Linked Cell 68" xfId="21139"/>
    <cellStyle name="Linked Cell 69" xfId="21140"/>
    <cellStyle name="Linked Cell 7" xfId="21141"/>
    <cellStyle name="Linked Cell 70" xfId="21142"/>
    <cellStyle name="Linked Cell 71" xfId="21143"/>
    <cellStyle name="Linked Cell 72" xfId="21144"/>
    <cellStyle name="Linked Cell 8" xfId="21145"/>
    <cellStyle name="Linked Cell 9" xfId="21146"/>
    <cellStyle name="Manual-Input" xfId="21147"/>
    <cellStyle name="Marathon" xfId="21148"/>
    <cellStyle name="MCP" xfId="21149"/>
    <cellStyle name="Multiple" xfId="21150"/>
    <cellStyle name="Multiple [1]" xfId="21151"/>
    <cellStyle name="Multiple_10_21 A&amp;G Review" xfId="21152"/>
    <cellStyle name="Neutral 10" xfId="21153"/>
    <cellStyle name="Neutral 11" xfId="21154"/>
    <cellStyle name="Neutral 12" xfId="21155"/>
    <cellStyle name="Neutral 13" xfId="21156"/>
    <cellStyle name="Neutral 14" xfId="21157"/>
    <cellStyle name="Neutral 15" xfId="21158"/>
    <cellStyle name="Neutral 16" xfId="21159"/>
    <cellStyle name="Neutral 17" xfId="21160"/>
    <cellStyle name="Neutral 18" xfId="21161"/>
    <cellStyle name="Neutral 19" xfId="21162"/>
    <cellStyle name="Neutral 2" xfId="21163"/>
    <cellStyle name="Neutral 2 2" xfId="21164"/>
    <cellStyle name="Neutral 2 3" xfId="21165"/>
    <cellStyle name="Neutral 20" xfId="21166"/>
    <cellStyle name="Neutral 21" xfId="21167"/>
    <cellStyle name="Neutral 22" xfId="21168"/>
    <cellStyle name="Neutral 23" xfId="21169"/>
    <cellStyle name="Neutral 24" xfId="21170"/>
    <cellStyle name="Neutral 25" xfId="21171"/>
    <cellStyle name="Neutral 26" xfId="21172"/>
    <cellStyle name="Neutral 27" xfId="21173"/>
    <cellStyle name="Neutral 28" xfId="21174"/>
    <cellStyle name="Neutral 29" xfId="21175"/>
    <cellStyle name="Neutral 3" xfId="21176"/>
    <cellStyle name="Neutral 3 2" xfId="21177"/>
    <cellStyle name="Neutral 30" xfId="21178"/>
    <cellStyle name="Neutral 31" xfId="21179"/>
    <cellStyle name="Neutral 32" xfId="21180"/>
    <cellStyle name="Neutral 33" xfId="21181"/>
    <cellStyle name="Neutral 34" xfId="21182"/>
    <cellStyle name="Neutral 35" xfId="21183"/>
    <cellStyle name="Neutral 36" xfId="21184"/>
    <cellStyle name="Neutral 37" xfId="21185"/>
    <cellStyle name="Neutral 38" xfId="21186"/>
    <cellStyle name="Neutral 39" xfId="21187"/>
    <cellStyle name="Neutral 4" xfId="21188"/>
    <cellStyle name="Neutral 4 2" xfId="21189"/>
    <cellStyle name="Neutral 40" xfId="21190"/>
    <cellStyle name="Neutral 41" xfId="21191"/>
    <cellStyle name="Neutral 42" xfId="21192"/>
    <cellStyle name="Neutral 43" xfId="21193"/>
    <cellStyle name="Neutral 44" xfId="21194"/>
    <cellStyle name="Neutral 45" xfId="21195"/>
    <cellStyle name="Neutral 46" xfId="21196"/>
    <cellStyle name="Neutral 47" xfId="21197"/>
    <cellStyle name="Neutral 48" xfId="21198"/>
    <cellStyle name="Neutral 49" xfId="21199"/>
    <cellStyle name="Neutral 5" xfId="21200"/>
    <cellStyle name="Neutral 50" xfId="21201"/>
    <cellStyle name="Neutral 51" xfId="21202"/>
    <cellStyle name="Neutral 52" xfId="21203"/>
    <cellStyle name="Neutral 53" xfId="21204"/>
    <cellStyle name="Neutral 54" xfId="21205"/>
    <cellStyle name="Neutral 55" xfId="21206"/>
    <cellStyle name="Neutral 56" xfId="21207"/>
    <cellStyle name="Neutral 57" xfId="21208"/>
    <cellStyle name="Neutral 58" xfId="21209"/>
    <cellStyle name="Neutral 59" xfId="21210"/>
    <cellStyle name="Neutral 6" xfId="21211"/>
    <cellStyle name="Neutral 60" xfId="21212"/>
    <cellStyle name="Neutral 61" xfId="21213"/>
    <cellStyle name="Neutral 62" xfId="21214"/>
    <cellStyle name="Neutral 63" xfId="21215"/>
    <cellStyle name="Neutral 64" xfId="21216"/>
    <cellStyle name="Neutral 65" xfId="21217"/>
    <cellStyle name="Neutral 66" xfId="21218"/>
    <cellStyle name="Neutral 67" xfId="21219"/>
    <cellStyle name="Neutral 68" xfId="21220"/>
    <cellStyle name="Neutral 69" xfId="21221"/>
    <cellStyle name="Neutral 7" xfId="21222"/>
    <cellStyle name="Neutral 70" xfId="21223"/>
    <cellStyle name="Neutral 71" xfId="21224"/>
    <cellStyle name="Neutral 72" xfId="21225"/>
    <cellStyle name="Neutral 8" xfId="21226"/>
    <cellStyle name="Neutral 9" xfId="21227"/>
    <cellStyle name="nONE" xfId="21228"/>
    <cellStyle name="nONE 2" xfId="21229"/>
    <cellStyle name="noninput" xfId="21230"/>
    <cellStyle name="Normal" xfId="0" builtinId="0"/>
    <cellStyle name="Normal - Style1" xfId="21231"/>
    <cellStyle name="Normal - Style1 2" xfId="21232"/>
    <cellStyle name="Normal - Style2" xfId="21233"/>
    <cellStyle name="Normal - Style3" xfId="21234"/>
    <cellStyle name="Normal - Style4" xfId="21235"/>
    <cellStyle name="Normal - Style5" xfId="21236"/>
    <cellStyle name="Normal 10" xfId="63"/>
    <cellStyle name="Normal 10 10" xfId="21237"/>
    <cellStyle name="Normal 10 2" xfId="96"/>
    <cellStyle name="Normal 10 2 2" xfId="188"/>
    <cellStyle name="Normal 10 2 2 2" xfId="21238"/>
    <cellStyle name="Normal 10 2 2 2 2" xfId="21239"/>
    <cellStyle name="Normal 10 2 2 2 2 2" xfId="21240"/>
    <cellStyle name="Normal 10 2 2 2 3" xfId="21241"/>
    <cellStyle name="Normal 10 2 2 2 4" xfId="21242"/>
    <cellStyle name="Normal 10 2 2 3" xfId="21243"/>
    <cellStyle name="Normal 10 2 2 3 2" xfId="21244"/>
    <cellStyle name="Normal 10 2 2 4" xfId="21245"/>
    <cellStyle name="Normal 10 2 2 5" xfId="21246"/>
    <cellStyle name="Normal 10 2 3" xfId="201"/>
    <cellStyle name="Normal 10 2 3 2" xfId="21247"/>
    <cellStyle name="Normal 10 2 3 2 2" xfId="21248"/>
    <cellStyle name="Normal 10 2 3 2 2 2" xfId="21249"/>
    <cellStyle name="Normal 10 2 3 2 3" xfId="21250"/>
    <cellStyle name="Normal 10 2 3 2 4" xfId="21251"/>
    <cellStyle name="Normal 10 2 3 3" xfId="21252"/>
    <cellStyle name="Normal 10 2 3 3 2" xfId="21253"/>
    <cellStyle name="Normal 10 2 3 4" xfId="21254"/>
    <cellStyle name="Normal 10 2 3 5" xfId="21255"/>
    <cellStyle name="Normal 10 2 4" xfId="21256"/>
    <cellStyle name="Normal 10 2 4 2" xfId="21257"/>
    <cellStyle name="Normal 10 2 4 2 2" xfId="21258"/>
    <cellStyle name="Normal 10 2 4 2 3" xfId="21259"/>
    <cellStyle name="Normal 10 2 4 3" xfId="21260"/>
    <cellStyle name="Normal 10 2 4 4" xfId="21261"/>
    <cellStyle name="Normal 10 2 5" xfId="21262"/>
    <cellStyle name="Normal 10 2 5 2" xfId="21263"/>
    <cellStyle name="Normal 10 2 5 2 2" xfId="21264"/>
    <cellStyle name="Normal 10 2 5 3" xfId="21265"/>
    <cellStyle name="Normal 10 2 6" xfId="21266"/>
    <cellStyle name="Normal 10 2 6 2" xfId="21267"/>
    <cellStyle name="Normal 10 2 6 3" xfId="21268"/>
    <cellStyle name="Normal 10 2 7" xfId="21269"/>
    <cellStyle name="Normal 10 2 8" xfId="21270"/>
    <cellStyle name="Normal 10 3" xfId="132"/>
    <cellStyle name="Normal 10 3 2" xfId="186"/>
    <cellStyle name="Normal 10 3 2 2" xfId="21271"/>
    <cellStyle name="Normal 10 3 2 2 2" xfId="21272"/>
    <cellStyle name="Normal 10 3 2 2 2 2" xfId="21273"/>
    <cellStyle name="Normal 10 3 2 2 3" xfId="21274"/>
    <cellStyle name="Normal 10 3 2 3" xfId="21275"/>
    <cellStyle name="Normal 10 3 2 3 2" xfId="21276"/>
    <cellStyle name="Normal 10 3 2 4" xfId="21277"/>
    <cellStyle name="Normal 10 3 2 5" xfId="21278"/>
    <cellStyle name="Normal 10 3 3" xfId="199"/>
    <cellStyle name="Normal 10 3 3 2" xfId="21279"/>
    <cellStyle name="Normal 10 3 3 2 2" xfId="21280"/>
    <cellStyle name="Normal 10 3 3 2 2 2" xfId="21281"/>
    <cellStyle name="Normal 10 3 3 2 3" xfId="21282"/>
    <cellStyle name="Normal 10 3 3 3" xfId="21283"/>
    <cellStyle name="Normal 10 3 3 3 2" xfId="21284"/>
    <cellStyle name="Normal 10 3 3 4" xfId="21285"/>
    <cellStyle name="Normal 10 3 4" xfId="21286"/>
    <cellStyle name="Normal 10 3 4 2" xfId="21287"/>
    <cellStyle name="Normal 10 3 4 2 2" xfId="21288"/>
    <cellStyle name="Normal 10 3 4 3" xfId="21289"/>
    <cellStyle name="Normal 10 3 5" xfId="21290"/>
    <cellStyle name="Normal 10 3 5 2" xfId="21291"/>
    <cellStyle name="Normal 10 3 6" xfId="21292"/>
    <cellStyle name="Normal 10 3 7" xfId="21293"/>
    <cellStyle name="Normal 10 4" xfId="181"/>
    <cellStyle name="Normal 10 4 2" xfId="21294"/>
    <cellStyle name="Normal 10 4 2 2" xfId="21295"/>
    <cellStyle name="Normal 10 4 2 2 2" xfId="21296"/>
    <cellStyle name="Normal 10 4 2 3" xfId="21297"/>
    <cellStyle name="Normal 10 4 2 4" xfId="21298"/>
    <cellStyle name="Normal 10 4 3" xfId="21299"/>
    <cellStyle name="Normal 10 4 3 2" xfId="21300"/>
    <cellStyle name="Normal 10 4 4" xfId="21301"/>
    <cellStyle name="Normal 10 4 5" xfId="21302"/>
    <cellStyle name="Normal 10 5" xfId="194"/>
    <cellStyle name="Normal 10 5 2" xfId="21303"/>
    <cellStyle name="Normal 10 5 2 2" xfId="21304"/>
    <cellStyle name="Normal 10 5 2 2 2" xfId="21305"/>
    <cellStyle name="Normal 10 5 2 3" xfId="21306"/>
    <cellStyle name="Normal 10 5 2 4" xfId="21307"/>
    <cellStyle name="Normal 10 5 3" xfId="21308"/>
    <cellStyle name="Normal 10 5 3 2" xfId="21309"/>
    <cellStyle name="Normal 10 5 4" xfId="21310"/>
    <cellStyle name="Normal 10 5 5" xfId="21311"/>
    <cellStyle name="Normal 10 6" xfId="21312"/>
    <cellStyle name="Normal 10 6 2" xfId="21313"/>
    <cellStyle name="Normal 10 6 2 2" xfId="21314"/>
    <cellStyle name="Normal 10 6 2 3" xfId="21315"/>
    <cellStyle name="Normal 10 6 3" xfId="21316"/>
    <cellStyle name="Normal 10 6 4" xfId="21317"/>
    <cellStyle name="Normal 10 7" xfId="21318"/>
    <cellStyle name="Normal 10 7 2" xfId="21319"/>
    <cellStyle name="Normal 10 7 2 2" xfId="21320"/>
    <cellStyle name="Normal 10 7 3" xfId="21321"/>
    <cellStyle name="Normal 10 8" xfId="21322"/>
    <cellStyle name="Normal 10 8 2" xfId="21323"/>
    <cellStyle name="Normal 10 9" xfId="21324"/>
    <cellStyle name="Normal 100" xfId="21325"/>
    <cellStyle name="Normal 101" xfId="21326"/>
    <cellStyle name="Normal 102" xfId="21327"/>
    <cellStyle name="Normal 103" xfId="26666"/>
    <cellStyle name="Normal 103 2" xfId="26673"/>
    <cellStyle name="Normal 104" xfId="26669"/>
    <cellStyle name="Normal 105" xfId="26672"/>
    <cellStyle name="Normal 109" xfId="26697"/>
    <cellStyle name="Normal 11" xfId="59"/>
    <cellStyle name="Normal 11 2" xfId="141"/>
    <cellStyle name="Normal 11 2 2" xfId="21328"/>
    <cellStyle name="Normal 11 2 2 2" xfId="21329"/>
    <cellStyle name="Normal 11 2 2 2 2" xfId="21330"/>
    <cellStyle name="Normal 11 2 2 3" xfId="21331"/>
    <cellStyle name="Normal 11 2 2 4" xfId="21332"/>
    <cellStyle name="Normal 11 2 3" xfId="21333"/>
    <cellStyle name="Normal 11 2 3 2" xfId="21334"/>
    <cellStyle name="Normal 11 2 3 2 2" xfId="21335"/>
    <cellStyle name="Normal 11 2 3 3" xfId="21336"/>
    <cellStyle name="Normal 11 2 3 4" xfId="21337"/>
    <cellStyle name="Normal 11 2 4" xfId="21338"/>
    <cellStyle name="Normal 11 2 4 2" xfId="21339"/>
    <cellStyle name="Normal 11 2 4 2 2" xfId="21340"/>
    <cellStyle name="Normal 11 2 4 3" xfId="21341"/>
    <cellStyle name="Normal 11 2 4 4" xfId="21342"/>
    <cellStyle name="Normal 11 2 5" xfId="21343"/>
    <cellStyle name="Normal 11 2 5 2" xfId="21344"/>
    <cellStyle name="Normal 11 2 5 3" xfId="21345"/>
    <cellStyle name="Normal 11 2 6" xfId="21346"/>
    <cellStyle name="Normal 11 2 6 2" xfId="21347"/>
    <cellStyle name="Normal 11 2 7" xfId="21348"/>
    <cellStyle name="Normal 11 2 8" xfId="21349"/>
    <cellStyle name="Normal 11 3" xfId="120"/>
    <cellStyle name="Normal 11 3 2" xfId="21350"/>
    <cellStyle name="Normal 11 3 2 2" xfId="21351"/>
    <cellStyle name="Normal 11 3 2 2 2" xfId="21352"/>
    <cellStyle name="Normal 11 3 2 3" xfId="21353"/>
    <cellStyle name="Normal 11 3 2 4" xfId="21354"/>
    <cellStyle name="Normal 11 3 3" xfId="21355"/>
    <cellStyle name="Normal 11 3 3 2" xfId="21356"/>
    <cellStyle name="Normal 11 3 4" xfId="21357"/>
    <cellStyle name="Normal 11 3 5" xfId="21358"/>
    <cellStyle name="Normal 11 4" xfId="183"/>
    <cellStyle name="Normal 11 4 2" xfId="21359"/>
    <cellStyle name="Normal 11 4 2 2" xfId="21360"/>
    <cellStyle name="Normal 11 4 2 2 2" xfId="21361"/>
    <cellStyle name="Normal 11 4 2 3" xfId="21362"/>
    <cellStyle name="Normal 11 4 2 4" xfId="21363"/>
    <cellStyle name="Normal 11 4 3" xfId="21364"/>
    <cellStyle name="Normal 11 4 3 2" xfId="21365"/>
    <cellStyle name="Normal 11 4 4" xfId="21366"/>
    <cellStyle name="Normal 11 4 5" xfId="21367"/>
    <cellStyle name="Normal 11 5" xfId="196"/>
    <cellStyle name="Normal 11 5 2" xfId="21368"/>
    <cellStyle name="Normal 11 5 2 2" xfId="21369"/>
    <cellStyle name="Normal 11 5 2 2 2" xfId="21370"/>
    <cellStyle name="Normal 11 5 2 3" xfId="21371"/>
    <cellStyle name="Normal 11 5 2 4" xfId="21372"/>
    <cellStyle name="Normal 11 5 3" xfId="21373"/>
    <cellStyle name="Normal 11 5 3 2" xfId="21374"/>
    <cellStyle name="Normal 11 5 4" xfId="21375"/>
    <cellStyle name="Normal 11 5 5" xfId="21376"/>
    <cellStyle name="Normal 11 6" xfId="21377"/>
    <cellStyle name="Normal 11 6 2" xfId="21378"/>
    <cellStyle name="Normal 11 6 2 2" xfId="21379"/>
    <cellStyle name="Normal 11 6 3" xfId="21380"/>
    <cellStyle name="Normal 11 7" xfId="21381"/>
    <cellStyle name="Normal 11 7 2" xfId="21382"/>
    <cellStyle name="Normal 11 7 3" xfId="21383"/>
    <cellStyle name="Normal 11 8" xfId="21384"/>
    <cellStyle name="Normal 11 9" xfId="21385"/>
    <cellStyle name="Normal 110" xfId="26698"/>
    <cellStyle name="Normal 12" xfId="92"/>
    <cellStyle name="Normal 12 10" xfId="21386"/>
    <cellStyle name="Normal 12 11" xfId="21387"/>
    <cellStyle name="Normal 12 2" xfId="121"/>
    <cellStyle name="Normal 12 2 2" xfId="21388"/>
    <cellStyle name="Normal 12 2 2 2" xfId="21389"/>
    <cellStyle name="Normal 12 2 3" xfId="21390"/>
    <cellStyle name="Normal 12 2 3 2" xfId="21391"/>
    <cellStyle name="Normal 12 2 4" xfId="21392"/>
    <cellStyle name="Normal 12 2 4 2" xfId="21393"/>
    <cellStyle name="Normal 12 2 5" xfId="21394"/>
    <cellStyle name="Normal 12 2 5 2" xfId="21395"/>
    <cellStyle name="Normal 12 2 6" xfId="21396"/>
    <cellStyle name="Normal 12 2 6 2" xfId="21397"/>
    <cellStyle name="Normal 12 2 7" xfId="21398"/>
    <cellStyle name="Normal 12 2 8" xfId="21399"/>
    <cellStyle name="Normal 12 3" xfId="21400"/>
    <cellStyle name="Normal 12 3 2" xfId="21401"/>
    <cellStyle name="Normal 12 3 2 2" xfId="21402"/>
    <cellStyle name="Normal 12 3 3" xfId="21403"/>
    <cellStyle name="Normal 12 3 4" xfId="21404"/>
    <cellStyle name="Normal 12 4" xfId="21405"/>
    <cellStyle name="Normal 12 4 2" xfId="21406"/>
    <cellStyle name="Normal 12 4 3" xfId="21407"/>
    <cellStyle name="Normal 12 5" xfId="21408"/>
    <cellStyle name="Normal 12 5 2" xfId="21409"/>
    <cellStyle name="Normal 12 6" xfId="21410"/>
    <cellStyle name="Normal 12 6 2" xfId="21411"/>
    <cellStyle name="Normal 12 7" xfId="21412"/>
    <cellStyle name="Normal 12 7 2" xfId="21413"/>
    <cellStyle name="Normal 12 8" xfId="21414"/>
    <cellStyle name="Normal 12 9" xfId="21415"/>
    <cellStyle name="Normal 13" xfId="93"/>
    <cellStyle name="Normal 13 10" xfId="21416"/>
    <cellStyle name="Normal 13 11" xfId="21417"/>
    <cellStyle name="Normal 13 12" xfId="21418"/>
    <cellStyle name="Normal 13 13" xfId="21419"/>
    <cellStyle name="Normal 13 2" xfId="107"/>
    <cellStyle name="Normal 13 2 10" xfId="21420"/>
    <cellStyle name="Normal 13 2 2" xfId="21421"/>
    <cellStyle name="Normal 13 2 2 2" xfId="21422"/>
    <cellStyle name="Normal 13 2 3" xfId="21423"/>
    <cellStyle name="Normal 13 2 3 2" xfId="21424"/>
    <cellStyle name="Normal 13 2 4" xfId="21425"/>
    <cellStyle name="Normal 13 2 4 2" xfId="21426"/>
    <cellStyle name="Normal 13 2 5" xfId="21427"/>
    <cellStyle name="Normal 13 2 5 2" xfId="21428"/>
    <cellStyle name="Normal 13 2 6" xfId="21429"/>
    <cellStyle name="Normal 13 2 6 2" xfId="21430"/>
    <cellStyle name="Normal 13 2 7" xfId="21431"/>
    <cellStyle name="Normal 13 2 8" xfId="21432"/>
    <cellStyle name="Normal 13 2 9" xfId="21433"/>
    <cellStyle name="Normal 13 3" xfId="21434"/>
    <cellStyle name="Normal 13 3 2" xfId="21435"/>
    <cellStyle name="Normal 13 3 2 2" xfId="21436"/>
    <cellStyle name="Normal 13 3 2 3" xfId="21437"/>
    <cellStyle name="Normal 13 3 3" xfId="21438"/>
    <cellStyle name="Normal 13 3 4" xfId="21439"/>
    <cellStyle name="Normal 13 4" xfId="21440"/>
    <cellStyle name="Normal 13 4 2" xfId="21441"/>
    <cellStyle name="Normal 13 4 2 2" xfId="21442"/>
    <cellStyle name="Normal 13 4 3" xfId="21443"/>
    <cellStyle name="Normal 13 5" xfId="21444"/>
    <cellStyle name="Normal 13 5 2" xfId="21445"/>
    <cellStyle name="Normal 13 5 3" xfId="21446"/>
    <cellStyle name="Normal 13 6" xfId="21447"/>
    <cellStyle name="Normal 13 6 2" xfId="21448"/>
    <cellStyle name="Normal 13 7" xfId="21449"/>
    <cellStyle name="Normal 13 7 2" xfId="21450"/>
    <cellStyle name="Normal 13 8" xfId="21451"/>
    <cellStyle name="Normal 13 9" xfId="21452"/>
    <cellStyle name="Normal 14" xfId="106"/>
    <cellStyle name="Normal 14 10" xfId="21453"/>
    <cellStyle name="Normal 14 11" xfId="21454"/>
    <cellStyle name="Normal 14 12" xfId="21455"/>
    <cellStyle name="Normal 14 13" xfId="21456"/>
    <cellStyle name="Normal 14 2" xfId="177"/>
    <cellStyle name="Normal 14 2 10" xfId="21457"/>
    <cellStyle name="Normal 14 2 2" xfId="21458"/>
    <cellStyle name="Normal 14 2 2 2" xfId="21459"/>
    <cellStyle name="Normal 14 2 2 2 2" xfId="21460"/>
    <cellStyle name="Normal 14 2 2 2 3" xfId="21461"/>
    <cellStyle name="Normal 14 2 2 3" xfId="21462"/>
    <cellStyle name="Normal 14 2 2 4" xfId="21463"/>
    <cellStyle name="Normal 14 2 3" xfId="21464"/>
    <cellStyle name="Normal 14 2 3 2" xfId="21465"/>
    <cellStyle name="Normal 14 2 3 2 2" xfId="21466"/>
    <cellStyle name="Normal 14 2 3 3" xfId="21467"/>
    <cellStyle name="Normal 14 2 4" xfId="21468"/>
    <cellStyle name="Normal 14 2 4 2" xfId="21469"/>
    <cellStyle name="Normal 14 2 4 3" xfId="21470"/>
    <cellStyle name="Normal 14 2 5" xfId="21471"/>
    <cellStyle name="Normal 14 2 5 2" xfId="21472"/>
    <cellStyle name="Normal 14 2 6" xfId="21473"/>
    <cellStyle name="Normal 14 2 6 2" xfId="21474"/>
    <cellStyle name="Normal 14 2 7" xfId="21475"/>
    <cellStyle name="Normal 14 2 8" xfId="21476"/>
    <cellStyle name="Normal 14 2 9" xfId="21477"/>
    <cellStyle name="Normal 14 3" xfId="191"/>
    <cellStyle name="Normal 14 3 2" xfId="21478"/>
    <cellStyle name="Normal 14 3 2 2" xfId="21479"/>
    <cellStyle name="Normal 14 3 2 2 2" xfId="21480"/>
    <cellStyle name="Normal 14 3 2 3" xfId="21481"/>
    <cellStyle name="Normal 14 3 2 4" xfId="21482"/>
    <cellStyle name="Normal 14 3 3" xfId="21483"/>
    <cellStyle name="Normal 14 3 3 2" xfId="21484"/>
    <cellStyle name="Normal 14 3 4" xfId="21485"/>
    <cellStyle name="Normal 14 3 5" xfId="21486"/>
    <cellStyle name="Normal 14 4" xfId="21487"/>
    <cellStyle name="Normal 14 4 2" xfId="21488"/>
    <cellStyle name="Normal 14 4 2 2" xfId="21489"/>
    <cellStyle name="Normal 14 4 2 3" xfId="21490"/>
    <cellStyle name="Normal 14 4 3" xfId="21491"/>
    <cellStyle name="Normal 14 4 4" xfId="21492"/>
    <cellStyle name="Normal 14 5" xfId="21493"/>
    <cellStyle name="Normal 14 5 2" xfId="21494"/>
    <cellStyle name="Normal 14 5 2 2" xfId="21495"/>
    <cellStyle name="Normal 14 5 3" xfId="21496"/>
    <cellStyle name="Normal 14 6" xfId="21497"/>
    <cellStyle name="Normal 14 6 2" xfId="21498"/>
    <cellStyle name="Normal 14 6 3" xfId="21499"/>
    <cellStyle name="Normal 14 7" xfId="21500"/>
    <cellStyle name="Normal 14 7 2" xfId="21501"/>
    <cellStyle name="Normal 14 8" xfId="21502"/>
    <cellStyle name="Normal 14 9" xfId="21503"/>
    <cellStyle name="Normal 15" xfId="111"/>
    <cellStyle name="Normal 15 10" xfId="21504"/>
    <cellStyle name="Normal 15 11" xfId="26665"/>
    <cellStyle name="Normal 15 2" xfId="21505"/>
    <cellStyle name="Normal 15 2 2" xfId="21506"/>
    <cellStyle name="Normal 15 2 2 2" xfId="21507"/>
    <cellStyle name="Normal 15 2 3" xfId="21508"/>
    <cellStyle name="Normal 15 2 3 2" xfId="21509"/>
    <cellStyle name="Normal 15 2 4" xfId="21510"/>
    <cellStyle name="Normal 15 2 4 2" xfId="21511"/>
    <cellStyle name="Normal 15 2 5" xfId="21512"/>
    <cellStyle name="Normal 15 2 5 2" xfId="21513"/>
    <cellStyle name="Normal 15 2 6" xfId="21514"/>
    <cellStyle name="Normal 15 2 6 2" xfId="21515"/>
    <cellStyle name="Normal 15 3" xfId="21516"/>
    <cellStyle name="Normal 15 3 2" xfId="21517"/>
    <cellStyle name="Normal 15 4" xfId="21518"/>
    <cellStyle name="Normal 15 4 2" xfId="21519"/>
    <cellStyle name="Normal 15 5" xfId="21520"/>
    <cellStyle name="Normal 15 5 2" xfId="21521"/>
    <cellStyle name="Normal 15 6" xfId="21522"/>
    <cellStyle name="Normal 15 6 2" xfId="21523"/>
    <cellStyle name="Normal 15 7" xfId="21524"/>
    <cellStyle name="Normal 15 7 2" xfId="21525"/>
    <cellStyle name="Normal 15 8" xfId="21526"/>
    <cellStyle name="Normal 15 9" xfId="21527"/>
    <cellStyle name="Normal 16" xfId="112"/>
    <cellStyle name="Normal 16 10" xfId="21528"/>
    <cellStyle name="Normal 16 2" xfId="178"/>
    <cellStyle name="Normal 16 2 2" xfId="21529"/>
    <cellStyle name="Normal 16 2 2 2" xfId="21530"/>
    <cellStyle name="Normal 16 2 2 3" xfId="21531"/>
    <cellStyle name="Normal 16 2 3" xfId="21532"/>
    <cellStyle name="Normal 16 2 3 2" xfId="21533"/>
    <cellStyle name="Normal 16 2 4" xfId="21534"/>
    <cellStyle name="Normal 16 2 4 2" xfId="21535"/>
    <cellStyle name="Normal 16 2 5" xfId="21536"/>
    <cellStyle name="Normal 16 2 5 2" xfId="21537"/>
    <cellStyle name="Normal 16 2 6" xfId="21538"/>
    <cellStyle name="Normal 16 2 7" xfId="21539"/>
    <cellStyle name="Normal 16 3" xfId="21540"/>
    <cellStyle name="Normal 16 3 2" xfId="21541"/>
    <cellStyle name="Normal 16 3 3" xfId="21542"/>
    <cellStyle name="Normal 16 4" xfId="21543"/>
    <cellStyle name="Normal 16 4 2" xfId="21544"/>
    <cellStyle name="Normal 16 5" xfId="21545"/>
    <cellStyle name="Normal 16 5 2" xfId="21546"/>
    <cellStyle name="Normal 16 6" xfId="21547"/>
    <cellStyle name="Normal 16 6 2" xfId="21548"/>
    <cellStyle name="Normal 16 7" xfId="21549"/>
    <cellStyle name="Normal 16 7 2" xfId="21550"/>
    <cellStyle name="Normal 16 8" xfId="21551"/>
    <cellStyle name="Normal 16 9" xfId="21552"/>
    <cellStyle name="Normal 17" xfId="168"/>
    <cellStyle name="Normal 17 10" xfId="21553"/>
    <cellStyle name="Normal 17 11" xfId="21554"/>
    <cellStyle name="Normal 17 12" xfId="21555"/>
    <cellStyle name="Normal 17 13" xfId="21556"/>
    <cellStyle name="Normal 17 2" xfId="21557"/>
    <cellStyle name="Normal 17 2 10" xfId="21558"/>
    <cellStyle name="Normal 17 2 2" xfId="21559"/>
    <cellStyle name="Normal 17 2 2 2" xfId="21560"/>
    <cellStyle name="Normal 17 2 2 3" xfId="21561"/>
    <cellStyle name="Normal 17 2 3" xfId="21562"/>
    <cellStyle name="Normal 17 2 3 2" xfId="21563"/>
    <cellStyle name="Normal 17 2 4" xfId="21564"/>
    <cellStyle name="Normal 17 2 4 2" xfId="21565"/>
    <cellStyle name="Normal 17 2 5" xfId="21566"/>
    <cellStyle name="Normal 17 2 5 2" xfId="21567"/>
    <cellStyle name="Normal 17 2 6" xfId="21568"/>
    <cellStyle name="Normal 17 2 7" xfId="21569"/>
    <cellStyle name="Normal 17 2 8" xfId="21570"/>
    <cellStyle name="Normal 17 2 9" xfId="21571"/>
    <cellStyle name="Normal 17 3" xfId="21572"/>
    <cellStyle name="Normal 17 3 2" xfId="21573"/>
    <cellStyle name="Normal 17 3 3" xfId="21574"/>
    <cellStyle name="Normal 17 4" xfId="21575"/>
    <cellStyle name="Normal 17 4 2" xfId="21576"/>
    <cellStyle name="Normal 17 5" xfId="21577"/>
    <cellStyle name="Normal 17 5 2" xfId="21578"/>
    <cellStyle name="Normal 17 6" xfId="21579"/>
    <cellStyle name="Normal 17 6 2" xfId="21580"/>
    <cellStyle name="Normal 17 7" xfId="21581"/>
    <cellStyle name="Normal 17 7 2" xfId="21582"/>
    <cellStyle name="Normal 17 8" xfId="21583"/>
    <cellStyle name="Normal 17 9" xfId="21584"/>
    <cellStyle name="Normal 18" xfId="204"/>
    <cellStyle name="Normal 18 10" xfId="21585"/>
    <cellStyle name="Normal 18 2" xfId="21586"/>
    <cellStyle name="Normal 18 2 2" xfId="21587"/>
    <cellStyle name="Normal 18 2 2 2" xfId="21588"/>
    <cellStyle name="Normal 18 2 2 3" xfId="21589"/>
    <cellStyle name="Normal 18 2 3" xfId="21590"/>
    <cellStyle name="Normal 18 2 3 2" xfId="21591"/>
    <cellStyle name="Normal 18 2 4" xfId="21592"/>
    <cellStyle name="Normal 18 2 4 2" xfId="21593"/>
    <cellStyle name="Normal 18 2 5" xfId="21594"/>
    <cellStyle name="Normal 18 2 5 2" xfId="21595"/>
    <cellStyle name="Normal 18 2 6" xfId="21596"/>
    <cellStyle name="Normal 18 2 7" xfId="21597"/>
    <cellStyle name="Normal 18 3" xfId="21598"/>
    <cellStyle name="Normal 18 3 2" xfId="21599"/>
    <cellStyle name="Normal 18 3 3" xfId="21600"/>
    <cellStyle name="Normal 18 4" xfId="21601"/>
    <cellStyle name="Normal 18 4 2" xfId="21602"/>
    <cellStyle name="Normal 18 5" xfId="21603"/>
    <cellStyle name="Normal 18 5 2" xfId="21604"/>
    <cellStyle name="Normal 18 6" xfId="21605"/>
    <cellStyle name="Normal 18 6 2" xfId="21606"/>
    <cellStyle name="Normal 18 7" xfId="21607"/>
    <cellStyle name="Normal 18 7 2" xfId="21608"/>
    <cellStyle name="Normal 18 8" xfId="21609"/>
    <cellStyle name="Normal 18 9" xfId="21610"/>
    <cellStyle name="Normal 19" xfId="205"/>
    <cellStyle name="Normal 19 10" xfId="26682"/>
    <cellStyle name="Normal 19 2" xfId="21611"/>
    <cellStyle name="Normal 19 2 2" xfId="21612"/>
    <cellStyle name="Normal 19 2 2 2" xfId="21613"/>
    <cellStyle name="Normal 19 2 3" xfId="21614"/>
    <cellStyle name="Normal 19 2 3 2" xfId="21615"/>
    <cellStyle name="Normal 19 2 4" xfId="21616"/>
    <cellStyle name="Normal 19 2 4 2" xfId="21617"/>
    <cellStyle name="Normal 19 2 5" xfId="21618"/>
    <cellStyle name="Normal 19 2 5 2" xfId="21619"/>
    <cellStyle name="Normal 19 2 6" xfId="21620"/>
    <cellStyle name="Normal 19 2 7" xfId="21621"/>
    <cellStyle name="Normal 19 3" xfId="21622"/>
    <cellStyle name="Normal 19 3 2" xfId="21623"/>
    <cellStyle name="Normal 19 4" xfId="21624"/>
    <cellStyle name="Normal 19 4 2" xfId="21625"/>
    <cellStyle name="Normal 19 5" xfId="21626"/>
    <cellStyle name="Normal 19 5 2" xfId="21627"/>
    <cellStyle name="Normal 19 6" xfId="21628"/>
    <cellStyle name="Normal 19 6 2" xfId="21629"/>
    <cellStyle name="Normal 19 7" xfId="21630"/>
    <cellStyle name="Normal 19 7 2" xfId="21631"/>
    <cellStyle name="Normal 19 8" xfId="21632"/>
    <cellStyle name="Normal 19 9" xfId="21633"/>
    <cellStyle name="Normal 2" xfId="5"/>
    <cellStyle name="Normal 2 10" xfId="21634"/>
    <cellStyle name="Normal 2 2" xfId="60"/>
    <cellStyle name="Normal 2 2 2" xfId="74"/>
    <cellStyle name="Normal 2 2 2 2" xfId="21635"/>
    <cellStyle name="Normal 2 2 2 2 2" xfId="21636"/>
    <cellStyle name="Normal 2 2 2 2 3" xfId="21637"/>
    <cellStyle name="Normal 2 2 2 3" xfId="21638"/>
    <cellStyle name="Normal 2 2 2 3 2" xfId="21639"/>
    <cellStyle name="Normal 2 2 2 3 2 2" xfId="21640"/>
    <cellStyle name="Normal 2 2 2 3 2 2 2" xfId="21641"/>
    <cellStyle name="Normal 2 2 2 3 2 3" xfId="21642"/>
    <cellStyle name="Normal 2 2 2 3 3" xfId="21643"/>
    <cellStyle name="Normal 2 2 2 3 3 2" xfId="21644"/>
    <cellStyle name="Normal 2 2 2 3 4" xfId="21645"/>
    <cellStyle name="Normal 2 2 2 4" xfId="21646"/>
    <cellStyle name="Normal 2 2 2 4 2" xfId="21647"/>
    <cellStyle name="Normal 2 2 2 4 2 2" xfId="21648"/>
    <cellStyle name="Normal 2 2 2 4 3" xfId="21649"/>
    <cellStyle name="Normal 2 2 2 5" xfId="21650"/>
    <cellStyle name="Normal 2 2 2 5 2" xfId="21651"/>
    <cellStyle name="Normal 2 2 2 6" xfId="21652"/>
    <cellStyle name="Normal 2 2 2 7" xfId="21653"/>
    <cellStyle name="Normal 2 2 2 8" xfId="21654"/>
    <cellStyle name="Normal 2 2 3" xfId="21655"/>
    <cellStyle name="Normal 2 2 4" xfId="21656"/>
    <cellStyle name="Normal 2 2 5" xfId="21657"/>
    <cellStyle name="Normal 2 3" xfId="86"/>
    <cellStyle name="Normal 2 3 2" xfId="139"/>
    <cellStyle name="Normal 2 3 2 2" xfId="21658"/>
    <cellStyle name="Normal 2 3 3" xfId="126"/>
    <cellStyle name="Normal 2 3 3 2" xfId="21659"/>
    <cellStyle name="Normal 2 3 4" xfId="21660"/>
    <cellStyle name="Normal 2 3 4 2" xfId="21661"/>
    <cellStyle name="Normal 2 3 5" xfId="21662"/>
    <cellStyle name="Normal 2 4" xfId="91"/>
    <cellStyle name="Normal 2 4 2" xfId="127"/>
    <cellStyle name="Normal 2 4 2 2" xfId="21663"/>
    <cellStyle name="Normal 2 4 3" xfId="21664"/>
    <cellStyle name="Normal 2 4 3 2" xfId="21665"/>
    <cellStyle name="Normal 2 4 4" xfId="21666"/>
    <cellStyle name="Normal 2 5" xfId="73"/>
    <cellStyle name="Normal 2 5 2" xfId="124"/>
    <cellStyle name="Normal 2 5 2 2" xfId="21667"/>
    <cellStyle name="Normal 2 5 2 3" xfId="21668"/>
    <cellStyle name="Normal 2 5 3" xfId="21669"/>
    <cellStyle name="Normal 2 5 3 2" xfId="21670"/>
    <cellStyle name="Normal 2 5 4" xfId="21671"/>
    <cellStyle name="Normal 2 5 4 2" xfId="21672"/>
    <cellStyle name="Normal 2 5 5" xfId="21673"/>
    <cellStyle name="Normal 2 5 5 2" xfId="21674"/>
    <cellStyle name="Normal 2 5 6" xfId="21675"/>
    <cellStyle name="Normal 2 5 6 2" xfId="21676"/>
    <cellStyle name="Normal 2 5 7" xfId="21677"/>
    <cellStyle name="Normal 2 5 8" xfId="21678"/>
    <cellStyle name="Normal 2 6" xfId="21679"/>
    <cellStyle name="Normal 2 6 2" xfId="21680"/>
    <cellStyle name="Normal 2 6 2 2" xfId="21681"/>
    <cellStyle name="Normal 2 6 3" xfId="21682"/>
    <cellStyle name="Normal 2 6 3 2" xfId="21683"/>
    <cellStyle name="Normal 2 6 4" xfId="21684"/>
    <cellStyle name="Normal 2 6 4 2" xfId="21685"/>
    <cellStyle name="Normal 2 6 5" xfId="21686"/>
    <cellStyle name="Normal 2 6 5 2" xfId="21687"/>
    <cellStyle name="Normal 2 6 6" xfId="21688"/>
    <cellStyle name="Normal 2 6 7" xfId="21689"/>
    <cellStyle name="Normal 2 6 8" xfId="21690"/>
    <cellStyle name="Normal 2 7" xfId="21691"/>
    <cellStyle name="Normal 2 7 2" xfId="21692"/>
    <cellStyle name="Normal 2 7 2 2" xfId="21693"/>
    <cellStyle name="Normal 2 7 3" xfId="21694"/>
    <cellStyle name="Normal 2 8" xfId="21695"/>
    <cellStyle name="Normal 2 8 2" xfId="21696"/>
    <cellStyle name="Normal 2 9" xfId="21697"/>
    <cellStyle name="Normal 2 9 2" xfId="21698"/>
    <cellStyle name="Normal 20" xfId="21699"/>
    <cellStyle name="Normal 20 10" xfId="21700"/>
    <cellStyle name="Normal 20 2" xfId="21701"/>
    <cellStyle name="Normal 20 2 2" xfId="21702"/>
    <cellStyle name="Normal 20 2 2 2" xfId="21703"/>
    <cellStyle name="Normal 20 2 3" xfId="21704"/>
    <cellStyle name="Normal 20 2 3 2" xfId="21705"/>
    <cellStyle name="Normal 20 2 4" xfId="21706"/>
    <cellStyle name="Normal 20 2 4 2" xfId="21707"/>
    <cellStyle name="Normal 20 2 5" xfId="21708"/>
    <cellStyle name="Normal 20 2 5 2" xfId="21709"/>
    <cellStyle name="Normal 20 2 6" xfId="21710"/>
    <cellStyle name="Normal 20 2 7" xfId="21711"/>
    <cellStyle name="Normal 20 3" xfId="21712"/>
    <cellStyle name="Normal 20 3 2" xfId="21713"/>
    <cellStyle name="Normal 20 4" xfId="21714"/>
    <cellStyle name="Normal 20 4 2" xfId="21715"/>
    <cellStyle name="Normal 20 5" xfId="21716"/>
    <cellStyle name="Normal 20 5 2" xfId="21717"/>
    <cellStyle name="Normal 20 6" xfId="21718"/>
    <cellStyle name="Normal 20 6 2" xfId="21719"/>
    <cellStyle name="Normal 20 7" xfId="21720"/>
    <cellStyle name="Normal 20 7 2" xfId="21721"/>
    <cellStyle name="Normal 20 8" xfId="21722"/>
    <cellStyle name="Normal 20 9" xfId="21723"/>
    <cellStyle name="Normal 21" xfId="21724"/>
    <cellStyle name="Normal 21 10" xfId="21725"/>
    <cellStyle name="Normal 21 11" xfId="21726"/>
    <cellStyle name="Normal 21 12" xfId="26681"/>
    <cellStyle name="Normal 21 2" xfId="21727"/>
    <cellStyle name="Normal 21 2 2" xfId="21728"/>
    <cellStyle name="Normal 21 2 2 2" xfId="21729"/>
    <cellStyle name="Normal 21 2 3" xfId="21730"/>
    <cellStyle name="Normal 21 2 3 2" xfId="21731"/>
    <cellStyle name="Normal 21 2 4" xfId="21732"/>
    <cellStyle name="Normal 21 2 4 2" xfId="21733"/>
    <cellStyle name="Normal 21 2 5" xfId="21734"/>
    <cellStyle name="Normal 21 2 5 2" xfId="21735"/>
    <cellStyle name="Normal 21 2 6" xfId="21736"/>
    <cellStyle name="Normal 21 2 6 2" xfId="21737"/>
    <cellStyle name="Normal 21 2 7" xfId="21738"/>
    <cellStyle name="Normal 21 2 8" xfId="21739"/>
    <cellStyle name="Normal 21 3" xfId="21740"/>
    <cellStyle name="Normal 21 3 2" xfId="21741"/>
    <cellStyle name="Normal 21 4" xfId="21742"/>
    <cellStyle name="Normal 21 4 2" xfId="21743"/>
    <cellStyle name="Normal 21 5" xfId="21744"/>
    <cellStyle name="Normal 21 5 2" xfId="21745"/>
    <cellStyle name="Normal 21 6" xfId="21746"/>
    <cellStyle name="Normal 21 6 2" xfId="21747"/>
    <cellStyle name="Normal 21 7" xfId="21748"/>
    <cellStyle name="Normal 21 7 2" xfId="21749"/>
    <cellStyle name="Normal 21 8" xfId="21750"/>
    <cellStyle name="Normal 21 9" xfId="21751"/>
    <cellStyle name="Normal 22" xfId="21752"/>
    <cellStyle name="Normal 22 10" xfId="21753"/>
    <cellStyle name="Normal 22 11" xfId="21754"/>
    <cellStyle name="Normal 22 12" xfId="26680"/>
    <cellStyle name="Normal 22 2" xfId="21755"/>
    <cellStyle name="Normal 22 2 2" xfId="21756"/>
    <cellStyle name="Normal 22 2 2 2" xfId="21757"/>
    <cellStyle name="Normal 22 2 3" xfId="21758"/>
    <cellStyle name="Normal 22 2 3 2" xfId="21759"/>
    <cellStyle name="Normal 22 2 4" xfId="21760"/>
    <cellStyle name="Normal 22 2 4 2" xfId="21761"/>
    <cellStyle name="Normal 22 2 5" xfId="21762"/>
    <cellStyle name="Normal 22 2 5 2" xfId="21763"/>
    <cellStyle name="Normal 22 2 6" xfId="21764"/>
    <cellStyle name="Normal 22 2 6 2" xfId="21765"/>
    <cellStyle name="Normal 22 2 7" xfId="21766"/>
    <cellStyle name="Normal 22 3" xfId="21767"/>
    <cellStyle name="Normal 22 3 2" xfId="21768"/>
    <cellStyle name="Normal 22 4" xfId="21769"/>
    <cellStyle name="Normal 22 4 2" xfId="21770"/>
    <cellStyle name="Normal 22 5" xfId="21771"/>
    <cellStyle name="Normal 22 5 2" xfId="21772"/>
    <cellStyle name="Normal 22 6" xfId="21773"/>
    <cellStyle name="Normal 22 6 2" xfId="21774"/>
    <cellStyle name="Normal 22 7" xfId="21775"/>
    <cellStyle name="Normal 22 7 2" xfId="21776"/>
    <cellStyle name="Normal 22 8" xfId="21777"/>
    <cellStyle name="Normal 22 9" xfId="21778"/>
    <cellStyle name="Normal 23" xfId="21779"/>
    <cellStyle name="Normal 23 10" xfId="21780"/>
    <cellStyle name="Normal 23 11" xfId="21781"/>
    <cellStyle name="Normal 23 2" xfId="21782"/>
    <cellStyle name="Normal 23 2 2" xfId="21783"/>
    <cellStyle name="Normal 23 2 2 2" xfId="21784"/>
    <cellStyle name="Normal 23 2 3" xfId="21785"/>
    <cellStyle name="Normal 23 2 3 2" xfId="21786"/>
    <cellStyle name="Normal 23 2 4" xfId="21787"/>
    <cellStyle name="Normal 23 2 4 2" xfId="21788"/>
    <cellStyle name="Normal 23 2 5" xfId="21789"/>
    <cellStyle name="Normal 23 2 5 2" xfId="21790"/>
    <cellStyle name="Normal 23 2 6" xfId="21791"/>
    <cellStyle name="Normal 23 3" xfId="21792"/>
    <cellStyle name="Normal 23 3 2" xfId="21793"/>
    <cellStyle name="Normal 23 3 2 2" xfId="21794"/>
    <cellStyle name="Normal 23 4" xfId="21795"/>
    <cellStyle name="Normal 23 4 2" xfId="21796"/>
    <cellStyle name="Normal 23 5" xfId="21797"/>
    <cellStyle name="Normal 23 5 2" xfId="21798"/>
    <cellStyle name="Normal 23 6" xfId="21799"/>
    <cellStyle name="Normal 23 6 2" xfId="21800"/>
    <cellStyle name="Normal 23 7" xfId="21801"/>
    <cellStyle name="Normal 23 7 2" xfId="21802"/>
    <cellStyle name="Normal 23 8" xfId="21803"/>
    <cellStyle name="Normal 23 9" xfId="21804"/>
    <cellStyle name="Normal 24" xfId="21805"/>
    <cellStyle name="Normal 24 10" xfId="21806"/>
    <cellStyle name="Normal 24 11" xfId="21807"/>
    <cellStyle name="Normal 24 12" xfId="26684"/>
    <cellStyle name="Normal 24 2" xfId="21808"/>
    <cellStyle name="Normal 24 2 2" xfId="21809"/>
    <cellStyle name="Normal 24 2 2 2" xfId="21810"/>
    <cellStyle name="Normal 24 2 3" xfId="21811"/>
    <cellStyle name="Normal 24 2 3 2" xfId="21812"/>
    <cellStyle name="Normal 24 2 4" xfId="21813"/>
    <cellStyle name="Normal 24 2 4 2" xfId="21814"/>
    <cellStyle name="Normal 24 2 5" xfId="21815"/>
    <cellStyle name="Normal 24 2 5 2" xfId="21816"/>
    <cellStyle name="Normal 24 2 6" xfId="21817"/>
    <cellStyle name="Normal 24 2 6 2" xfId="21818"/>
    <cellStyle name="Normal 24 2 7" xfId="21819"/>
    <cellStyle name="Normal 24 3" xfId="21820"/>
    <cellStyle name="Normal 24 3 2" xfId="21821"/>
    <cellStyle name="Normal 24 4" xfId="21822"/>
    <cellStyle name="Normal 24 4 2" xfId="21823"/>
    <cellStyle name="Normal 24 5" xfId="21824"/>
    <cellStyle name="Normal 24 5 2" xfId="21825"/>
    <cellStyle name="Normal 24 6" xfId="21826"/>
    <cellStyle name="Normal 24 6 2" xfId="21827"/>
    <cellStyle name="Normal 24 7" xfId="21828"/>
    <cellStyle name="Normal 24 7 2" xfId="21829"/>
    <cellStyle name="Normal 24 8" xfId="21830"/>
    <cellStyle name="Normal 24 9" xfId="21831"/>
    <cellStyle name="Normal 25" xfId="21832"/>
    <cellStyle name="Normal 25 10" xfId="21833"/>
    <cellStyle name="Normal 25 11" xfId="21834"/>
    <cellStyle name="Normal 25 12" xfId="26679"/>
    <cellStyle name="Normal 25 2" xfId="21835"/>
    <cellStyle name="Normal 25 2 2" xfId="21836"/>
    <cellStyle name="Normal 25 2 2 2" xfId="21837"/>
    <cellStyle name="Normal 25 2 3" xfId="21838"/>
    <cellStyle name="Normal 25 2 3 2" xfId="21839"/>
    <cellStyle name="Normal 25 2 4" xfId="21840"/>
    <cellStyle name="Normal 25 2 4 2" xfId="21841"/>
    <cellStyle name="Normal 25 2 5" xfId="21842"/>
    <cellStyle name="Normal 25 2 5 2" xfId="21843"/>
    <cellStyle name="Normal 25 2 6" xfId="21844"/>
    <cellStyle name="Normal 25 2 6 2" xfId="21845"/>
    <cellStyle name="Normal 25 2 7" xfId="21846"/>
    <cellStyle name="Normal 25 3" xfId="21847"/>
    <cellStyle name="Normal 25 3 2" xfId="21848"/>
    <cellStyle name="Normal 25 4" xfId="21849"/>
    <cellStyle name="Normal 25 4 2" xfId="21850"/>
    <cellStyle name="Normal 25 5" xfId="21851"/>
    <cellStyle name="Normal 25 5 2" xfId="21852"/>
    <cellStyle name="Normal 25 6" xfId="21853"/>
    <cellStyle name="Normal 25 6 2" xfId="21854"/>
    <cellStyle name="Normal 25 7" xfId="21855"/>
    <cellStyle name="Normal 25 7 2" xfId="21856"/>
    <cellStyle name="Normal 25 8" xfId="21857"/>
    <cellStyle name="Normal 25 9" xfId="21858"/>
    <cellStyle name="Normal 26" xfId="21859"/>
    <cellStyle name="Normal 26 10" xfId="21860"/>
    <cellStyle name="Normal 26 2" xfId="21861"/>
    <cellStyle name="Normal 26 2 2" xfId="21862"/>
    <cellStyle name="Normal 26 2 2 2" xfId="21863"/>
    <cellStyle name="Normal 26 2 3" xfId="21864"/>
    <cellStyle name="Normal 26 2 3 2" xfId="21865"/>
    <cellStyle name="Normal 26 2 4" xfId="21866"/>
    <cellStyle name="Normal 26 2 4 2" xfId="21867"/>
    <cellStyle name="Normal 26 2 5" xfId="21868"/>
    <cellStyle name="Normal 26 2 5 2" xfId="21869"/>
    <cellStyle name="Normal 26 2 6" xfId="21870"/>
    <cellStyle name="Normal 26 3" xfId="21871"/>
    <cellStyle name="Normal 26 3 2" xfId="21872"/>
    <cellStyle name="Normal 26 4" xfId="21873"/>
    <cellStyle name="Normal 26 4 2" xfId="21874"/>
    <cellStyle name="Normal 26 5" xfId="21875"/>
    <cellStyle name="Normal 26 5 2" xfId="21876"/>
    <cellStyle name="Normal 26 6" xfId="21877"/>
    <cellStyle name="Normal 26 6 2" xfId="21878"/>
    <cellStyle name="Normal 26 7" xfId="21879"/>
    <cellStyle name="Normal 26 7 2" xfId="21880"/>
    <cellStyle name="Normal 26 8" xfId="21881"/>
    <cellStyle name="Normal 26 9" xfId="21882"/>
    <cellStyle name="Normal 27" xfId="21883"/>
    <cellStyle name="Normal 27 10" xfId="21884"/>
    <cellStyle name="Normal 27 2" xfId="21885"/>
    <cellStyle name="Normal 27 2 2" xfId="21886"/>
    <cellStyle name="Normal 27 2 2 2" xfId="21887"/>
    <cellStyle name="Normal 27 2 3" xfId="21888"/>
    <cellStyle name="Normal 27 2 3 2" xfId="21889"/>
    <cellStyle name="Normal 27 2 4" xfId="21890"/>
    <cellStyle name="Normal 27 2 4 2" xfId="21891"/>
    <cellStyle name="Normal 27 2 5" xfId="21892"/>
    <cellStyle name="Normal 27 2 5 2" xfId="21893"/>
    <cellStyle name="Normal 27 2 6" xfId="21894"/>
    <cellStyle name="Normal 27 3" xfId="21895"/>
    <cellStyle name="Normal 27 3 2" xfId="21896"/>
    <cellStyle name="Normal 27 4" xfId="21897"/>
    <cellStyle name="Normal 27 4 2" xfId="21898"/>
    <cellStyle name="Normal 27 5" xfId="21899"/>
    <cellStyle name="Normal 27 5 2" xfId="21900"/>
    <cellStyle name="Normal 27 6" xfId="21901"/>
    <cellStyle name="Normal 27 6 2" xfId="21902"/>
    <cellStyle name="Normal 27 7" xfId="21903"/>
    <cellStyle name="Normal 27 7 2" xfId="21904"/>
    <cellStyle name="Normal 27 8" xfId="21905"/>
    <cellStyle name="Normal 27 9" xfId="21906"/>
    <cellStyle name="Normal 28" xfId="21907"/>
    <cellStyle name="Normal 28 10" xfId="21908"/>
    <cellStyle name="Normal 28 2" xfId="21909"/>
    <cellStyle name="Normal 28 2 2" xfId="21910"/>
    <cellStyle name="Normal 28 2 2 2" xfId="21911"/>
    <cellStyle name="Normal 28 2 3" xfId="21912"/>
    <cellStyle name="Normal 28 2 3 2" xfId="21913"/>
    <cellStyle name="Normal 28 2 4" xfId="21914"/>
    <cellStyle name="Normal 28 2 4 2" xfId="21915"/>
    <cellStyle name="Normal 28 2 5" xfId="21916"/>
    <cellStyle name="Normal 28 2 5 2" xfId="21917"/>
    <cellStyle name="Normal 28 2 6" xfId="21918"/>
    <cellStyle name="Normal 28 3" xfId="21919"/>
    <cellStyle name="Normal 28 3 2" xfId="21920"/>
    <cellStyle name="Normal 28 4" xfId="21921"/>
    <cellStyle name="Normal 28 4 2" xfId="21922"/>
    <cellStyle name="Normal 28 5" xfId="21923"/>
    <cellStyle name="Normal 28 5 2" xfId="21924"/>
    <cellStyle name="Normal 28 6" xfId="21925"/>
    <cellStyle name="Normal 28 6 2" xfId="21926"/>
    <cellStyle name="Normal 28 7" xfId="21927"/>
    <cellStyle name="Normal 28 7 2" xfId="21928"/>
    <cellStyle name="Normal 28 8" xfId="21929"/>
    <cellStyle name="Normal 28 9" xfId="21930"/>
    <cellStyle name="Normal 29" xfId="21931"/>
    <cellStyle name="Normal 29 10" xfId="21932"/>
    <cellStyle name="Normal 29 2" xfId="21933"/>
    <cellStyle name="Normal 29 2 2" xfId="21934"/>
    <cellStyle name="Normal 29 2 2 2" xfId="21935"/>
    <cellStyle name="Normal 29 2 3" xfId="21936"/>
    <cellStyle name="Normal 29 2 3 2" xfId="21937"/>
    <cellStyle name="Normal 29 2 4" xfId="21938"/>
    <cellStyle name="Normal 29 2 4 2" xfId="21939"/>
    <cellStyle name="Normal 29 2 5" xfId="21940"/>
    <cellStyle name="Normal 29 2 5 2" xfId="21941"/>
    <cellStyle name="Normal 29 2 6" xfId="21942"/>
    <cellStyle name="Normal 29 3" xfId="21943"/>
    <cellStyle name="Normal 29 3 2" xfId="21944"/>
    <cellStyle name="Normal 29 4" xfId="21945"/>
    <cellStyle name="Normal 29 4 2" xfId="21946"/>
    <cellStyle name="Normal 29 5" xfId="21947"/>
    <cellStyle name="Normal 29 5 2" xfId="21948"/>
    <cellStyle name="Normal 29 6" xfId="21949"/>
    <cellStyle name="Normal 29 6 2" xfId="21950"/>
    <cellStyle name="Normal 29 7" xfId="21951"/>
    <cellStyle name="Normal 29 7 2" xfId="21952"/>
    <cellStyle name="Normal 29 8" xfId="21953"/>
    <cellStyle name="Normal 29 9" xfId="21954"/>
    <cellStyle name="Normal 3" xfId="14"/>
    <cellStyle name="Normal 3 10" xfId="21955"/>
    <cellStyle name="Normal 3 11" xfId="21956"/>
    <cellStyle name="Normal 3 2" xfId="75"/>
    <cellStyle name="Normal 3 2 2" xfId="148"/>
    <cellStyle name="Normal 3 2 2 2" xfId="21957"/>
    <cellStyle name="Normal 3 2 2 2 2" xfId="21958"/>
    <cellStyle name="Normal 3 2 2 2 3" xfId="21959"/>
    <cellStyle name="Normal 3 2 2 3" xfId="21960"/>
    <cellStyle name="Normal 3 2 2 4" xfId="21961"/>
    <cellStyle name="Normal 3 2 3" xfId="21962"/>
    <cellStyle name="Normal 3 2 3 2" xfId="21963"/>
    <cellStyle name="Normal 3 2 3 3" xfId="21964"/>
    <cellStyle name="Normal 3 2 4" xfId="21965"/>
    <cellStyle name="Normal 3 2 4 2" xfId="21966"/>
    <cellStyle name="Normal 3 2 4 3" xfId="21967"/>
    <cellStyle name="Normal 3 2 5" xfId="21968"/>
    <cellStyle name="Normal 3 2 5 2" xfId="21969"/>
    <cellStyle name="Normal 3 2 6" xfId="21970"/>
    <cellStyle name="Normal 3 2 6 2" xfId="21971"/>
    <cellStyle name="Normal 3 3" xfId="128"/>
    <cellStyle name="Normal 3 3 2" xfId="21972"/>
    <cellStyle name="Normal 3 3 2 2" xfId="21973"/>
    <cellStyle name="Normal 3 3 2 2 2" xfId="21974"/>
    <cellStyle name="Normal 3 3 2 3" xfId="21975"/>
    <cellStyle name="Normal 3 3 2 3 2" xfId="21976"/>
    <cellStyle name="Normal 3 3 2 4" xfId="21977"/>
    <cellStyle name="Normal 3 3 3" xfId="21978"/>
    <cellStyle name="Normal 3 3 3 2" xfId="21979"/>
    <cellStyle name="Normal 3 3 3 2 2" xfId="21980"/>
    <cellStyle name="Normal 3 3 3 3" xfId="21981"/>
    <cellStyle name="Normal 3 3 4" xfId="21982"/>
    <cellStyle name="Normal 3 3 4 2" xfId="21983"/>
    <cellStyle name="Normal 3 3 5" xfId="21984"/>
    <cellStyle name="Normal 3 3 5 2" xfId="21985"/>
    <cellStyle name="Normal 3 3 6" xfId="21986"/>
    <cellStyle name="Normal 3 3 6 2" xfId="21987"/>
    <cellStyle name="Normal 3 3 7" xfId="21988"/>
    <cellStyle name="Normal 3 3 8" xfId="21989"/>
    <cellStyle name="Normal 3 3 9" xfId="21990"/>
    <cellStyle name="Normal 3 4" xfId="125"/>
    <cellStyle name="Normal 3 4 2" xfId="21991"/>
    <cellStyle name="Normal 3 4 2 2" xfId="21992"/>
    <cellStyle name="Normal 3 4 2 3" xfId="21993"/>
    <cellStyle name="Normal 3 4 2 4" xfId="21994"/>
    <cellStyle name="Normal 3 4 2 5" xfId="21995"/>
    <cellStyle name="Normal 3 4 3" xfId="21996"/>
    <cellStyle name="Normal 3 4 4" xfId="21997"/>
    <cellStyle name="Normal 3 4 5" xfId="21998"/>
    <cellStyle name="Normal 3 4 6" xfId="21999"/>
    <cellStyle name="Normal 3 4 7" xfId="22000"/>
    <cellStyle name="Normal 3 5" xfId="22001"/>
    <cellStyle name="Normal 3 5 2" xfId="22002"/>
    <cellStyle name="Normal 3 5 3" xfId="22003"/>
    <cellStyle name="Normal 3 6" xfId="22004"/>
    <cellStyle name="Normal 3 6 2" xfId="22005"/>
    <cellStyle name="Normal 3 6 3" xfId="22006"/>
    <cellStyle name="Normal 3 7" xfId="22007"/>
    <cellStyle name="Normal 3 7 2" xfId="22008"/>
    <cellStyle name="Normal 3 8" xfId="22009"/>
    <cellStyle name="Normal 3 9" xfId="22010"/>
    <cellStyle name="Normal 30" xfId="22011"/>
    <cellStyle name="Normal 30 10" xfId="22012"/>
    <cellStyle name="Normal 30 2" xfId="22013"/>
    <cellStyle name="Normal 30 2 2" xfId="22014"/>
    <cellStyle name="Normal 30 2 2 2" xfId="22015"/>
    <cellStyle name="Normal 30 2 3" xfId="22016"/>
    <cellStyle name="Normal 30 2 3 2" xfId="22017"/>
    <cellStyle name="Normal 30 2 4" xfId="22018"/>
    <cellStyle name="Normal 30 2 4 2" xfId="22019"/>
    <cellStyle name="Normal 30 2 5" xfId="22020"/>
    <cellStyle name="Normal 30 2 5 2" xfId="22021"/>
    <cellStyle name="Normal 30 2 6" xfId="22022"/>
    <cellStyle name="Normal 30 3" xfId="22023"/>
    <cellStyle name="Normal 30 3 2" xfId="22024"/>
    <cellStyle name="Normal 30 4" xfId="22025"/>
    <cellStyle name="Normal 30 4 2" xfId="22026"/>
    <cellStyle name="Normal 30 5" xfId="22027"/>
    <cellStyle name="Normal 30 5 2" xfId="22028"/>
    <cellStyle name="Normal 30 6" xfId="22029"/>
    <cellStyle name="Normal 30 6 2" xfId="22030"/>
    <cellStyle name="Normal 30 7" xfId="22031"/>
    <cellStyle name="Normal 30 7 2" xfId="22032"/>
    <cellStyle name="Normal 30 8" xfId="22033"/>
    <cellStyle name="Normal 30 9" xfId="22034"/>
    <cellStyle name="Normal 31" xfId="22035"/>
    <cellStyle name="Normal 31 10" xfId="22036"/>
    <cellStyle name="Normal 31 11" xfId="26701"/>
    <cellStyle name="Normal 31 2" xfId="22037"/>
    <cellStyle name="Normal 31 2 2" xfId="22038"/>
    <cellStyle name="Normal 31 2 2 2" xfId="22039"/>
    <cellStyle name="Normal 31 2 3" xfId="22040"/>
    <cellStyle name="Normal 31 2 3 2" xfId="22041"/>
    <cellStyle name="Normal 31 2 4" xfId="22042"/>
    <cellStyle name="Normal 31 2 4 2" xfId="22043"/>
    <cellStyle name="Normal 31 2 5" xfId="22044"/>
    <cellStyle name="Normal 31 2 5 2" xfId="22045"/>
    <cellStyle name="Normal 31 2 6" xfId="22046"/>
    <cellStyle name="Normal 31 3" xfId="22047"/>
    <cellStyle name="Normal 31 3 2" xfId="22048"/>
    <cellStyle name="Normal 31 4" xfId="22049"/>
    <cellStyle name="Normal 31 4 2" xfId="22050"/>
    <cellStyle name="Normal 31 5" xfId="22051"/>
    <cellStyle name="Normal 31 5 2" xfId="22052"/>
    <cellStyle name="Normal 31 6" xfId="22053"/>
    <cellStyle name="Normal 31 6 2" xfId="22054"/>
    <cellStyle name="Normal 31 7" xfId="22055"/>
    <cellStyle name="Normal 31 8" xfId="22056"/>
    <cellStyle name="Normal 31 9" xfId="22057"/>
    <cellStyle name="Normal 32" xfId="22058"/>
    <cellStyle name="Normal 32 10" xfId="22059"/>
    <cellStyle name="Normal 32 2" xfId="22060"/>
    <cellStyle name="Normal 32 2 2" xfId="22061"/>
    <cellStyle name="Normal 32 2 2 2" xfId="22062"/>
    <cellStyle name="Normal 32 2 3" xfId="22063"/>
    <cellStyle name="Normal 32 2 3 2" xfId="22064"/>
    <cellStyle name="Normal 32 2 4" xfId="22065"/>
    <cellStyle name="Normal 32 2 4 2" xfId="22066"/>
    <cellStyle name="Normal 32 2 5" xfId="22067"/>
    <cellStyle name="Normal 32 2 5 2" xfId="22068"/>
    <cellStyle name="Normal 32 2 6" xfId="22069"/>
    <cellStyle name="Normal 32 3" xfId="22070"/>
    <cellStyle name="Normal 32 3 2" xfId="22071"/>
    <cellStyle name="Normal 32 4" xfId="22072"/>
    <cellStyle name="Normal 32 4 2" xfId="22073"/>
    <cellStyle name="Normal 32 5" xfId="22074"/>
    <cellStyle name="Normal 32 5 2" xfId="22075"/>
    <cellStyle name="Normal 32 6" xfId="22076"/>
    <cellStyle name="Normal 32 6 2" xfId="22077"/>
    <cellStyle name="Normal 32 7" xfId="22078"/>
    <cellStyle name="Normal 32 8" xfId="22079"/>
    <cellStyle name="Normal 32 9" xfId="22080"/>
    <cellStyle name="Normal 33" xfId="22081"/>
    <cellStyle name="Normal 33 10" xfId="22082"/>
    <cellStyle name="Normal 33 11" xfId="26678"/>
    <cellStyle name="Normal 33 2" xfId="22083"/>
    <cellStyle name="Normal 33 2 2" xfId="22084"/>
    <cellStyle name="Normal 33 2 2 2" xfId="22085"/>
    <cellStyle name="Normal 33 2 3" xfId="22086"/>
    <cellStyle name="Normal 33 2 3 2" xfId="22087"/>
    <cellStyle name="Normal 33 2 4" xfId="22088"/>
    <cellStyle name="Normal 33 2 4 2" xfId="22089"/>
    <cellStyle name="Normal 33 2 5" xfId="22090"/>
    <cellStyle name="Normal 33 2 5 2" xfId="22091"/>
    <cellStyle name="Normal 33 2 6" xfId="22092"/>
    <cellStyle name="Normal 33 3" xfId="22093"/>
    <cellStyle name="Normal 33 3 2" xfId="22094"/>
    <cellStyle name="Normal 33 4" xfId="22095"/>
    <cellStyle name="Normal 33 4 2" xfId="22096"/>
    <cellStyle name="Normal 33 5" xfId="22097"/>
    <cellStyle name="Normal 33 5 2" xfId="22098"/>
    <cellStyle name="Normal 33 6" xfId="22099"/>
    <cellStyle name="Normal 33 6 2" xfId="22100"/>
    <cellStyle name="Normal 33 7" xfId="22101"/>
    <cellStyle name="Normal 33 8" xfId="22102"/>
    <cellStyle name="Normal 33 9" xfId="22103"/>
    <cellStyle name="Normal 34" xfId="22104"/>
    <cellStyle name="Normal 34 10" xfId="22105"/>
    <cellStyle name="Normal 34 11" xfId="26700"/>
    <cellStyle name="Normal 34 2" xfId="22106"/>
    <cellStyle name="Normal 34 2 2" xfId="22107"/>
    <cellStyle name="Normal 34 2 2 2" xfId="22108"/>
    <cellStyle name="Normal 34 2 3" xfId="22109"/>
    <cellStyle name="Normal 34 2 3 2" xfId="22110"/>
    <cellStyle name="Normal 34 2 4" xfId="22111"/>
    <cellStyle name="Normal 34 2 4 2" xfId="22112"/>
    <cellStyle name="Normal 34 2 5" xfId="22113"/>
    <cellStyle name="Normal 34 2 5 2" xfId="22114"/>
    <cellStyle name="Normal 34 2 6" xfId="22115"/>
    <cellStyle name="Normal 34 3" xfId="22116"/>
    <cellStyle name="Normal 34 3 2" xfId="22117"/>
    <cellStyle name="Normal 34 4" xfId="22118"/>
    <cellStyle name="Normal 34 4 2" xfId="22119"/>
    <cellStyle name="Normal 34 5" xfId="22120"/>
    <cellStyle name="Normal 34 5 2" xfId="22121"/>
    <cellStyle name="Normal 34 6" xfId="22122"/>
    <cellStyle name="Normal 34 6 2" xfId="22123"/>
    <cellStyle name="Normal 34 7" xfId="22124"/>
    <cellStyle name="Normal 34 8" xfId="22125"/>
    <cellStyle name="Normal 34 9" xfId="22126"/>
    <cellStyle name="Normal 35" xfId="22127"/>
    <cellStyle name="Normal 35 10" xfId="22128"/>
    <cellStyle name="Normal 35 2" xfId="22129"/>
    <cellStyle name="Normal 35 2 2" xfId="22130"/>
    <cellStyle name="Normal 35 2 2 2" xfId="22131"/>
    <cellStyle name="Normal 35 2 3" xfId="22132"/>
    <cellStyle name="Normal 35 2 3 2" xfId="22133"/>
    <cellStyle name="Normal 35 2 4" xfId="22134"/>
    <cellStyle name="Normal 35 2 4 2" xfId="22135"/>
    <cellStyle name="Normal 35 2 5" xfId="22136"/>
    <cellStyle name="Normal 35 2 5 2" xfId="22137"/>
    <cellStyle name="Normal 35 2 6" xfId="22138"/>
    <cellStyle name="Normal 35 3" xfId="22139"/>
    <cellStyle name="Normal 35 3 2" xfId="22140"/>
    <cellStyle name="Normal 35 4" xfId="22141"/>
    <cellStyle name="Normal 35 4 2" xfId="22142"/>
    <cellStyle name="Normal 35 5" xfId="22143"/>
    <cellStyle name="Normal 35 5 2" xfId="22144"/>
    <cellStyle name="Normal 35 6" xfId="22145"/>
    <cellStyle name="Normal 35 6 2" xfId="22146"/>
    <cellStyle name="Normal 35 7" xfId="22147"/>
    <cellStyle name="Normal 35 8" xfId="22148"/>
    <cellStyle name="Normal 35 9" xfId="22149"/>
    <cellStyle name="Normal 36" xfId="22150"/>
    <cellStyle name="Normal 36 10" xfId="22151"/>
    <cellStyle name="Normal 36 2" xfId="22152"/>
    <cellStyle name="Normal 36 2 2" xfId="22153"/>
    <cellStyle name="Normal 36 2 2 2" xfId="22154"/>
    <cellStyle name="Normal 36 2 3" xfId="22155"/>
    <cellStyle name="Normal 36 2 3 2" xfId="22156"/>
    <cellStyle name="Normal 36 2 4" xfId="22157"/>
    <cellStyle name="Normal 36 2 4 2" xfId="22158"/>
    <cellStyle name="Normal 36 2 5" xfId="22159"/>
    <cellStyle name="Normal 36 2 5 2" xfId="22160"/>
    <cellStyle name="Normal 36 2 6" xfId="22161"/>
    <cellStyle name="Normal 36 3" xfId="22162"/>
    <cellStyle name="Normal 36 3 2" xfId="22163"/>
    <cellStyle name="Normal 36 4" xfId="22164"/>
    <cellStyle name="Normal 36 4 2" xfId="22165"/>
    <cellStyle name="Normal 36 5" xfId="22166"/>
    <cellStyle name="Normal 36 5 2" xfId="22167"/>
    <cellStyle name="Normal 36 6" xfId="22168"/>
    <cellStyle name="Normal 36 6 2" xfId="22169"/>
    <cellStyle name="Normal 36 7" xfId="22170"/>
    <cellStyle name="Normal 36 8" xfId="22171"/>
    <cellStyle name="Normal 36 9" xfId="22172"/>
    <cellStyle name="Normal 37" xfId="22173"/>
    <cellStyle name="Normal 37 10" xfId="22174"/>
    <cellStyle name="Normal 37 2" xfId="22175"/>
    <cellStyle name="Normal 37 2 2" xfId="22176"/>
    <cellStyle name="Normal 37 2 2 2" xfId="22177"/>
    <cellStyle name="Normal 37 2 3" xfId="22178"/>
    <cellStyle name="Normal 37 2 3 2" xfId="22179"/>
    <cellStyle name="Normal 37 2 4" xfId="22180"/>
    <cellStyle name="Normal 37 2 4 2" xfId="22181"/>
    <cellStyle name="Normal 37 2 5" xfId="22182"/>
    <cellStyle name="Normal 37 2 5 2" xfId="22183"/>
    <cellStyle name="Normal 37 2 6" xfId="22184"/>
    <cellStyle name="Normal 37 3" xfId="22185"/>
    <cellStyle name="Normal 37 3 2" xfId="22186"/>
    <cellStyle name="Normal 37 4" xfId="22187"/>
    <cellStyle name="Normal 37 4 2" xfId="22188"/>
    <cellStyle name="Normal 37 5" xfId="22189"/>
    <cellStyle name="Normal 37 5 2" xfId="22190"/>
    <cellStyle name="Normal 37 6" xfId="22191"/>
    <cellStyle name="Normal 37 6 2" xfId="22192"/>
    <cellStyle name="Normal 37 7" xfId="22193"/>
    <cellStyle name="Normal 37 8" xfId="22194"/>
    <cellStyle name="Normal 37 9" xfId="22195"/>
    <cellStyle name="Normal 38" xfId="22196"/>
    <cellStyle name="Normal 38 10" xfId="22197"/>
    <cellStyle name="Normal 38 2" xfId="22198"/>
    <cellStyle name="Normal 38 2 2" xfId="22199"/>
    <cellStyle name="Normal 38 2 2 2" xfId="22200"/>
    <cellStyle name="Normal 38 2 3" xfId="22201"/>
    <cellStyle name="Normal 38 2 3 2" xfId="22202"/>
    <cellStyle name="Normal 38 2 4" xfId="22203"/>
    <cellStyle name="Normal 38 2 4 2" xfId="22204"/>
    <cellStyle name="Normal 38 2 5" xfId="22205"/>
    <cellStyle name="Normal 38 2 5 2" xfId="22206"/>
    <cellStyle name="Normal 38 2 6" xfId="22207"/>
    <cellStyle name="Normal 38 3" xfId="22208"/>
    <cellStyle name="Normal 38 3 2" xfId="22209"/>
    <cellStyle name="Normal 38 4" xfId="22210"/>
    <cellStyle name="Normal 38 4 2" xfId="22211"/>
    <cellStyle name="Normal 38 5" xfId="22212"/>
    <cellStyle name="Normal 38 5 2" xfId="22213"/>
    <cellStyle name="Normal 38 6" xfId="22214"/>
    <cellStyle name="Normal 38 6 2" xfId="22215"/>
    <cellStyle name="Normal 38 7" xfId="22216"/>
    <cellStyle name="Normal 38 8" xfId="22217"/>
    <cellStyle name="Normal 38 9" xfId="22218"/>
    <cellStyle name="Normal 39" xfId="22219"/>
    <cellStyle name="Normal 39 10" xfId="22220"/>
    <cellStyle name="Normal 39 2" xfId="22221"/>
    <cellStyle name="Normal 39 2 2" xfId="22222"/>
    <cellStyle name="Normal 39 2 2 2" xfId="22223"/>
    <cellStyle name="Normal 39 2 3" xfId="22224"/>
    <cellStyle name="Normal 39 2 3 2" xfId="22225"/>
    <cellStyle name="Normal 39 2 4" xfId="22226"/>
    <cellStyle name="Normal 39 2 4 2" xfId="22227"/>
    <cellStyle name="Normal 39 2 5" xfId="22228"/>
    <cellStyle name="Normal 39 2 5 2" xfId="22229"/>
    <cellStyle name="Normal 39 2 6" xfId="22230"/>
    <cellStyle name="Normal 39 3" xfId="22231"/>
    <cellStyle name="Normal 39 3 2" xfId="22232"/>
    <cellStyle name="Normal 39 4" xfId="22233"/>
    <cellStyle name="Normal 39 4 2" xfId="22234"/>
    <cellStyle name="Normal 39 5" xfId="22235"/>
    <cellStyle name="Normal 39 5 2" xfId="22236"/>
    <cellStyle name="Normal 39 6" xfId="22237"/>
    <cellStyle name="Normal 39 6 2" xfId="22238"/>
    <cellStyle name="Normal 39 7" xfId="22239"/>
    <cellStyle name="Normal 39 8" xfId="22240"/>
    <cellStyle name="Normal 39 9" xfId="22241"/>
    <cellStyle name="Normal 4" xfId="76"/>
    <cellStyle name="Normal 4 10" xfId="22242"/>
    <cellStyle name="Normal 4 11" xfId="22243"/>
    <cellStyle name="Normal 4 12" xfId="22244"/>
    <cellStyle name="Normal 4 13" xfId="22245"/>
    <cellStyle name="Normal 4 2" xfId="129"/>
    <cellStyle name="Normal 4 2 10" xfId="22246"/>
    <cellStyle name="Normal 4 2 2" xfId="22247"/>
    <cellStyle name="Normal 4 2 2 2" xfId="22248"/>
    <cellStyle name="Normal 4 2 2 2 2" xfId="22249"/>
    <cellStyle name="Normal 4 2 2 2 3" xfId="22250"/>
    <cellStyle name="Normal 4 2 2 2 4" xfId="22251"/>
    <cellStyle name="Normal 4 2 2 2 5" xfId="22252"/>
    <cellStyle name="Normal 4 2 2 3" xfId="22253"/>
    <cellStyle name="Normal 4 2 2 4" xfId="22254"/>
    <cellStyle name="Normal 4 2 2 5" xfId="22255"/>
    <cellStyle name="Normal 4 2 3" xfId="22256"/>
    <cellStyle name="Normal 4 2 3 2" xfId="22257"/>
    <cellStyle name="Normal 4 2 3 2 2" xfId="22258"/>
    <cellStyle name="Normal 4 2 3 3" xfId="22259"/>
    <cellStyle name="Normal 4 2 3 3 2" xfId="22260"/>
    <cellStyle name="Normal 4 2 3 4" xfId="22261"/>
    <cellStyle name="Normal 4 2 3 5" xfId="22262"/>
    <cellStyle name="Normal 4 2 3 6" xfId="22263"/>
    <cellStyle name="Normal 4 2 3 7" xfId="22264"/>
    <cellStyle name="Normal 4 2 4" xfId="22265"/>
    <cellStyle name="Normal 4 2 4 2" xfId="22266"/>
    <cellStyle name="Normal 4 2 5" xfId="22267"/>
    <cellStyle name="Normal 4 2 5 2" xfId="22268"/>
    <cellStyle name="Normal 4 2 6" xfId="22269"/>
    <cellStyle name="Normal 4 2 6 2" xfId="22270"/>
    <cellStyle name="Normal 4 2 7" xfId="22271"/>
    <cellStyle name="Normal 4 2 8" xfId="22272"/>
    <cellStyle name="Normal 4 2 9" xfId="22273"/>
    <cellStyle name="Normal 4 3" xfId="22274"/>
    <cellStyle name="Normal 4 3 2" xfId="22275"/>
    <cellStyle name="Normal 4 3 2 2" xfId="22276"/>
    <cellStyle name="Normal 4 3 2 2 2" xfId="22277"/>
    <cellStyle name="Normal 4 3 2 2 2 2" xfId="22278"/>
    <cellStyle name="Normal 4 3 2 2 3" xfId="22279"/>
    <cellStyle name="Normal 4 3 2 2 4" xfId="22280"/>
    <cellStyle name="Normal 4 3 2 2 5" xfId="22281"/>
    <cellStyle name="Normal 4 3 2 2 6" xfId="22282"/>
    <cellStyle name="Normal 4 3 2 3" xfId="22283"/>
    <cellStyle name="Normal 4 3 2 3 2" xfId="22284"/>
    <cellStyle name="Normal 4 3 2 4" xfId="22285"/>
    <cellStyle name="Normal 4 3 2 5" xfId="22286"/>
    <cellStyle name="Normal 4 3 2 6" xfId="22287"/>
    <cellStyle name="Normal 4 3 2 7" xfId="22288"/>
    <cellStyle name="Normal 4 3 3" xfId="22289"/>
    <cellStyle name="Normal 4 3 3 2" xfId="22290"/>
    <cellStyle name="Normal 4 3 3 2 2" xfId="22291"/>
    <cellStyle name="Normal 4 3 3 3" xfId="22292"/>
    <cellStyle name="Normal 4 3 3 4" xfId="22293"/>
    <cellStyle name="Normal 4 3 3 5" xfId="22294"/>
    <cellStyle name="Normal 4 3 3 6" xfId="22295"/>
    <cellStyle name="Normal 4 3 4" xfId="22296"/>
    <cellStyle name="Normal 4 3 4 2" xfId="22297"/>
    <cellStyle name="Normal 4 3 5" xfId="22298"/>
    <cellStyle name="Normal 4 3 5 2" xfId="22299"/>
    <cellStyle name="Normal 4 3 6" xfId="22300"/>
    <cellStyle name="Normal 4 3 7" xfId="22301"/>
    <cellStyle name="Normal 4 3 8" xfId="22302"/>
    <cellStyle name="Normal 4 3 9" xfId="22303"/>
    <cellStyle name="Normal 4 4" xfId="22304"/>
    <cellStyle name="Normal 4 4 2" xfId="22305"/>
    <cellStyle name="Normal 4 4 2 2" xfId="22306"/>
    <cellStyle name="Normal 4 4 2 2 2" xfId="22307"/>
    <cellStyle name="Normal 4 4 2 3" xfId="22308"/>
    <cellStyle name="Normal 4 4 3" xfId="22309"/>
    <cellStyle name="Normal 4 4 3 2" xfId="22310"/>
    <cellStyle name="Normal 4 4 4" xfId="22311"/>
    <cellStyle name="Normal 4 4 4 2" xfId="22312"/>
    <cellStyle name="Normal 4 4 5" xfId="22313"/>
    <cellStyle name="Normal 4 4 6" xfId="22314"/>
    <cellStyle name="Normal 4 5" xfId="22315"/>
    <cellStyle name="Normal 4 5 2" xfId="22316"/>
    <cellStyle name="Normal 4 5 2 2" xfId="22317"/>
    <cellStyle name="Normal 4 5 3" xfId="22318"/>
    <cellStyle name="Normal 4 5 4" xfId="22319"/>
    <cellStyle name="Normal 4 6" xfId="22320"/>
    <cellStyle name="Normal 4 6 2" xfId="22321"/>
    <cellStyle name="Normal 4 6 2 2" xfId="22322"/>
    <cellStyle name="Normal 4 6 2 3" xfId="22323"/>
    <cellStyle name="Normal 4 6 2 4" xfId="22324"/>
    <cellStyle name="Normal 4 6 2 5" xfId="22325"/>
    <cellStyle name="Normal 4 6 3" xfId="22326"/>
    <cellStyle name="Normal 4 6 4" xfId="22327"/>
    <cellStyle name="Normal 4 6 5" xfId="22328"/>
    <cellStyle name="Normal 4 6 6" xfId="22329"/>
    <cellStyle name="Normal 4 7" xfId="22330"/>
    <cellStyle name="Normal 4 7 2" xfId="22331"/>
    <cellStyle name="Normal 4 7 3" xfId="22332"/>
    <cellStyle name="Normal 4 7 4" xfId="22333"/>
    <cellStyle name="Normal 4 7 5" xfId="22334"/>
    <cellStyle name="Normal 4 8" xfId="22335"/>
    <cellStyle name="Normal 4 9" xfId="22336"/>
    <cellStyle name="Normal 40" xfId="22337"/>
    <cellStyle name="Normal 40 10" xfId="22338"/>
    <cellStyle name="Normal 40 11" xfId="22339"/>
    <cellStyle name="Normal 40 2" xfId="22340"/>
    <cellStyle name="Normal 40 2 2" xfId="22341"/>
    <cellStyle name="Normal 40 2 2 2" xfId="22342"/>
    <cellStyle name="Normal 40 2 2 2 2" xfId="22343"/>
    <cellStyle name="Normal 40 2 2 3" xfId="22344"/>
    <cellStyle name="Normal 40 2 2 3 2" xfId="22345"/>
    <cellStyle name="Normal 40 2 2 4" xfId="22346"/>
    <cellStyle name="Normal 40 2 2 4 2" xfId="22347"/>
    <cellStyle name="Normal 40 2 2 5" xfId="22348"/>
    <cellStyle name="Normal 40 2 2 5 2" xfId="22349"/>
    <cellStyle name="Normal 40 2 2 6" xfId="22350"/>
    <cellStyle name="Normal 40 2 3" xfId="22351"/>
    <cellStyle name="Normal 40 2 3 2" xfId="22352"/>
    <cellStyle name="Normal 40 2 4" xfId="22353"/>
    <cellStyle name="Normal 40 2 4 2" xfId="22354"/>
    <cellStyle name="Normal 40 2 5" xfId="22355"/>
    <cellStyle name="Normal 40 2 5 2" xfId="22356"/>
    <cellStyle name="Normal 40 2 6" xfId="22357"/>
    <cellStyle name="Normal 40 2 6 2" xfId="22358"/>
    <cellStyle name="Normal 40 2 7" xfId="22359"/>
    <cellStyle name="Normal 40 2 8" xfId="22360"/>
    <cellStyle name="Normal 40 2 9" xfId="22361"/>
    <cellStyle name="Normal 40 3" xfId="22362"/>
    <cellStyle name="Normal 40 3 2" xfId="22363"/>
    <cellStyle name="Normal 40 3 2 2" xfId="22364"/>
    <cellStyle name="Normal 40 3 3" xfId="22365"/>
    <cellStyle name="Normal 40 3 3 2" xfId="22366"/>
    <cellStyle name="Normal 40 3 4" xfId="22367"/>
    <cellStyle name="Normal 40 3 4 2" xfId="22368"/>
    <cellStyle name="Normal 40 3 5" xfId="22369"/>
    <cellStyle name="Normal 40 3 5 2" xfId="22370"/>
    <cellStyle name="Normal 40 3 6" xfId="22371"/>
    <cellStyle name="Normal 40 4" xfId="22372"/>
    <cellStyle name="Normal 40 4 2" xfId="22373"/>
    <cellStyle name="Normal 40 5" xfId="22374"/>
    <cellStyle name="Normal 40 5 2" xfId="22375"/>
    <cellStyle name="Normal 40 6" xfId="22376"/>
    <cellStyle name="Normal 40 6 2" xfId="22377"/>
    <cellStyle name="Normal 40 7" xfId="22378"/>
    <cellStyle name="Normal 40 7 2" xfId="22379"/>
    <cellStyle name="Normal 40 8" xfId="22380"/>
    <cellStyle name="Normal 40 9" xfId="22381"/>
    <cellStyle name="Normal 41" xfId="22382"/>
    <cellStyle name="Normal 41 10" xfId="22383"/>
    <cellStyle name="Normal 41 11" xfId="22384"/>
    <cellStyle name="Normal 41 2" xfId="22385"/>
    <cellStyle name="Normal 41 2 2" xfId="22386"/>
    <cellStyle name="Normal 41 2 2 2" xfId="22387"/>
    <cellStyle name="Normal 41 2 3" xfId="22388"/>
    <cellStyle name="Normal 41 2 3 2" xfId="22389"/>
    <cellStyle name="Normal 41 2 4" xfId="22390"/>
    <cellStyle name="Normal 41 2 4 2" xfId="22391"/>
    <cellStyle name="Normal 41 2 5" xfId="22392"/>
    <cellStyle name="Normal 41 2 5 2" xfId="22393"/>
    <cellStyle name="Normal 41 2 6" xfId="22394"/>
    <cellStyle name="Normal 41 2 7" xfId="22395"/>
    <cellStyle name="Normal 41 3" xfId="22396"/>
    <cellStyle name="Normal 41 3 2" xfId="22397"/>
    <cellStyle name="Normal 41 4" xfId="22398"/>
    <cellStyle name="Normal 41 4 2" xfId="22399"/>
    <cellStyle name="Normal 41 5" xfId="22400"/>
    <cellStyle name="Normal 41 5 2" xfId="22401"/>
    <cellStyle name="Normal 41 6" xfId="22402"/>
    <cellStyle name="Normal 41 6 2" xfId="22403"/>
    <cellStyle name="Normal 41 7" xfId="22404"/>
    <cellStyle name="Normal 41 8" xfId="22405"/>
    <cellStyle name="Normal 41 9" xfId="22406"/>
    <cellStyle name="Normal 42" xfId="22407"/>
    <cellStyle name="Normal 42 10" xfId="22408"/>
    <cellStyle name="Normal 42 2" xfId="22409"/>
    <cellStyle name="Normal 42 2 2" xfId="22410"/>
    <cellStyle name="Normal 42 2 2 2" xfId="22411"/>
    <cellStyle name="Normal 42 2 3" xfId="22412"/>
    <cellStyle name="Normal 42 2 3 2" xfId="22413"/>
    <cellStyle name="Normal 42 2 4" xfId="22414"/>
    <cellStyle name="Normal 42 2 4 2" xfId="22415"/>
    <cellStyle name="Normal 42 2 5" xfId="22416"/>
    <cellStyle name="Normal 42 2 5 2" xfId="22417"/>
    <cellStyle name="Normal 42 2 6" xfId="22418"/>
    <cellStyle name="Normal 42 2 7" xfId="22419"/>
    <cellStyle name="Normal 42 3" xfId="22420"/>
    <cellStyle name="Normal 42 3 2" xfId="22421"/>
    <cellStyle name="Normal 42 3 3" xfId="22422"/>
    <cellStyle name="Normal 42 4" xfId="22423"/>
    <cellStyle name="Normal 42 4 2" xfId="22424"/>
    <cellStyle name="Normal 42 5" xfId="22425"/>
    <cellStyle name="Normal 42 5 2" xfId="22426"/>
    <cellStyle name="Normal 42 6" xfId="22427"/>
    <cellStyle name="Normal 42 6 2" xfId="22428"/>
    <cellStyle name="Normal 42 7" xfId="22429"/>
    <cellStyle name="Normal 42 8" xfId="22430"/>
    <cellStyle name="Normal 42 9" xfId="22431"/>
    <cellStyle name="Normal 43" xfId="22432"/>
    <cellStyle name="Normal 43 10" xfId="22433"/>
    <cellStyle name="Normal 43 2" xfId="22434"/>
    <cellStyle name="Normal 43 2 2" xfId="22435"/>
    <cellStyle name="Normal 43 2 2 2" xfId="22436"/>
    <cellStyle name="Normal 43 2 3" xfId="22437"/>
    <cellStyle name="Normal 43 2 3 2" xfId="22438"/>
    <cellStyle name="Normal 43 2 4" xfId="22439"/>
    <cellStyle name="Normal 43 2 4 2" xfId="22440"/>
    <cellStyle name="Normal 43 2 5" xfId="22441"/>
    <cellStyle name="Normal 43 2 5 2" xfId="22442"/>
    <cellStyle name="Normal 43 2 6" xfId="22443"/>
    <cellStyle name="Normal 43 3" xfId="22444"/>
    <cellStyle name="Normal 43 3 2" xfId="22445"/>
    <cellStyle name="Normal 43 4" xfId="22446"/>
    <cellStyle name="Normal 43 4 2" xfId="22447"/>
    <cellStyle name="Normal 43 5" xfId="22448"/>
    <cellStyle name="Normal 43 5 2" xfId="22449"/>
    <cellStyle name="Normal 43 6" xfId="22450"/>
    <cellStyle name="Normal 43 6 2" xfId="22451"/>
    <cellStyle name="Normal 43 7" xfId="22452"/>
    <cellStyle name="Normal 43 8" xfId="22453"/>
    <cellStyle name="Normal 43 9" xfId="22454"/>
    <cellStyle name="Normal 44" xfId="22455"/>
    <cellStyle name="Normal 44 2" xfId="22456"/>
    <cellStyle name="Normal 44 2 2" xfId="22457"/>
    <cellStyle name="Normal 44 2 2 2" xfId="22458"/>
    <cellStyle name="Normal 44 2 3" xfId="22459"/>
    <cellStyle name="Normal 44 2 3 2" xfId="22460"/>
    <cellStyle name="Normal 44 2 4" xfId="22461"/>
    <cellStyle name="Normal 44 2 4 2" xfId="22462"/>
    <cellStyle name="Normal 44 2 5" xfId="22463"/>
    <cellStyle name="Normal 44 2 5 2" xfId="22464"/>
    <cellStyle name="Normal 44 2 6" xfId="22465"/>
    <cellStyle name="Normal 44 3" xfId="22466"/>
    <cellStyle name="Normal 44 3 2" xfId="22467"/>
    <cellStyle name="Normal 44 4" xfId="22468"/>
    <cellStyle name="Normal 44 4 2" xfId="22469"/>
    <cellStyle name="Normal 44 5" xfId="22470"/>
    <cellStyle name="Normal 44 5 2" xfId="22471"/>
    <cellStyle name="Normal 44 6" xfId="22472"/>
    <cellStyle name="Normal 44 6 2" xfId="22473"/>
    <cellStyle name="Normal 44 7" xfId="22474"/>
    <cellStyle name="Normal 44 8" xfId="22475"/>
    <cellStyle name="Normal 44 9" xfId="22476"/>
    <cellStyle name="Normal 45" xfId="22477"/>
    <cellStyle name="Normal 45 10" xfId="26664"/>
    <cellStyle name="Normal 45 2" xfId="22478"/>
    <cellStyle name="Normal 45 2 2" xfId="22479"/>
    <cellStyle name="Normal 45 2 2 2" xfId="22480"/>
    <cellStyle name="Normal 45 2 3" xfId="22481"/>
    <cellStyle name="Normal 45 2 3 2" xfId="22482"/>
    <cellStyle name="Normal 45 2 4" xfId="22483"/>
    <cellStyle name="Normal 45 2 4 2" xfId="22484"/>
    <cellStyle name="Normal 45 2 5" xfId="22485"/>
    <cellStyle name="Normal 45 2 5 2" xfId="22486"/>
    <cellStyle name="Normal 45 2 6" xfId="22487"/>
    <cellStyle name="Normal 45 3" xfId="22488"/>
    <cellStyle name="Normal 45 3 2" xfId="22489"/>
    <cellStyle name="Normal 45 4" xfId="22490"/>
    <cellStyle name="Normal 45 4 2" xfId="22491"/>
    <cellStyle name="Normal 45 5" xfId="22492"/>
    <cellStyle name="Normal 45 5 2" xfId="22493"/>
    <cellStyle name="Normal 45 6" xfId="22494"/>
    <cellStyle name="Normal 45 6 2" xfId="22495"/>
    <cellStyle name="Normal 45 7" xfId="22496"/>
    <cellStyle name="Normal 45 8" xfId="22497"/>
    <cellStyle name="Normal 45 9" xfId="22498"/>
    <cellStyle name="Normal 46" xfId="22499"/>
    <cellStyle name="Normal 46 2" xfId="22500"/>
    <cellStyle name="Normal 46 2 2" xfId="22501"/>
    <cellStyle name="Normal 46 2 2 2" xfId="22502"/>
    <cellStyle name="Normal 46 2 3" xfId="22503"/>
    <cellStyle name="Normal 46 2 3 2" xfId="22504"/>
    <cellStyle name="Normal 46 2 4" xfId="22505"/>
    <cellStyle name="Normal 46 2 4 2" xfId="22506"/>
    <cellStyle name="Normal 46 2 5" xfId="22507"/>
    <cellStyle name="Normal 46 2 5 2" xfId="22508"/>
    <cellStyle name="Normal 46 2 6" xfId="22509"/>
    <cellStyle name="Normal 46 3" xfId="22510"/>
    <cellStyle name="Normal 46 3 2" xfId="22511"/>
    <cellStyle name="Normal 46 4" xfId="22512"/>
    <cellStyle name="Normal 46 4 2" xfId="22513"/>
    <cellStyle name="Normal 46 5" xfId="22514"/>
    <cellStyle name="Normal 46 5 2" xfId="22515"/>
    <cellStyle name="Normal 46 6" xfId="22516"/>
    <cellStyle name="Normal 46 6 2" xfId="22517"/>
    <cellStyle name="Normal 46 7" xfId="22518"/>
    <cellStyle name="Normal 46 8" xfId="22519"/>
    <cellStyle name="Normal 47" xfId="22520"/>
    <cellStyle name="Normal 47 2" xfId="22521"/>
    <cellStyle name="Normal 47 2 2" xfId="22522"/>
    <cellStyle name="Normal 47 2 2 2" xfId="22523"/>
    <cellStyle name="Normal 47 2 3" xfId="22524"/>
    <cellStyle name="Normal 47 2 3 2" xfId="22525"/>
    <cellStyle name="Normal 47 2 4" xfId="22526"/>
    <cellStyle name="Normal 47 2 4 2" xfId="22527"/>
    <cellStyle name="Normal 47 2 5" xfId="22528"/>
    <cellStyle name="Normal 47 2 5 2" xfId="22529"/>
    <cellStyle name="Normal 47 2 6" xfId="22530"/>
    <cellStyle name="Normal 47 3" xfId="22531"/>
    <cellStyle name="Normal 47 3 2" xfId="22532"/>
    <cellStyle name="Normal 47 4" xfId="22533"/>
    <cellStyle name="Normal 47 4 2" xfId="22534"/>
    <cellStyle name="Normal 47 5" xfId="22535"/>
    <cellStyle name="Normal 47 5 2" xfId="22536"/>
    <cellStyle name="Normal 47 6" xfId="22537"/>
    <cellStyle name="Normal 47 6 2" xfId="22538"/>
    <cellStyle name="Normal 47 7" xfId="22539"/>
    <cellStyle name="Normal 47 8" xfId="22540"/>
    <cellStyle name="Normal 48" xfId="22541"/>
    <cellStyle name="Normal 48 2" xfId="22542"/>
    <cellStyle name="Normal 48 2 2" xfId="22543"/>
    <cellStyle name="Normal 48 2 2 2" xfId="22544"/>
    <cellStyle name="Normal 48 2 3" xfId="22545"/>
    <cellStyle name="Normal 48 2 3 2" xfId="22546"/>
    <cellStyle name="Normal 48 2 4" xfId="22547"/>
    <cellStyle name="Normal 48 2 4 2" xfId="22548"/>
    <cellStyle name="Normal 48 2 5" xfId="22549"/>
    <cellStyle name="Normal 48 2 5 2" xfId="22550"/>
    <cellStyle name="Normal 48 2 6" xfId="22551"/>
    <cellStyle name="Normal 48 3" xfId="22552"/>
    <cellStyle name="Normal 48 3 2" xfId="22553"/>
    <cellStyle name="Normal 48 4" xfId="22554"/>
    <cellStyle name="Normal 48 4 2" xfId="22555"/>
    <cellStyle name="Normal 48 5" xfId="22556"/>
    <cellStyle name="Normal 48 5 2" xfId="22557"/>
    <cellStyle name="Normal 48 6" xfId="22558"/>
    <cellStyle name="Normal 48 6 2" xfId="22559"/>
    <cellStyle name="Normal 48 7" xfId="22560"/>
    <cellStyle name="Normal 48 8" xfId="22561"/>
    <cellStyle name="Normal 49" xfId="22562"/>
    <cellStyle name="Normal 49 2" xfId="22563"/>
    <cellStyle name="Normal 49 2 2" xfId="22564"/>
    <cellStyle name="Normal 49 2 2 2" xfId="22565"/>
    <cellStyle name="Normal 49 2 3" xfId="22566"/>
    <cellStyle name="Normal 49 2 3 2" xfId="22567"/>
    <cellStyle name="Normal 49 2 4" xfId="22568"/>
    <cellStyle name="Normal 49 2 4 2" xfId="22569"/>
    <cellStyle name="Normal 49 2 5" xfId="22570"/>
    <cellStyle name="Normal 49 2 5 2" xfId="22571"/>
    <cellStyle name="Normal 49 2 6" xfId="22572"/>
    <cellStyle name="Normal 49 3" xfId="22573"/>
    <cellStyle name="Normal 49 3 2" xfId="22574"/>
    <cellStyle name="Normal 49 4" xfId="22575"/>
    <cellStyle name="Normal 49 4 2" xfId="22576"/>
    <cellStyle name="Normal 49 5" xfId="22577"/>
    <cellStyle name="Normal 49 5 2" xfId="22578"/>
    <cellStyle name="Normal 49 6" xfId="22579"/>
    <cellStyle name="Normal 49 6 2" xfId="22580"/>
    <cellStyle name="Normal 49 7" xfId="22581"/>
    <cellStyle name="Normal 49 8" xfId="22582"/>
    <cellStyle name="Normal 5" xfId="77"/>
    <cellStyle name="Normal 5 10" xfId="22583"/>
    <cellStyle name="Normal 5 11" xfId="22584"/>
    <cellStyle name="Normal 5 12" xfId="22585"/>
    <cellStyle name="Normal 5 13" xfId="22586"/>
    <cellStyle name="Normal 5 14" xfId="22587"/>
    <cellStyle name="Normal 5 2" xfId="130"/>
    <cellStyle name="Normal 5 2 10" xfId="22588"/>
    <cellStyle name="Normal 5 2 2" xfId="22589"/>
    <cellStyle name="Normal 5 2 2 2" xfId="22590"/>
    <cellStyle name="Normal 5 2 2 2 2" xfId="22591"/>
    <cellStyle name="Normal 5 2 2 2 3" xfId="22592"/>
    <cellStyle name="Normal 5 2 2 2 4" xfId="22593"/>
    <cellStyle name="Normal 5 2 2 2 5" xfId="22594"/>
    <cellStyle name="Normal 5 2 2 3" xfId="22595"/>
    <cellStyle name="Normal 5 2 2 4" xfId="22596"/>
    <cellStyle name="Normal 5 2 2 5" xfId="22597"/>
    <cellStyle name="Normal 5 2 3" xfId="22598"/>
    <cellStyle name="Normal 5 2 3 2" xfId="22599"/>
    <cellStyle name="Normal 5 2 3 3" xfId="22600"/>
    <cellStyle name="Normal 5 2 3 4" xfId="22601"/>
    <cellStyle name="Normal 5 2 3 5" xfId="22602"/>
    <cellStyle name="Normal 5 2 4" xfId="22603"/>
    <cellStyle name="Normal 5 2 4 2" xfId="22604"/>
    <cellStyle name="Normal 5 2 5" xfId="22605"/>
    <cellStyle name="Normal 5 2 5 2" xfId="22606"/>
    <cellStyle name="Normal 5 2 6" xfId="22607"/>
    <cellStyle name="Normal 5 2 6 2" xfId="22608"/>
    <cellStyle name="Normal 5 2 7" xfId="22609"/>
    <cellStyle name="Normal 5 2 8" xfId="22610"/>
    <cellStyle name="Normal 5 2 9" xfId="22611"/>
    <cellStyle name="Normal 5 3" xfId="22612"/>
    <cellStyle name="Normal 5 3 2" xfId="22613"/>
    <cellStyle name="Normal 5 3 2 2" xfId="22614"/>
    <cellStyle name="Normal 5 3 2 2 2" xfId="22615"/>
    <cellStyle name="Normal 5 3 2 2 3" xfId="22616"/>
    <cellStyle name="Normal 5 3 2 2 4" xfId="22617"/>
    <cellStyle name="Normal 5 3 2 2 5" xfId="22618"/>
    <cellStyle name="Normal 5 3 2 3" xfId="22619"/>
    <cellStyle name="Normal 5 3 2 4" xfId="22620"/>
    <cellStyle name="Normal 5 3 2 5" xfId="22621"/>
    <cellStyle name="Normal 5 3 2 6" xfId="22622"/>
    <cellStyle name="Normal 5 3 3" xfId="22623"/>
    <cellStyle name="Normal 5 3 3 2" xfId="22624"/>
    <cellStyle name="Normal 5 3 3 3" xfId="22625"/>
    <cellStyle name="Normal 5 3 3 4" xfId="22626"/>
    <cellStyle name="Normal 5 3 3 5" xfId="22627"/>
    <cellStyle name="Normal 5 3 4" xfId="22628"/>
    <cellStyle name="Normal 5 3 4 2" xfId="22629"/>
    <cellStyle name="Normal 5 3 5" xfId="22630"/>
    <cellStyle name="Normal 5 3 6" xfId="22631"/>
    <cellStyle name="Normal 5 3 7" xfId="22632"/>
    <cellStyle name="Normal 5 3 8" xfId="22633"/>
    <cellStyle name="Normal 5 4" xfId="22634"/>
    <cellStyle name="Normal 5 4 2" xfId="22635"/>
    <cellStyle name="Normal 5 4 2 2" xfId="22636"/>
    <cellStyle name="Normal 5 4 2 3" xfId="22637"/>
    <cellStyle name="Normal 5 4 2 4" xfId="22638"/>
    <cellStyle name="Normal 5 4 2 5" xfId="22639"/>
    <cellStyle name="Normal 5 4 3" xfId="22640"/>
    <cellStyle name="Normal 5 4 3 2" xfId="22641"/>
    <cellStyle name="Normal 5 4 4" xfId="22642"/>
    <cellStyle name="Normal 5 4 5" xfId="22643"/>
    <cellStyle name="Normal 5 4 6" xfId="22644"/>
    <cellStyle name="Normal 5 4 7" xfId="22645"/>
    <cellStyle name="Normal 5 5" xfId="22646"/>
    <cellStyle name="Normal 5 5 2" xfId="22647"/>
    <cellStyle name="Normal 5 5 2 2" xfId="22648"/>
    <cellStyle name="Normal 5 5 3" xfId="22649"/>
    <cellStyle name="Normal 5 5 4" xfId="22650"/>
    <cellStyle name="Normal 5 5 5" xfId="22651"/>
    <cellStyle name="Normal 5 6" xfId="22652"/>
    <cellStyle name="Normal 5 6 2" xfId="22653"/>
    <cellStyle name="Normal 5 6 2 2" xfId="22654"/>
    <cellStyle name="Normal 5 6 3" xfId="22655"/>
    <cellStyle name="Normal 5 7" xfId="22656"/>
    <cellStyle name="Normal 5 7 2" xfId="22657"/>
    <cellStyle name="Normal 5 8" xfId="22658"/>
    <cellStyle name="Normal 5 8 2" xfId="22659"/>
    <cellStyle name="Normal 5 9" xfId="22660"/>
    <cellStyle name="Normal 50" xfId="22661"/>
    <cellStyle name="Normal 50 2" xfId="22662"/>
    <cellStyle name="Normal 50 2 2" xfId="22663"/>
    <cellStyle name="Normal 50 2 2 2" xfId="22664"/>
    <cellStyle name="Normal 50 2 2 2 2" xfId="22665"/>
    <cellStyle name="Normal 50 2 2 3" xfId="22666"/>
    <cellStyle name="Normal 50 2 2 3 2" xfId="22667"/>
    <cellStyle name="Normal 50 2 2 4" xfId="22668"/>
    <cellStyle name="Normal 50 2 2 4 2" xfId="22669"/>
    <cellStyle name="Normal 50 2 2 5" xfId="22670"/>
    <cellStyle name="Normal 50 2 2 5 2" xfId="22671"/>
    <cellStyle name="Normal 50 2 2 6" xfId="22672"/>
    <cellStyle name="Normal 50 2 3" xfId="22673"/>
    <cellStyle name="Normal 50 2 3 2" xfId="22674"/>
    <cellStyle name="Normal 50 2 4" xfId="22675"/>
    <cellStyle name="Normal 50 2 4 2" xfId="22676"/>
    <cellStyle name="Normal 50 2 5" xfId="22677"/>
    <cellStyle name="Normal 50 2 5 2" xfId="22678"/>
    <cellStyle name="Normal 50 2 6" xfId="22679"/>
    <cellStyle name="Normal 50 2 6 2" xfId="22680"/>
    <cellStyle name="Normal 50 2 7" xfId="22681"/>
    <cellStyle name="Normal 50 2 8" xfId="22682"/>
    <cellStyle name="Normal 50 3" xfId="22683"/>
    <cellStyle name="Normal 50 3 2" xfId="22684"/>
    <cellStyle name="Normal 50 3 2 2" xfId="22685"/>
    <cellStyle name="Normal 50 3 3" xfId="22686"/>
    <cellStyle name="Normal 50 3 3 2" xfId="22687"/>
    <cellStyle name="Normal 50 3 4" xfId="22688"/>
    <cellStyle name="Normal 50 3 4 2" xfId="22689"/>
    <cellStyle name="Normal 50 3 5" xfId="22690"/>
    <cellStyle name="Normal 50 3 5 2" xfId="22691"/>
    <cellStyle name="Normal 50 3 6" xfId="22692"/>
    <cellStyle name="Normal 50 4" xfId="22693"/>
    <cellStyle name="Normal 50 4 2" xfId="22694"/>
    <cellStyle name="Normal 50 5" xfId="22695"/>
    <cellStyle name="Normal 50 5 2" xfId="22696"/>
    <cellStyle name="Normal 50 6" xfId="22697"/>
    <cellStyle name="Normal 50 6 2" xfId="22698"/>
    <cellStyle name="Normal 50 7" xfId="22699"/>
    <cellStyle name="Normal 50 7 2" xfId="22700"/>
    <cellStyle name="Normal 50 8" xfId="22701"/>
    <cellStyle name="Normal 50 9" xfId="22702"/>
    <cellStyle name="Normal 51" xfId="22703"/>
    <cellStyle name="Normal 51 2" xfId="22704"/>
    <cellStyle name="Normal 51 2 2" xfId="22705"/>
    <cellStyle name="Normal 51 2 2 2" xfId="22706"/>
    <cellStyle name="Normal 51 2 3" xfId="22707"/>
    <cellStyle name="Normal 51 2 3 2" xfId="22708"/>
    <cellStyle name="Normal 51 2 4" xfId="22709"/>
    <cellStyle name="Normal 51 2 4 2" xfId="22710"/>
    <cellStyle name="Normal 51 2 5" xfId="22711"/>
    <cellStyle name="Normal 51 2 5 2" xfId="22712"/>
    <cellStyle name="Normal 51 2 6" xfId="22713"/>
    <cellStyle name="Normal 51 3" xfId="22714"/>
    <cellStyle name="Normal 51 3 2" xfId="22715"/>
    <cellStyle name="Normal 51 4" xfId="22716"/>
    <cellStyle name="Normal 51 4 2" xfId="22717"/>
    <cellStyle name="Normal 51 5" xfId="22718"/>
    <cellStyle name="Normal 51 5 2" xfId="22719"/>
    <cellStyle name="Normal 51 6" xfId="22720"/>
    <cellStyle name="Normal 51 6 2" xfId="22721"/>
    <cellStyle name="Normal 51 7" xfId="22722"/>
    <cellStyle name="Normal 51 8" xfId="22723"/>
    <cellStyle name="Normal 52" xfId="22724"/>
    <cellStyle name="Normal 52 2" xfId="22725"/>
    <cellStyle name="Normal 52 2 2" xfId="22726"/>
    <cellStyle name="Normal 52 2 2 2" xfId="22727"/>
    <cellStyle name="Normal 52 2 3" xfId="22728"/>
    <cellStyle name="Normal 52 2 3 2" xfId="22729"/>
    <cellStyle name="Normal 52 2 4" xfId="22730"/>
    <cellStyle name="Normal 52 2 4 2" xfId="22731"/>
    <cellStyle name="Normal 52 2 5" xfId="22732"/>
    <cellStyle name="Normal 52 2 5 2" xfId="22733"/>
    <cellStyle name="Normal 52 2 6" xfId="22734"/>
    <cellStyle name="Normal 52 3" xfId="22735"/>
    <cellStyle name="Normal 52 3 2" xfId="22736"/>
    <cellStyle name="Normal 52 4" xfId="22737"/>
    <cellStyle name="Normal 52 4 2" xfId="22738"/>
    <cellStyle name="Normal 52 5" xfId="22739"/>
    <cellStyle name="Normal 52 5 2" xfId="22740"/>
    <cellStyle name="Normal 52 6" xfId="22741"/>
    <cellStyle name="Normal 52 6 2" xfId="22742"/>
    <cellStyle name="Normal 52 7" xfId="22743"/>
    <cellStyle name="Normal 52 8" xfId="22744"/>
    <cellStyle name="Normal 53" xfId="22745"/>
    <cellStyle name="Normal 53 2" xfId="22746"/>
    <cellStyle name="Normal 53 2 2" xfId="22747"/>
    <cellStyle name="Normal 53 2 2 2" xfId="22748"/>
    <cellStyle name="Normal 53 2 3" xfId="22749"/>
    <cellStyle name="Normal 53 2 3 2" xfId="22750"/>
    <cellStyle name="Normal 53 2 4" xfId="22751"/>
    <cellStyle name="Normal 53 2 4 2" xfId="22752"/>
    <cellStyle name="Normal 53 2 5" xfId="22753"/>
    <cellStyle name="Normal 53 2 5 2" xfId="22754"/>
    <cellStyle name="Normal 53 2 6" xfId="22755"/>
    <cellStyle name="Normal 53 3" xfId="22756"/>
    <cellStyle name="Normal 53 3 2" xfId="22757"/>
    <cellStyle name="Normal 53 4" xfId="22758"/>
    <cellStyle name="Normal 53 4 2" xfId="22759"/>
    <cellStyle name="Normal 53 5" xfId="22760"/>
    <cellStyle name="Normal 53 5 2" xfId="22761"/>
    <cellStyle name="Normal 53 6" xfId="22762"/>
    <cellStyle name="Normal 53 6 2" xfId="22763"/>
    <cellStyle name="Normal 53 7" xfId="22764"/>
    <cellStyle name="Normal 53 8" xfId="22765"/>
    <cellStyle name="Normal 54" xfId="22766"/>
    <cellStyle name="Normal 54 2" xfId="22767"/>
    <cellStyle name="Normal 54 2 2" xfId="22768"/>
    <cellStyle name="Normal 54 2 2 2" xfId="22769"/>
    <cellStyle name="Normal 54 2 3" xfId="22770"/>
    <cellStyle name="Normal 54 2 3 2" xfId="22771"/>
    <cellStyle name="Normal 54 2 4" xfId="22772"/>
    <cellStyle name="Normal 54 2 4 2" xfId="22773"/>
    <cellStyle name="Normal 54 2 5" xfId="22774"/>
    <cellStyle name="Normal 54 2 5 2" xfId="22775"/>
    <cellStyle name="Normal 54 2 6" xfId="22776"/>
    <cellStyle name="Normal 54 3" xfId="22777"/>
    <cellStyle name="Normal 54 3 2" xfId="22778"/>
    <cellStyle name="Normal 54 4" xfId="22779"/>
    <cellStyle name="Normal 54 4 2" xfId="22780"/>
    <cellStyle name="Normal 54 5" xfId="22781"/>
    <cellStyle name="Normal 54 5 2" xfId="22782"/>
    <cellStyle name="Normal 54 6" xfId="22783"/>
    <cellStyle name="Normal 54 6 2" xfId="22784"/>
    <cellStyle name="Normal 54 7" xfId="22785"/>
    <cellStyle name="Normal 54 8" xfId="22786"/>
    <cellStyle name="Normal 55" xfId="22787"/>
    <cellStyle name="Normal 55 2" xfId="22788"/>
    <cellStyle name="Normal 55 2 2" xfId="22789"/>
    <cellStyle name="Normal 55 2 2 2" xfId="22790"/>
    <cellStyle name="Normal 55 2 3" xfId="22791"/>
    <cellStyle name="Normal 55 2 3 2" xfId="22792"/>
    <cellStyle name="Normal 55 2 4" xfId="22793"/>
    <cellStyle name="Normal 55 2 4 2" xfId="22794"/>
    <cellStyle name="Normal 55 2 5" xfId="22795"/>
    <cellStyle name="Normal 55 2 5 2" xfId="22796"/>
    <cellStyle name="Normal 55 2 6" xfId="22797"/>
    <cellStyle name="Normal 55 3" xfId="22798"/>
    <cellStyle name="Normal 55 3 2" xfId="22799"/>
    <cellStyle name="Normal 55 4" xfId="22800"/>
    <cellStyle name="Normal 55 4 2" xfId="22801"/>
    <cellStyle name="Normal 55 5" xfId="22802"/>
    <cellStyle name="Normal 55 5 2" xfId="22803"/>
    <cellStyle name="Normal 55 6" xfId="22804"/>
    <cellStyle name="Normal 55 6 2" xfId="22805"/>
    <cellStyle name="Normal 55 7" xfId="22806"/>
    <cellStyle name="Normal 55 8" xfId="22807"/>
    <cellStyle name="Normal 56" xfId="22808"/>
    <cellStyle name="Normal 56 2" xfId="22809"/>
    <cellStyle name="Normal 56 2 2" xfId="22810"/>
    <cellStyle name="Normal 56 2 2 2" xfId="22811"/>
    <cellStyle name="Normal 56 2 3" xfId="22812"/>
    <cellStyle name="Normal 56 2 3 2" xfId="22813"/>
    <cellStyle name="Normal 56 2 4" xfId="22814"/>
    <cellStyle name="Normal 56 2 4 2" xfId="22815"/>
    <cellStyle name="Normal 56 2 5" xfId="22816"/>
    <cellStyle name="Normal 56 2 5 2" xfId="22817"/>
    <cellStyle name="Normal 56 2 6" xfId="22818"/>
    <cellStyle name="Normal 56 3" xfId="22819"/>
    <cellStyle name="Normal 56 3 2" xfId="22820"/>
    <cellStyle name="Normal 56 4" xfId="22821"/>
    <cellStyle name="Normal 56 4 2" xfId="22822"/>
    <cellStyle name="Normal 56 5" xfId="22823"/>
    <cellStyle name="Normal 56 5 2" xfId="22824"/>
    <cellStyle name="Normal 56 6" xfId="22825"/>
    <cellStyle name="Normal 56 6 2" xfId="22826"/>
    <cellStyle name="Normal 56 7" xfId="22827"/>
    <cellStyle name="Normal 56 8" xfId="22828"/>
    <cellStyle name="Normal 57" xfId="18"/>
    <cellStyle name="Normal 57 2" xfId="99"/>
    <cellStyle name="Normal 57 2 2" xfId="22829"/>
    <cellStyle name="Normal 57 2 2 2" xfId="22830"/>
    <cellStyle name="Normal 57 2 2 2 2" xfId="22831"/>
    <cellStyle name="Normal 57 2 2 3" xfId="22832"/>
    <cellStyle name="Normal 57 2 3" xfId="22833"/>
    <cellStyle name="Normal 57 2 3 2" xfId="22834"/>
    <cellStyle name="Normal 57 2 3 3" xfId="22835"/>
    <cellStyle name="Normal 57 2 4" xfId="22836"/>
    <cellStyle name="Normal 57 2 4 2" xfId="22837"/>
    <cellStyle name="Normal 57 2 5" xfId="22838"/>
    <cellStyle name="Normal 57 2 5 2" xfId="22839"/>
    <cellStyle name="Normal 57 2 6" xfId="22840"/>
    <cellStyle name="Normal 57 2 7" xfId="22841"/>
    <cellStyle name="Normal 57 3" xfId="22842"/>
    <cellStyle name="Normal 57 3 2" xfId="22843"/>
    <cellStyle name="Normal 57 3 2 2" xfId="22844"/>
    <cellStyle name="Normal 57 3 3" xfId="22845"/>
    <cellStyle name="Normal 57 4" xfId="22846"/>
    <cellStyle name="Normal 57 4 2" xfId="22847"/>
    <cellStyle name="Normal 57 4 3" xfId="22848"/>
    <cellStyle name="Normal 57 5" xfId="22849"/>
    <cellStyle name="Normal 57 5 2" xfId="22850"/>
    <cellStyle name="Normal 57 6" xfId="22851"/>
    <cellStyle name="Normal 57 6 2" xfId="22852"/>
    <cellStyle name="Normal 57 7" xfId="22853"/>
    <cellStyle name="Normal 57 8" xfId="22854"/>
    <cellStyle name="Normal 57 9" xfId="22855"/>
    <cellStyle name="Normal 58" xfId="19"/>
    <cellStyle name="Normal 58 2" xfId="163"/>
    <cellStyle name="Normal 58 2 2" xfId="22856"/>
    <cellStyle name="Normal 58 2 2 2" xfId="22857"/>
    <cellStyle name="Normal 58 2 2 2 2" xfId="22858"/>
    <cellStyle name="Normal 58 2 2 3" xfId="22859"/>
    <cellStyle name="Normal 58 2 3" xfId="22860"/>
    <cellStyle name="Normal 58 2 3 2" xfId="22861"/>
    <cellStyle name="Normal 58 2 3 3" xfId="22862"/>
    <cellStyle name="Normal 58 2 4" xfId="22863"/>
    <cellStyle name="Normal 58 2 4 2" xfId="22864"/>
    <cellStyle name="Normal 58 2 5" xfId="22865"/>
    <cellStyle name="Normal 58 2 5 2" xfId="22866"/>
    <cellStyle name="Normal 58 2 6" xfId="22867"/>
    <cellStyle name="Normal 58 2 7" xfId="22868"/>
    <cellStyle name="Normal 58 3" xfId="22869"/>
    <cellStyle name="Normal 58 3 2" xfId="22870"/>
    <cellStyle name="Normal 58 3 2 2" xfId="22871"/>
    <cellStyle name="Normal 58 3 3" xfId="22872"/>
    <cellStyle name="Normal 58 4" xfId="22873"/>
    <cellStyle name="Normal 58 4 2" xfId="22874"/>
    <cellStyle name="Normal 58 4 3" xfId="22875"/>
    <cellStyle name="Normal 58 5" xfId="22876"/>
    <cellStyle name="Normal 58 5 2" xfId="22877"/>
    <cellStyle name="Normal 58 6" xfId="22878"/>
    <cellStyle name="Normal 58 6 2" xfId="22879"/>
    <cellStyle name="Normal 58 7" xfId="22880"/>
    <cellStyle name="Normal 58 8" xfId="22881"/>
    <cellStyle name="Normal 58 9" xfId="22882"/>
    <cellStyle name="Normal 59" xfId="20"/>
    <cellStyle name="Normal 59 2" xfId="162"/>
    <cellStyle name="Normal 59 2 2" xfId="22883"/>
    <cellStyle name="Normal 59 2 2 2" xfId="22884"/>
    <cellStyle name="Normal 59 2 2 2 2" xfId="22885"/>
    <cellStyle name="Normal 59 2 2 3" xfId="22886"/>
    <cellStyle name="Normal 59 2 3" xfId="22887"/>
    <cellStyle name="Normal 59 2 3 2" xfId="22888"/>
    <cellStyle name="Normal 59 2 3 3" xfId="22889"/>
    <cellStyle name="Normal 59 2 4" xfId="22890"/>
    <cellStyle name="Normal 59 2 4 2" xfId="22891"/>
    <cellStyle name="Normal 59 2 5" xfId="22892"/>
    <cellStyle name="Normal 59 2 5 2" xfId="22893"/>
    <cellStyle name="Normal 59 2 6" xfId="22894"/>
    <cellStyle name="Normal 59 2 7" xfId="22895"/>
    <cellStyle name="Normal 59 3" xfId="22896"/>
    <cellStyle name="Normal 59 3 2" xfId="22897"/>
    <cellStyle name="Normal 59 3 2 2" xfId="22898"/>
    <cellStyle name="Normal 59 3 3" xfId="22899"/>
    <cellStyle name="Normal 59 4" xfId="22900"/>
    <cellStyle name="Normal 59 4 2" xfId="22901"/>
    <cellStyle name="Normal 59 4 3" xfId="22902"/>
    <cellStyle name="Normal 59 5" xfId="22903"/>
    <cellStyle name="Normal 59 5 2" xfId="22904"/>
    <cellStyle name="Normal 59 6" xfId="22905"/>
    <cellStyle name="Normal 59 6 2" xfId="22906"/>
    <cellStyle name="Normal 59 7" xfId="22907"/>
    <cellStyle name="Normal 59 8" xfId="22908"/>
    <cellStyle name="Normal 59 9" xfId="22909"/>
    <cellStyle name="Normal 6" xfId="78"/>
    <cellStyle name="Normal 6 10" xfId="22910"/>
    <cellStyle name="Normal 6 11" xfId="22911"/>
    <cellStyle name="Normal 6 2" xfId="22912"/>
    <cellStyle name="Normal 6 2 10" xfId="22913"/>
    <cellStyle name="Normal 6 2 11" xfId="22914"/>
    <cellStyle name="Normal 6 2 12" xfId="22915"/>
    <cellStyle name="Normal 6 2 2" xfId="22916"/>
    <cellStyle name="Normal 6 2 2 2" xfId="22917"/>
    <cellStyle name="Normal 6 2 2 2 2" xfId="22918"/>
    <cellStyle name="Normal 6 2 2 2 2 2" xfId="22919"/>
    <cellStyle name="Normal 6 2 2 2 3" xfId="22920"/>
    <cellStyle name="Normal 6 2 2 2 4" xfId="22921"/>
    <cellStyle name="Normal 6 2 2 2 5" xfId="22922"/>
    <cellStyle name="Normal 6 2 2 2 6" xfId="22923"/>
    <cellStyle name="Normal 6 2 2 3" xfId="22924"/>
    <cellStyle name="Normal 6 2 2 3 2" xfId="22925"/>
    <cellStyle name="Normal 6 2 2 4" xfId="22926"/>
    <cellStyle name="Normal 6 2 2 4 2" xfId="22927"/>
    <cellStyle name="Normal 6 2 2 5" xfId="22928"/>
    <cellStyle name="Normal 6 2 2 6" xfId="22929"/>
    <cellStyle name="Normal 6 2 2 7" xfId="22930"/>
    <cellStyle name="Normal 6 2 2 8" xfId="22931"/>
    <cellStyle name="Normal 6 2 2 9" xfId="22932"/>
    <cellStyle name="Normal 6 2 3" xfId="22933"/>
    <cellStyle name="Normal 6 2 3 2" xfId="22934"/>
    <cellStyle name="Normal 6 2 3 2 2" xfId="22935"/>
    <cellStyle name="Normal 6 2 3 3" xfId="22936"/>
    <cellStyle name="Normal 6 2 3 3 2" xfId="22937"/>
    <cellStyle name="Normal 6 2 3 4" xfId="22938"/>
    <cellStyle name="Normal 6 2 3 5" xfId="22939"/>
    <cellStyle name="Normal 6 2 3 6" xfId="22940"/>
    <cellStyle name="Normal 6 2 3 7" xfId="22941"/>
    <cellStyle name="Normal 6 2 4" xfId="22942"/>
    <cellStyle name="Normal 6 2 4 2" xfId="22943"/>
    <cellStyle name="Normal 6 2 4 2 2" xfId="22944"/>
    <cellStyle name="Normal 6 2 4 3" xfId="22945"/>
    <cellStyle name="Normal 6 2 5" xfId="22946"/>
    <cellStyle name="Normal 6 2 5 2" xfId="22947"/>
    <cellStyle name="Normal 6 2 6" xfId="22948"/>
    <cellStyle name="Normal 6 2 6 2" xfId="22949"/>
    <cellStyle name="Normal 6 2 7" xfId="22950"/>
    <cellStyle name="Normal 6 2 8" xfId="22951"/>
    <cellStyle name="Normal 6 2 9" xfId="22952"/>
    <cellStyle name="Normal 6 3" xfId="22953"/>
    <cellStyle name="Normal 6 3 10" xfId="22954"/>
    <cellStyle name="Normal 6 3 11" xfId="22955"/>
    <cellStyle name="Normal 6 3 2" xfId="22956"/>
    <cellStyle name="Normal 6 3 2 2" xfId="22957"/>
    <cellStyle name="Normal 6 3 2 2 2" xfId="22958"/>
    <cellStyle name="Normal 6 3 2 2 3" xfId="22959"/>
    <cellStyle name="Normal 6 3 2 2 4" xfId="22960"/>
    <cellStyle name="Normal 6 3 2 3" xfId="22961"/>
    <cellStyle name="Normal 6 3 2 4" xfId="22962"/>
    <cellStyle name="Normal 6 3 2 5" xfId="22963"/>
    <cellStyle name="Normal 6 3 2 6" xfId="22964"/>
    <cellStyle name="Normal 6 3 3" xfId="22965"/>
    <cellStyle name="Normal 6 3 3 2" xfId="22966"/>
    <cellStyle name="Normal 6 3 3 3" xfId="22967"/>
    <cellStyle name="Normal 6 3 3 4" xfId="22968"/>
    <cellStyle name="Normal 6 3 3 5" xfId="22969"/>
    <cellStyle name="Normal 6 3 4" xfId="22970"/>
    <cellStyle name="Normal 6 3 4 2" xfId="22971"/>
    <cellStyle name="Normal 6 3 5" xfId="22972"/>
    <cellStyle name="Normal 6 3 5 2" xfId="22973"/>
    <cellStyle name="Normal 6 3 6" xfId="22974"/>
    <cellStyle name="Normal 6 3 7" xfId="22975"/>
    <cellStyle name="Normal 6 3 8" xfId="22976"/>
    <cellStyle name="Normal 6 3 9" xfId="22977"/>
    <cellStyle name="Normal 6 4" xfId="22978"/>
    <cellStyle name="Normal 6 4 2" xfId="22979"/>
    <cellStyle name="Normal 6 4 2 2" xfId="22980"/>
    <cellStyle name="Normal 6 4 2 3" xfId="22981"/>
    <cellStyle name="Normal 6 4 3" xfId="22982"/>
    <cellStyle name="Normal 6 4 4" xfId="22983"/>
    <cellStyle name="Normal 6 4 5" xfId="22984"/>
    <cellStyle name="Normal 6 4 6" xfId="22985"/>
    <cellStyle name="Normal 6 5" xfId="22986"/>
    <cellStyle name="Normal 6 5 2" xfId="22987"/>
    <cellStyle name="Normal 6 5 3" xfId="22988"/>
    <cellStyle name="Normal 6 5 4" xfId="22989"/>
    <cellStyle name="Normal 6 6" xfId="22990"/>
    <cellStyle name="Normal 6 7" xfId="22991"/>
    <cellStyle name="Normal 6 8" xfId="22992"/>
    <cellStyle name="Normal 6 9" xfId="22993"/>
    <cellStyle name="Normal 60" xfId="22994"/>
    <cellStyle name="Normal 60 2" xfId="22995"/>
    <cellStyle name="Normal 60 2 2" xfId="22996"/>
    <cellStyle name="Normal 60 2 2 2" xfId="22997"/>
    <cellStyle name="Normal 60 2 2 2 2" xfId="22998"/>
    <cellStyle name="Normal 60 2 2 3" xfId="22999"/>
    <cellStyle name="Normal 60 2 2 3 2" xfId="23000"/>
    <cellStyle name="Normal 60 2 2 4" xfId="23001"/>
    <cellStyle name="Normal 60 2 2 4 2" xfId="23002"/>
    <cellStyle name="Normal 60 2 2 5" xfId="23003"/>
    <cellStyle name="Normal 60 2 2 5 2" xfId="23004"/>
    <cellStyle name="Normal 60 2 2 6" xfId="23005"/>
    <cellStyle name="Normal 60 2 3" xfId="23006"/>
    <cellStyle name="Normal 60 2 3 2" xfId="23007"/>
    <cellStyle name="Normal 60 2 4" xfId="23008"/>
    <cellStyle name="Normal 60 2 4 2" xfId="23009"/>
    <cellStyle name="Normal 60 2 5" xfId="23010"/>
    <cellStyle name="Normal 60 2 5 2" xfId="23011"/>
    <cellStyle name="Normal 60 2 6" xfId="23012"/>
    <cellStyle name="Normal 60 2 6 2" xfId="23013"/>
    <cellStyle name="Normal 60 2 7" xfId="23014"/>
    <cellStyle name="Normal 60 2 8" xfId="23015"/>
    <cellStyle name="Normal 60 3" xfId="23016"/>
    <cellStyle name="Normal 60 3 2" xfId="23017"/>
    <cellStyle name="Normal 60 3 2 2" xfId="23018"/>
    <cellStyle name="Normal 60 3 3" xfId="23019"/>
    <cellStyle name="Normal 60 3 3 2" xfId="23020"/>
    <cellStyle name="Normal 60 3 4" xfId="23021"/>
    <cellStyle name="Normal 60 3 4 2" xfId="23022"/>
    <cellStyle name="Normal 60 3 5" xfId="23023"/>
    <cellStyle name="Normal 60 3 5 2" xfId="23024"/>
    <cellStyle name="Normal 60 3 6" xfId="23025"/>
    <cellStyle name="Normal 60 4" xfId="23026"/>
    <cellStyle name="Normal 60 4 2" xfId="23027"/>
    <cellStyle name="Normal 60 5" xfId="23028"/>
    <cellStyle name="Normal 60 5 2" xfId="23029"/>
    <cellStyle name="Normal 60 6" xfId="23030"/>
    <cellStyle name="Normal 60 6 2" xfId="23031"/>
    <cellStyle name="Normal 60 7" xfId="23032"/>
    <cellStyle name="Normal 60 7 2" xfId="23033"/>
    <cellStyle name="Normal 60 8" xfId="23034"/>
    <cellStyle name="Normal 60 9" xfId="23035"/>
    <cellStyle name="Normal 61" xfId="21"/>
    <cellStyle name="Normal 61 2" xfId="146"/>
    <cellStyle name="Normal 61 2 2" xfId="23036"/>
    <cellStyle name="Normal 61 2 2 2" xfId="23037"/>
    <cellStyle name="Normal 61 2 2 2 2" xfId="23038"/>
    <cellStyle name="Normal 61 2 2 3" xfId="23039"/>
    <cellStyle name="Normal 61 2 3" xfId="23040"/>
    <cellStyle name="Normal 61 2 3 2" xfId="23041"/>
    <cellStyle name="Normal 61 2 3 3" xfId="23042"/>
    <cellStyle name="Normal 61 2 4" xfId="23043"/>
    <cellStyle name="Normal 61 2 4 2" xfId="23044"/>
    <cellStyle name="Normal 61 2 5" xfId="23045"/>
    <cellStyle name="Normal 61 2 5 2" xfId="23046"/>
    <cellStyle name="Normal 61 2 6" xfId="23047"/>
    <cellStyle name="Normal 61 2 7" xfId="23048"/>
    <cellStyle name="Normal 61 3" xfId="23049"/>
    <cellStyle name="Normal 61 3 2" xfId="23050"/>
    <cellStyle name="Normal 61 3 2 2" xfId="23051"/>
    <cellStyle name="Normal 61 3 3" xfId="23052"/>
    <cellStyle name="Normal 61 4" xfId="23053"/>
    <cellStyle name="Normal 61 4 2" xfId="23054"/>
    <cellStyle name="Normal 61 4 3" xfId="23055"/>
    <cellStyle name="Normal 61 5" xfId="23056"/>
    <cellStyle name="Normal 61 5 2" xfId="23057"/>
    <cellStyle name="Normal 61 6" xfId="23058"/>
    <cellStyle name="Normal 61 6 2" xfId="23059"/>
    <cellStyle name="Normal 61 7" xfId="23060"/>
    <cellStyle name="Normal 61 8" xfId="23061"/>
    <cellStyle name="Normal 61 9" xfId="23062"/>
    <cellStyle name="Normal 62" xfId="22"/>
    <cellStyle name="Normal 62 2" xfId="103"/>
    <cellStyle name="Normal 62 2 2" xfId="23063"/>
    <cellStyle name="Normal 62 2 2 2" xfId="23064"/>
    <cellStyle name="Normal 62 2 2 2 2" xfId="23065"/>
    <cellStyle name="Normal 62 2 2 3" xfId="23066"/>
    <cellStyle name="Normal 62 2 3" xfId="23067"/>
    <cellStyle name="Normal 62 2 3 2" xfId="23068"/>
    <cellStyle name="Normal 62 2 3 3" xfId="23069"/>
    <cellStyle name="Normal 62 2 4" xfId="23070"/>
    <cellStyle name="Normal 62 2 4 2" xfId="23071"/>
    <cellStyle name="Normal 62 2 5" xfId="23072"/>
    <cellStyle name="Normal 62 2 5 2" xfId="23073"/>
    <cellStyle name="Normal 62 2 6" xfId="23074"/>
    <cellStyle name="Normal 62 2 7" xfId="23075"/>
    <cellStyle name="Normal 62 3" xfId="23076"/>
    <cellStyle name="Normal 62 3 2" xfId="23077"/>
    <cellStyle name="Normal 62 3 2 2" xfId="23078"/>
    <cellStyle name="Normal 62 3 3" xfId="23079"/>
    <cellStyle name="Normal 62 4" xfId="23080"/>
    <cellStyle name="Normal 62 4 2" xfId="23081"/>
    <cellStyle name="Normal 62 4 3" xfId="23082"/>
    <cellStyle name="Normal 62 5" xfId="23083"/>
    <cellStyle name="Normal 62 5 2" xfId="23084"/>
    <cellStyle name="Normal 62 6" xfId="23085"/>
    <cellStyle name="Normal 62 6 2" xfId="23086"/>
    <cellStyle name="Normal 62 7" xfId="23087"/>
    <cellStyle name="Normal 62 8" xfId="23088"/>
    <cellStyle name="Normal 62 9" xfId="23089"/>
    <cellStyle name="Normal 63" xfId="23"/>
    <cellStyle name="Normal 63 2" xfId="164"/>
    <cellStyle name="Normal 63 2 2" xfId="23090"/>
    <cellStyle name="Normal 63 2 2 2" xfId="23091"/>
    <cellStyle name="Normal 63 2 2 2 2" xfId="23092"/>
    <cellStyle name="Normal 63 2 2 3" xfId="23093"/>
    <cellStyle name="Normal 63 2 3" xfId="23094"/>
    <cellStyle name="Normal 63 2 3 2" xfId="23095"/>
    <cellStyle name="Normal 63 2 3 3" xfId="23096"/>
    <cellStyle name="Normal 63 2 4" xfId="23097"/>
    <cellStyle name="Normal 63 2 4 2" xfId="23098"/>
    <cellStyle name="Normal 63 2 5" xfId="23099"/>
    <cellStyle name="Normal 63 2 5 2" xfId="23100"/>
    <cellStyle name="Normal 63 2 6" xfId="23101"/>
    <cellStyle name="Normal 63 2 7" xfId="23102"/>
    <cellStyle name="Normal 63 3" xfId="23103"/>
    <cellStyle name="Normal 63 3 2" xfId="23104"/>
    <cellStyle name="Normal 63 3 2 2" xfId="23105"/>
    <cellStyle name="Normal 63 3 3" xfId="23106"/>
    <cellStyle name="Normal 63 4" xfId="23107"/>
    <cellStyle name="Normal 63 4 2" xfId="23108"/>
    <cellStyle name="Normal 63 4 3" xfId="23109"/>
    <cellStyle name="Normal 63 5" xfId="23110"/>
    <cellStyle name="Normal 63 5 2" xfId="23111"/>
    <cellStyle name="Normal 63 6" xfId="23112"/>
    <cellStyle name="Normal 63 6 2" xfId="23113"/>
    <cellStyle name="Normal 63 7" xfId="23114"/>
    <cellStyle name="Normal 63 8" xfId="23115"/>
    <cellStyle name="Normal 63 9" xfId="23116"/>
    <cellStyle name="Normal 64" xfId="24"/>
    <cellStyle name="Normal 64 2" xfId="158"/>
    <cellStyle name="Normal 64 2 2" xfId="23117"/>
    <cellStyle name="Normal 64 2 2 2" xfId="23118"/>
    <cellStyle name="Normal 64 2 2 2 2" xfId="23119"/>
    <cellStyle name="Normal 64 2 2 3" xfId="23120"/>
    <cellStyle name="Normal 64 2 3" xfId="23121"/>
    <cellStyle name="Normal 64 2 3 2" xfId="23122"/>
    <cellStyle name="Normal 64 2 3 3" xfId="23123"/>
    <cellStyle name="Normal 64 2 4" xfId="23124"/>
    <cellStyle name="Normal 64 2 4 2" xfId="23125"/>
    <cellStyle name="Normal 64 2 5" xfId="23126"/>
    <cellStyle name="Normal 64 2 5 2" xfId="23127"/>
    <cellStyle name="Normal 64 2 6" xfId="23128"/>
    <cellStyle name="Normal 64 2 7" xfId="23129"/>
    <cellStyle name="Normal 64 3" xfId="23130"/>
    <cellStyle name="Normal 64 3 2" xfId="23131"/>
    <cellStyle name="Normal 64 3 2 2" xfId="23132"/>
    <cellStyle name="Normal 64 3 3" xfId="23133"/>
    <cellStyle name="Normal 64 4" xfId="23134"/>
    <cellStyle name="Normal 64 4 2" xfId="23135"/>
    <cellStyle name="Normal 64 4 3" xfId="23136"/>
    <cellStyle name="Normal 64 5" xfId="23137"/>
    <cellStyle name="Normal 64 5 2" xfId="23138"/>
    <cellStyle name="Normal 64 6" xfId="23139"/>
    <cellStyle name="Normal 64 6 2" xfId="23140"/>
    <cellStyle name="Normal 64 7" xfId="23141"/>
    <cellStyle name="Normal 64 8" xfId="23142"/>
    <cellStyle name="Normal 64 9" xfId="23143"/>
    <cellStyle name="Normal 65" xfId="25"/>
    <cellStyle name="Normal 65 2" xfId="157"/>
    <cellStyle name="Normal 65 2 2" xfId="23144"/>
    <cellStyle name="Normal 65 2 2 2" xfId="23145"/>
    <cellStyle name="Normal 65 2 2 2 2" xfId="23146"/>
    <cellStyle name="Normal 65 2 2 3" xfId="23147"/>
    <cellStyle name="Normal 65 2 3" xfId="23148"/>
    <cellStyle name="Normal 65 2 3 2" xfId="23149"/>
    <cellStyle name="Normal 65 2 3 3" xfId="23150"/>
    <cellStyle name="Normal 65 2 4" xfId="23151"/>
    <cellStyle name="Normal 65 2 4 2" xfId="23152"/>
    <cellStyle name="Normal 65 2 5" xfId="23153"/>
    <cellStyle name="Normal 65 2 5 2" xfId="23154"/>
    <cellStyle name="Normal 65 2 6" xfId="23155"/>
    <cellStyle name="Normal 65 2 7" xfId="23156"/>
    <cellStyle name="Normal 65 3" xfId="23157"/>
    <cellStyle name="Normal 65 3 2" xfId="23158"/>
    <cellStyle name="Normal 65 3 2 2" xfId="23159"/>
    <cellStyle name="Normal 65 3 3" xfId="23160"/>
    <cellStyle name="Normal 65 4" xfId="23161"/>
    <cellStyle name="Normal 65 4 2" xfId="23162"/>
    <cellStyle name="Normal 65 4 3" xfId="23163"/>
    <cellStyle name="Normal 65 5" xfId="23164"/>
    <cellStyle name="Normal 65 5 2" xfId="23165"/>
    <cellStyle name="Normal 65 6" xfId="23166"/>
    <cellStyle name="Normal 65 6 2" xfId="23167"/>
    <cellStyle name="Normal 65 7" xfId="23168"/>
    <cellStyle name="Normal 65 8" xfId="23169"/>
    <cellStyle name="Normal 65 9" xfId="23170"/>
    <cellStyle name="Normal 66" xfId="26"/>
    <cellStyle name="Normal 66 10" xfId="23171"/>
    <cellStyle name="Normal 66 2" xfId="152"/>
    <cellStyle name="Normal 66 2 2" xfId="23172"/>
    <cellStyle name="Normal 66 2 2 2" xfId="23173"/>
    <cellStyle name="Normal 66 2 2 2 2" xfId="23174"/>
    <cellStyle name="Normal 66 2 2 2 3" xfId="23175"/>
    <cellStyle name="Normal 66 2 2 3" xfId="23176"/>
    <cellStyle name="Normal 66 2 2 3 2" xfId="23177"/>
    <cellStyle name="Normal 66 2 2 4" xfId="23178"/>
    <cellStyle name="Normal 66 2 2 4 2" xfId="23179"/>
    <cellStyle name="Normal 66 2 2 5" xfId="23180"/>
    <cellStyle name="Normal 66 2 2 5 2" xfId="23181"/>
    <cellStyle name="Normal 66 2 2 6" xfId="23182"/>
    <cellStyle name="Normal 66 2 2 7" xfId="23183"/>
    <cellStyle name="Normal 66 2 3" xfId="23184"/>
    <cellStyle name="Normal 66 2 3 2" xfId="23185"/>
    <cellStyle name="Normal 66 2 3 3" xfId="23186"/>
    <cellStyle name="Normal 66 2 4" xfId="23187"/>
    <cellStyle name="Normal 66 2 4 2" xfId="23188"/>
    <cellStyle name="Normal 66 2 5" xfId="23189"/>
    <cellStyle name="Normal 66 2 5 2" xfId="23190"/>
    <cellStyle name="Normal 66 2 6" xfId="23191"/>
    <cellStyle name="Normal 66 2 6 2" xfId="23192"/>
    <cellStyle name="Normal 66 2 7" xfId="23193"/>
    <cellStyle name="Normal 66 2 8" xfId="23194"/>
    <cellStyle name="Normal 66 2 9" xfId="23195"/>
    <cellStyle name="Normal 66 3" xfId="23196"/>
    <cellStyle name="Normal 66 3 2" xfId="23197"/>
    <cellStyle name="Normal 66 3 2 2" xfId="23198"/>
    <cellStyle name="Normal 66 3 2 3" xfId="23199"/>
    <cellStyle name="Normal 66 3 3" xfId="23200"/>
    <cellStyle name="Normal 66 3 3 2" xfId="23201"/>
    <cellStyle name="Normal 66 3 4" xfId="23202"/>
    <cellStyle name="Normal 66 3 4 2" xfId="23203"/>
    <cellStyle name="Normal 66 3 5" xfId="23204"/>
    <cellStyle name="Normal 66 3 5 2" xfId="23205"/>
    <cellStyle name="Normal 66 3 6" xfId="23206"/>
    <cellStyle name="Normal 66 3 7" xfId="23207"/>
    <cellStyle name="Normal 66 4" xfId="23208"/>
    <cellStyle name="Normal 66 4 2" xfId="23209"/>
    <cellStyle name="Normal 66 4 3" xfId="23210"/>
    <cellStyle name="Normal 66 5" xfId="23211"/>
    <cellStyle name="Normal 66 5 2" xfId="23212"/>
    <cellStyle name="Normal 66 6" xfId="23213"/>
    <cellStyle name="Normal 66 6 2" xfId="23214"/>
    <cellStyle name="Normal 66 7" xfId="23215"/>
    <cellStyle name="Normal 66 7 2" xfId="23216"/>
    <cellStyle name="Normal 66 8" xfId="23217"/>
    <cellStyle name="Normal 66 9" xfId="23218"/>
    <cellStyle name="Normal 67" xfId="27"/>
    <cellStyle name="Normal 67 2" xfId="149"/>
    <cellStyle name="Normal 67 2 2" xfId="23219"/>
    <cellStyle name="Normal 67 2 2 2" xfId="23220"/>
    <cellStyle name="Normal 67 2 2 2 2" xfId="23221"/>
    <cellStyle name="Normal 67 2 2 3" xfId="23222"/>
    <cellStyle name="Normal 67 2 3" xfId="23223"/>
    <cellStyle name="Normal 67 2 3 2" xfId="23224"/>
    <cellStyle name="Normal 67 2 3 3" xfId="23225"/>
    <cellStyle name="Normal 67 2 4" xfId="23226"/>
    <cellStyle name="Normal 67 2 4 2" xfId="23227"/>
    <cellStyle name="Normal 67 2 5" xfId="23228"/>
    <cellStyle name="Normal 67 2 5 2" xfId="23229"/>
    <cellStyle name="Normal 67 2 6" xfId="23230"/>
    <cellStyle name="Normal 67 2 7" xfId="23231"/>
    <cellStyle name="Normal 67 3" xfId="23232"/>
    <cellStyle name="Normal 67 3 2" xfId="23233"/>
    <cellStyle name="Normal 67 3 2 2" xfId="23234"/>
    <cellStyle name="Normal 67 3 3" xfId="23235"/>
    <cellStyle name="Normal 67 4" xfId="23236"/>
    <cellStyle name="Normal 67 4 2" xfId="23237"/>
    <cellStyle name="Normal 67 4 3" xfId="23238"/>
    <cellStyle name="Normal 67 5" xfId="23239"/>
    <cellStyle name="Normal 67 5 2" xfId="23240"/>
    <cellStyle name="Normal 67 6" xfId="23241"/>
    <cellStyle name="Normal 67 6 2" xfId="23242"/>
    <cellStyle name="Normal 67 7" xfId="23243"/>
    <cellStyle name="Normal 67 8" xfId="23244"/>
    <cellStyle name="Normal 67 9" xfId="23245"/>
    <cellStyle name="Normal 68" xfId="28"/>
    <cellStyle name="Normal 68 2" xfId="155"/>
    <cellStyle name="Normal 68 2 2" xfId="23246"/>
    <cellStyle name="Normal 68 2 2 2" xfId="23247"/>
    <cellStyle name="Normal 68 2 2 2 2" xfId="23248"/>
    <cellStyle name="Normal 68 2 2 3" xfId="23249"/>
    <cellStyle name="Normal 68 2 3" xfId="23250"/>
    <cellStyle name="Normal 68 2 3 2" xfId="23251"/>
    <cellStyle name="Normal 68 2 3 3" xfId="23252"/>
    <cellStyle name="Normal 68 2 4" xfId="23253"/>
    <cellStyle name="Normal 68 2 4 2" xfId="23254"/>
    <cellStyle name="Normal 68 2 5" xfId="23255"/>
    <cellStyle name="Normal 68 2 5 2" xfId="23256"/>
    <cellStyle name="Normal 68 2 6" xfId="23257"/>
    <cellStyle name="Normal 68 2 7" xfId="23258"/>
    <cellStyle name="Normal 68 3" xfId="23259"/>
    <cellStyle name="Normal 68 3 2" xfId="23260"/>
    <cellStyle name="Normal 68 3 2 2" xfId="23261"/>
    <cellStyle name="Normal 68 3 3" xfId="23262"/>
    <cellStyle name="Normal 68 4" xfId="23263"/>
    <cellStyle name="Normal 68 4 2" xfId="23264"/>
    <cellStyle name="Normal 68 4 3" xfId="23265"/>
    <cellStyle name="Normal 68 5" xfId="23266"/>
    <cellStyle name="Normal 68 5 2" xfId="23267"/>
    <cellStyle name="Normal 68 6" xfId="23268"/>
    <cellStyle name="Normal 68 6 2" xfId="23269"/>
    <cellStyle name="Normal 68 7" xfId="23270"/>
    <cellStyle name="Normal 68 8" xfId="23271"/>
    <cellStyle name="Normal 68 9" xfId="23272"/>
    <cellStyle name="Normal 69" xfId="23273"/>
    <cellStyle name="Normal 69 2" xfId="23274"/>
    <cellStyle name="Normal 69 2 2" xfId="23275"/>
    <cellStyle name="Normal 69 2 2 2" xfId="23276"/>
    <cellStyle name="Normal 69 2 3" xfId="23277"/>
    <cellStyle name="Normal 69 2 3 2" xfId="23278"/>
    <cellStyle name="Normal 69 2 4" xfId="23279"/>
    <cellStyle name="Normal 69 2 4 2" xfId="23280"/>
    <cellStyle name="Normal 69 2 5" xfId="23281"/>
    <cellStyle name="Normal 69 2 5 2" xfId="23282"/>
    <cellStyle name="Normal 69 2 6" xfId="23283"/>
    <cellStyle name="Normal 69 3" xfId="23284"/>
    <cellStyle name="Normal 69 3 2" xfId="23285"/>
    <cellStyle name="Normal 69 4" xfId="23286"/>
    <cellStyle name="Normal 69 4 2" xfId="23287"/>
    <cellStyle name="Normal 69 5" xfId="23288"/>
    <cellStyle name="Normal 69 5 2" xfId="23289"/>
    <cellStyle name="Normal 69 6" xfId="23290"/>
    <cellStyle name="Normal 69 6 2" xfId="23291"/>
    <cellStyle name="Normal 69 7" xfId="23292"/>
    <cellStyle name="Normal 69 8" xfId="23293"/>
    <cellStyle name="Normal 7" xfId="66"/>
    <cellStyle name="Normal 7 10" xfId="23294"/>
    <cellStyle name="Normal 7 11" xfId="23295"/>
    <cellStyle name="Normal 7 12" xfId="23296"/>
    <cellStyle name="Normal 7 13" xfId="23297"/>
    <cellStyle name="Normal 7 14" xfId="26668"/>
    <cellStyle name="Normal 7 2" xfId="23298"/>
    <cellStyle name="Normal 7 2 2" xfId="23299"/>
    <cellStyle name="Normal 7 2 2 2" xfId="23300"/>
    <cellStyle name="Normal 7 2 2 2 2" xfId="23301"/>
    <cellStyle name="Normal 7 2 2 2 3" xfId="23302"/>
    <cellStyle name="Normal 7 2 2 2 4" xfId="23303"/>
    <cellStyle name="Normal 7 2 2 3" xfId="23304"/>
    <cellStyle name="Normal 7 2 2 4" xfId="23305"/>
    <cellStyle name="Normal 7 2 2 5" xfId="23306"/>
    <cellStyle name="Normal 7 2 3" xfId="23307"/>
    <cellStyle name="Normal 7 2 3 2" xfId="23308"/>
    <cellStyle name="Normal 7 2 3 3" xfId="23309"/>
    <cellStyle name="Normal 7 2 3 4" xfId="23310"/>
    <cellStyle name="Normal 7 2 3 5" xfId="23311"/>
    <cellStyle name="Normal 7 2 4" xfId="23312"/>
    <cellStyle name="Normal 7 2 4 2" xfId="23313"/>
    <cellStyle name="Normal 7 2 5" xfId="23314"/>
    <cellStyle name="Normal 7 2 5 2" xfId="23315"/>
    <cellStyle name="Normal 7 2 6" xfId="23316"/>
    <cellStyle name="Normal 7 2 7" xfId="23317"/>
    <cellStyle name="Normal 7 2 8" xfId="23318"/>
    <cellStyle name="Normal 7 2 9" xfId="23319"/>
    <cellStyle name="Normal 7 3" xfId="23320"/>
    <cellStyle name="Normal 7 3 2" xfId="23321"/>
    <cellStyle name="Normal 7 3 2 2" xfId="23322"/>
    <cellStyle name="Normal 7 3 2 2 2" xfId="23323"/>
    <cellStyle name="Normal 7 3 2 2 3" xfId="23324"/>
    <cellStyle name="Normal 7 3 2 3" xfId="23325"/>
    <cellStyle name="Normal 7 3 2 4" xfId="23326"/>
    <cellStyle name="Normal 7 3 2 5" xfId="23327"/>
    <cellStyle name="Normal 7 3 3" xfId="23328"/>
    <cellStyle name="Normal 7 3 3 2" xfId="23329"/>
    <cellStyle name="Normal 7 3 3 3" xfId="23330"/>
    <cellStyle name="Normal 7 3 4" xfId="23331"/>
    <cellStyle name="Normal 7 3 5" xfId="23332"/>
    <cellStyle name="Normal 7 3 6" xfId="23333"/>
    <cellStyle name="Normal 7 4" xfId="23334"/>
    <cellStyle name="Normal 7 4 2" xfId="23335"/>
    <cellStyle name="Normal 7 4 2 2" xfId="23336"/>
    <cellStyle name="Normal 7 4 2 3" xfId="23337"/>
    <cellStyle name="Normal 7 4 2 4" xfId="23338"/>
    <cellStyle name="Normal 7 4 3" xfId="23339"/>
    <cellStyle name="Normal 7 4 4" xfId="23340"/>
    <cellStyle name="Normal 7 4 5" xfId="23341"/>
    <cellStyle name="Normal 7 5" xfId="23342"/>
    <cellStyle name="Normal 7 5 2" xfId="23343"/>
    <cellStyle name="Normal 7 5 3" xfId="23344"/>
    <cellStyle name="Normal 7 5 4" xfId="23345"/>
    <cellStyle name="Normal 7 5 5" xfId="23346"/>
    <cellStyle name="Normal 7 6" xfId="23347"/>
    <cellStyle name="Normal 7 6 2" xfId="23348"/>
    <cellStyle name="Normal 7 7" xfId="23349"/>
    <cellStyle name="Normal 7 7 2" xfId="23350"/>
    <cellStyle name="Normal 7 8" xfId="23351"/>
    <cellStyle name="Normal 7 9" xfId="23352"/>
    <cellStyle name="Normal 70" xfId="23353"/>
    <cellStyle name="Normal 70 2" xfId="23354"/>
    <cellStyle name="Normal 70 2 2" xfId="23355"/>
    <cellStyle name="Normal 70 2 2 2" xfId="23356"/>
    <cellStyle name="Normal 70 2 3" xfId="23357"/>
    <cellStyle name="Normal 70 2 3 2" xfId="23358"/>
    <cellStyle name="Normal 70 2 4" xfId="23359"/>
    <cellStyle name="Normal 70 2 4 2" xfId="23360"/>
    <cellStyle name="Normal 70 2 5" xfId="23361"/>
    <cellStyle name="Normal 70 2 5 2" xfId="23362"/>
    <cellStyle name="Normal 70 2 6" xfId="23363"/>
    <cellStyle name="Normal 70 3" xfId="23364"/>
    <cellStyle name="Normal 70 3 2" xfId="23365"/>
    <cellStyle name="Normal 70 4" xfId="23366"/>
    <cellStyle name="Normal 70 4 2" xfId="23367"/>
    <cellStyle name="Normal 70 5" xfId="23368"/>
    <cellStyle name="Normal 70 5 2" xfId="23369"/>
    <cellStyle name="Normal 70 6" xfId="23370"/>
    <cellStyle name="Normal 70 6 2" xfId="23371"/>
    <cellStyle name="Normal 70 7" xfId="23372"/>
    <cellStyle name="Normal 70 8" xfId="23373"/>
    <cellStyle name="Normal 71" xfId="29"/>
    <cellStyle name="Normal 71 2" xfId="150"/>
    <cellStyle name="Normal 71 2 2" xfId="23374"/>
    <cellStyle name="Normal 71 2 2 2" xfId="23375"/>
    <cellStyle name="Normal 71 2 2 2 2" xfId="23376"/>
    <cellStyle name="Normal 71 2 2 3" xfId="23377"/>
    <cellStyle name="Normal 71 2 3" xfId="23378"/>
    <cellStyle name="Normal 71 2 3 2" xfId="23379"/>
    <cellStyle name="Normal 71 2 3 3" xfId="23380"/>
    <cellStyle name="Normal 71 2 4" xfId="23381"/>
    <cellStyle name="Normal 71 2 4 2" xfId="23382"/>
    <cellStyle name="Normal 71 2 5" xfId="23383"/>
    <cellStyle name="Normal 71 2 5 2" xfId="23384"/>
    <cellStyle name="Normal 71 2 6" xfId="23385"/>
    <cellStyle name="Normal 71 2 7" xfId="23386"/>
    <cellStyle name="Normal 71 3" xfId="23387"/>
    <cellStyle name="Normal 71 3 2" xfId="23388"/>
    <cellStyle name="Normal 71 3 2 2" xfId="23389"/>
    <cellStyle name="Normal 71 3 3" xfId="23390"/>
    <cellStyle name="Normal 71 4" xfId="23391"/>
    <cellStyle name="Normal 71 4 2" xfId="23392"/>
    <cellStyle name="Normal 71 4 3" xfId="23393"/>
    <cellStyle name="Normal 71 5" xfId="23394"/>
    <cellStyle name="Normal 71 5 2" xfId="23395"/>
    <cellStyle name="Normal 71 6" xfId="23396"/>
    <cellStyle name="Normal 71 6 2" xfId="23397"/>
    <cellStyle name="Normal 71 7" xfId="23398"/>
    <cellStyle name="Normal 71 8" xfId="23399"/>
    <cellStyle name="Normal 71 9" xfId="23400"/>
    <cellStyle name="Normal 72" xfId="23401"/>
    <cellStyle name="Normal 72 2" xfId="23402"/>
    <cellStyle name="Normal 72 3" xfId="23403"/>
    <cellStyle name="Normal 73" xfId="30"/>
    <cellStyle name="Normal 73 2" xfId="160"/>
    <cellStyle name="Normal 73 2 2" xfId="23404"/>
    <cellStyle name="Normal 73 2 2 2" xfId="23405"/>
    <cellStyle name="Normal 73 2 3" xfId="23406"/>
    <cellStyle name="Normal 73 3" xfId="23407"/>
    <cellStyle name="Normal 73 3 2" xfId="23408"/>
    <cellStyle name="Normal 73 4" xfId="23409"/>
    <cellStyle name="Normal 73 5" xfId="23410"/>
    <cellStyle name="Normal 74" xfId="23411"/>
    <cellStyle name="Normal 75" xfId="31"/>
    <cellStyle name="Normal 75 2" xfId="147"/>
    <cellStyle name="Normal 75 2 2" xfId="23412"/>
    <cellStyle name="Normal 75 2 2 2" xfId="23413"/>
    <cellStyle name="Normal 75 2 3" xfId="23414"/>
    <cellStyle name="Normal 75 3" xfId="23415"/>
    <cellStyle name="Normal 75 3 2" xfId="23416"/>
    <cellStyle name="Normal 75 4" xfId="23417"/>
    <cellStyle name="Normal 76" xfId="32"/>
    <cellStyle name="Normal 76 2" xfId="156"/>
    <cellStyle name="Normal 76 2 2" xfId="23418"/>
    <cellStyle name="Normal 76 2 2 2" xfId="23419"/>
    <cellStyle name="Normal 76 2 3" xfId="23420"/>
    <cellStyle name="Normal 76 3" xfId="23421"/>
    <cellStyle name="Normal 76 3 2" xfId="23422"/>
    <cellStyle name="Normal 76 4" xfId="23423"/>
    <cellStyle name="Normal 77" xfId="33"/>
    <cellStyle name="Normal 77 2" xfId="100"/>
    <cellStyle name="Normal 77 2 2" xfId="23424"/>
    <cellStyle name="Normal 77 2 2 2" xfId="23425"/>
    <cellStyle name="Normal 77 2 3" xfId="23426"/>
    <cellStyle name="Normal 77 3" xfId="23427"/>
    <cellStyle name="Normal 77 3 2" xfId="23428"/>
    <cellStyle name="Normal 77 4" xfId="23429"/>
    <cellStyle name="Normal 78" xfId="55"/>
    <cellStyle name="Normal 78 2" xfId="154"/>
    <cellStyle name="Normal 78 2 2" xfId="23430"/>
    <cellStyle name="Normal 78 2 2 2" xfId="23431"/>
    <cellStyle name="Normal 78 2 3" xfId="23432"/>
    <cellStyle name="Normal 78 3" xfId="118"/>
    <cellStyle name="Normal 78 3 2" xfId="23433"/>
    <cellStyle name="Normal 78 3 2 2" xfId="23434"/>
    <cellStyle name="Normal 78 3 3" xfId="23435"/>
    <cellStyle name="Normal 78 4" xfId="23436"/>
    <cellStyle name="Normal 78 5" xfId="23437"/>
    <cellStyle name="Normal 79" xfId="159"/>
    <cellStyle name="Normal 79 2" xfId="23438"/>
    <cellStyle name="Normal 79 2 2" xfId="23439"/>
    <cellStyle name="Normal 79 3" xfId="23440"/>
    <cellStyle name="Normal 79 4" xfId="23441"/>
    <cellStyle name="Normal 8" xfId="81"/>
    <cellStyle name="Normal 8 10" xfId="23442"/>
    <cellStyle name="Normal 8 11" xfId="23443"/>
    <cellStyle name="Normal 8 12" xfId="23444"/>
    <cellStyle name="Normal 8 13" xfId="23445"/>
    <cellStyle name="Normal 8 2" xfId="135"/>
    <cellStyle name="Normal 8 2 10" xfId="23446"/>
    <cellStyle name="Normal 8 2 2" xfId="23447"/>
    <cellStyle name="Normal 8 2 2 2" xfId="23448"/>
    <cellStyle name="Normal 8 2 2 2 2" xfId="23449"/>
    <cellStyle name="Normal 8 2 2 2 3" xfId="23450"/>
    <cellStyle name="Normal 8 2 2 2 4" xfId="23451"/>
    <cellStyle name="Normal 8 2 2 3" xfId="23452"/>
    <cellStyle name="Normal 8 2 2 4" xfId="23453"/>
    <cellStyle name="Normal 8 2 2 5" xfId="23454"/>
    <cellStyle name="Normal 8 2 3" xfId="23455"/>
    <cellStyle name="Normal 8 2 3 2" xfId="23456"/>
    <cellStyle name="Normal 8 2 3 3" xfId="23457"/>
    <cellStyle name="Normal 8 2 3 4" xfId="23458"/>
    <cellStyle name="Normal 8 2 3 5" xfId="23459"/>
    <cellStyle name="Normal 8 2 4" xfId="23460"/>
    <cellStyle name="Normal 8 2 4 2" xfId="23461"/>
    <cellStyle name="Normal 8 2 5" xfId="23462"/>
    <cellStyle name="Normal 8 2 5 2" xfId="23463"/>
    <cellStyle name="Normal 8 2 6" xfId="23464"/>
    <cellStyle name="Normal 8 2 7" xfId="23465"/>
    <cellStyle name="Normal 8 2 8" xfId="23466"/>
    <cellStyle name="Normal 8 2 9" xfId="23467"/>
    <cellStyle name="Normal 8 3" xfId="115"/>
    <cellStyle name="Normal 8 3 2" xfId="23468"/>
    <cellStyle name="Normal 8 3 2 2" xfId="23469"/>
    <cellStyle name="Normal 8 3 2 2 2" xfId="23470"/>
    <cellStyle name="Normal 8 3 2 2 3" xfId="23471"/>
    <cellStyle name="Normal 8 3 2 3" xfId="23472"/>
    <cellStyle name="Normal 8 3 2 4" xfId="23473"/>
    <cellStyle name="Normal 8 3 2 5" xfId="23474"/>
    <cellStyle name="Normal 8 3 3" xfId="23475"/>
    <cellStyle name="Normal 8 3 3 2" xfId="23476"/>
    <cellStyle name="Normal 8 3 3 3" xfId="23477"/>
    <cellStyle name="Normal 8 3 4" xfId="23478"/>
    <cellStyle name="Normal 8 3 5" xfId="23479"/>
    <cellStyle name="Normal 8 3 6" xfId="23480"/>
    <cellStyle name="Normal 8 3 7" xfId="23481"/>
    <cellStyle name="Normal 8 4" xfId="23482"/>
    <cellStyle name="Normal 8 4 2" xfId="23483"/>
    <cellStyle name="Normal 8 4 2 2" xfId="23484"/>
    <cellStyle name="Normal 8 4 2 3" xfId="23485"/>
    <cellStyle name="Normal 8 4 2 4" xfId="23486"/>
    <cellStyle name="Normal 8 4 3" xfId="23487"/>
    <cellStyle name="Normal 8 4 4" xfId="23488"/>
    <cellStyle name="Normal 8 4 5" xfId="23489"/>
    <cellStyle name="Normal 8 5" xfId="23490"/>
    <cellStyle name="Normal 8 5 2" xfId="23491"/>
    <cellStyle name="Normal 8 5 3" xfId="23492"/>
    <cellStyle name="Normal 8 5 4" xfId="23493"/>
    <cellStyle name="Normal 8 5 5" xfId="23494"/>
    <cellStyle name="Normal 8 6" xfId="23495"/>
    <cellStyle name="Normal 8 6 2" xfId="23496"/>
    <cellStyle name="Normal 8 7" xfId="23497"/>
    <cellStyle name="Normal 8 7 2" xfId="23498"/>
    <cellStyle name="Normal 8 8" xfId="23499"/>
    <cellStyle name="Normal 8 9" xfId="23500"/>
    <cellStyle name="Normal 80" xfId="23501"/>
    <cellStyle name="Normal 81" xfId="23502"/>
    <cellStyle name="Normal 82" xfId="23503"/>
    <cellStyle name="Normal 83" xfId="23504"/>
    <cellStyle name="Normal 84" xfId="23505"/>
    <cellStyle name="Normal 85" xfId="23506"/>
    <cellStyle name="Normal 86" xfId="23507"/>
    <cellStyle name="Normal 87" xfId="23508"/>
    <cellStyle name="Normal 88" xfId="23509"/>
    <cellStyle name="Normal 89" xfId="23510"/>
    <cellStyle name="Normal 9" xfId="83"/>
    <cellStyle name="Normal 9 10" xfId="23511"/>
    <cellStyle name="Normal 9 11" xfId="23512"/>
    <cellStyle name="Normal 9 12" xfId="23513"/>
    <cellStyle name="Normal 9 13" xfId="23514"/>
    <cellStyle name="Normal 9 14" xfId="26663"/>
    <cellStyle name="Normal 9 2" xfId="88"/>
    <cellStyle name="Normal 9 2 10" xfId="23515"/>
    <cellStyle name="Normal 9 2 2" xfId="23516"/>
    <cellStyle name="Normal 9 2 2 2" xfId="23517"/>
    <cellStyle name="Normal 9 2 2 2 2" xfId="23518"/>
    <cellStyle name="Normal 9 2 2 2 3" xfId="23519"/>
    <cellStyle name="Normal 9 2 2 2 4" xfId="23520"/>
    <cellStyle name="Normal 9 2 2 3" xfId="23521"/>
    <cellStyle name="Normal 9 2 2 4" xfId="23522"/>
    <cellStyle name="Normal 9 2 2 5" xfId="23523"/>
    <cellStyle name="Normal 9 2 3" xfId="23524"/>
    <cellStyle name="Normal 9 2 3 2" xfId="23525"/>
    <cellStyle name="Normal 9 2 3 3" xfId="23526"/>
    <cellStyle name="Normal 9 2 3 4" xfId="23527"/>
    <cellStyle name="Normal 9 2 3 5" xfId="23528"/>
    <cellStyle name="Normal 9 2 4" xfId="23529"/>
    <cellStyle name="Normal 9 2 4 2" xfId="23530"/>
    <cellStyle name="Normal 9 2 5" xfId="23531"/>
    <cellStyle name="Normal 9 2 5 2" xfId="23532"/>
    <cellStyle name="Normal 9 2 6" xfId="23533"/>
    <cellStyle name="Normal 9 2 7" xfId="23534"/>
    <cellStyle name="Normal 9 2 8" xfId="23535"/>
    <cellStyle name="Normal 9 2 9" xfId="23536"/>
    <cellStyle name="Normal 9 3" xfId="137"/>
    <cellStyle name="Normal 9 3 2" xfId="23537"/>
    <cellStyle name="Normal 9 3 2 2" xfId="23538"/>
    <cellStyle name="Normal 9 3 2 2 2" xfId="23539"/>
    <cellStyle name="Normal 9 3 2 2 3" xfId="23540"/>
    <cellStyle name="Normal 9 3 2 3" xfId="23541"/>
    <cellStyle name="Normal 9 3 2 4" xfId="23542"/>
    <cellStyle name="Normal 9 3 2 5" xfId="23543"/>
    <cellStyle name="Normal 9 3 3" xfId="23544"/>
    <cellStyle name="Normal 9 3 3 2" xfId="23545"/>
    <cellStyle name="Normal 9 3 3 3" xfId="23546"/>
    <cellStyle name="Normal 9 3 4" xfId="23547"/>
    <cellStyle name="Normal 9 3 5" xfId="23548"/>
    <cellStyle name="Normal 9 3 6" xfId="23549"/>
    <cellStyle name="Normal 9 3 7" xfId="23550"/>
    <cellStyle name="Normal 9 4" xfId="113"/>
    <cellStyle name="Normal 9 4 2" xfId="23551"/>
    <cellStyle name="Normal 9 4 2 2" xfId="23552"/>
    <cellStyle name="Normal 9 4 2 2 2" xfId="23553"/>
    <cellStyle name="Normal 9 4 2 2 3" xfId="23554"/>
    <cellStyle name="Normal 9 4 2 3" xfId="23555"/>
    <cellStyle name="Normal 9 4 2 3 2" xfId="23556"/>
    <cellStyle name="Normal 9 4 2 4" xfId="23557"/>
    <cellStyle name="Normal 9 4 2 5" xfId="23558"/>
    <cellStyle name="Normal 9 4 3" xfId="23559"/>
    <cellStyle name="Normal 9 4 3 2" xfId="23560"/>
    <cellStyle name="Normal 9 4 3 3" xfId="23561"/>
    <cellStyle name="Normal 9 4 4" xfId="23562"/>
    <cellStyle name="Normal 9 4 4 2" xfId="23563"/>
    <cellStyle name="Normal 9 4 5" xfId="23564"/>
    <cellStyle name="Normal 9 4 6" xfId="23565"/>
    <cellStyle name="Normal 9 5" xfId="179"/>
    <cellStyle name="Normal 9 5 2" xfId="23566"/>
    <cellStyle name="Normal 9 5 2 2" xfId="23567"/>
    <cellStyle name="Normal 9 5 2 2 2" xfId="23568"/>
    <cellStyle name="Normal 9 5 2 3" xfId="23569"/>
    <cellStyle name="Normal 9 5 2 4" xfId="23570"/>
    <cellStyle name="Normal 9 5 3" xfId="23571"/>
    <cellStyle name="Normal 9 5 3 2" xfId="23572"/>
    <cellStyle name="Normal 9 5 3 3" xfId="23573"/>
    <cellStyle name="Normal 9 5 4" xfId="23574"/>
    <cellStyle name="Normal 9 5 4 2" xfId="23575"/>
    <cellStyle name="Normal 9 5 5" xfId="23576"/>
    <cellStyle name="Normal 9 5 6" xfId="23577"/>
    <cellStyle name="Normal 9 6" xfId="192"/>
    <cellStyle name="Normal 9 6 2" xfId="23578"/>
    <cellStyle name="Normal 9 6 2 2" xfId="23579"/>
    <cellStyle name="Normal 9 6 2 2 2" xfId="23580"/>
    <cellStyle name="Normal 9 6 2 3" xfId="23581"/>
    <cellStyle name="Normal 9 6 2 4" xfId="23582"/>
    <cellStyle name="Normal 9 6 3" xfId="23583"/>
    <cellStyle name="Normal 9 6 3 2" xfId="23584"/>
    <cellStyle name="Normal 9 6 4" xfId="23585"/>
    <cellStyle name="Normal 9 6 5" xfId="23586"/>
    <cellStyle name="Normal 9 7" xfId="23587"/>
    <cellStyle name="Normal 9 7 2" xfId="23588"/>
    <cellStyle name="Normal 9 8" xfId="23589"/>
    <cellStyle name="Normal 9 9" xfId="23590"/>
    <cellStyle name="Normal 90" xfId="23591"/>
    <cellStyle name="Normal 91" xfId="23592"/>
    <cellStyle name="Normal 92" xfId="23593"/>
    <cellStyle name="Normal 93" xfId="23594"/>
    <cellStyle name="Normal 94" xfId="23595"/>
    <cellStyle name="Normal 95" xfId="23596"/>
    <cellStyle name="Normal 96" xfId="23597"/>
    <cellStyle name="Normal 97" xfId="23598"/>
    <cellStyle name="Normal 98" xfId="23599"/>
    <cellStyle name="Normal 99" xfId="23600"/>
    <cellStyle name="Normal(0)" xfId="23601"/>
    <cellStyle name="Normal_Advtise Exp" xfId="6"/>
    <cellStyle name="Normal_RORO1200" xfId="7"/>
    <cellStyle name="Normal_UG05XX4a" xfId="8"/>
    <cellStyle name="NormalHelv" xfId="23602"/>
    <cellStyle name="Note 10" xfId="23603"/>
    <cellStyle name="Note 10 10" xfId="23604"/>
    <cellStyle name="Note 10 11" xfId="23605"/>
    <cellStyle name="Note 10 2" xfId="23606"/>
    <cellStyle name="Note 10 2 2" xfId="23607"/>
    <cellStyle name="Note 10 2 2 2" xfId="23608"/>
    <cellStyle name="Note 10 2 3" xfId="23609"/>
    <cellStyle name="Note 10 2 3 2" xfId="23610"/>
    <cellStyle name="Note 10 2 4" xfId="23611"/>
    <cellStyle name="Note 10 2 4 2" xfId="23612"/>
    <cellStyle name="Note 10 2 5" xfId="23613"/>
    <cellStyle name="Note 10 2 5 2" xfId="23614"/>
    <cellStyle name="Note 10 2 6" xfId="23615"/>
    <cellStyle name="Note 10 2 7" xfId="23616"/>
    <cellStyle name="Note 10 2 8" xfId="23617"/>
    <cellStyle name="Note 10 2 9" xfId="23618"/>
    <cellStyle name="Note 10 3" xfId="23619"/>
    <cellStyle name="Note 10 3 2" xfId="23620"/>
    <cellStyle name="Note 10 4" xfId="23621"/>
    <cellStyle name="Note 10 4 2" xfId="23622"/>
    <cellStyle name="Note 10 5" xfId="23623"/>
    <cellStyle name="Note 10 5 2" xfId="23624"/>
    <cellStyle name="Note 10 6" xfId="23625"/>
    <cellStyle name="Note 10 6 2" xfId="23626"/>
    <cellStyle name="Note 10 7" xfId="23627"/>
    <cellStyle name="Note 10 8" xfId="23628"/>
    <cellStyle name="Note 10 9" xfId="23629"/>
    <cellStyle name="Note 11" xfId="23630"/>
    <cellStyle name="Note 11 10" xfId="23631"/>
    <cellStyle name="Note 11 11" xfId="23632"/>
    <cellStyle name="Note 11 2" xfId="23633"/>
    <cellStyle name="Note 11 2 2" xfId="23634"/>
    <cellStyle name="Note 11 2 2 2" xfId="23635"/>
    <cellStyle name="Note 11 2 3" xfId="23636"/>
    <cellStyle name="Note 11 2 3 2" xfId="23637"/>
    <cellStyle name="Note 11 2 4" xfId="23638"/>
    <cellStyle name="Note 11 2 4 2" xfId="23639"/>
    <cellStyle name="Note 11 2 5" xfId="23640"/>
    <cellStyle name="Note 11 2 5 2" xfId="23641"/>
    <cellStyle name="Note 11 2 6" xfId="23642"/>
    <cellStyle name="Note 11 2 7" xfId="23643"/>
    <cellStyle name="Note 11 2 8" xfId="23644"/>
    <cellStyle name="Note 11 2 9" xfId="23645"/>
    <cellStyle name="Note 11 3" xfId="23646"/>
    <cellStyle name="Note 11 3 2" xfId="23647"/>
    <cellStyle name="Note 11 4" xfId="23648"/>
    <cellStyle name="Note 11 4 2" xfId="23649"/>
    <cellStyle name="Note 11 5" xfId="23650"/>
    <cellStyle name="Note 11 5 2" xfId="23651"/>
    <cellStyle name="Note 11 6" xfId="23652"/>
    <cellStyle name="Note 11 6 2" xfId="23653"/>
    <cellStyle name="Note 11 7" xfId="23654"/>
    <cellStyle name="Note 11 8" xfId="23655"/>
    <cellStyle name="Note 11 9" xfId="23656"/>
    <cellStyle name="Note 12" xfId="23657"/>
    <cellStyle name="Note 12 10" xfId="23658"/>
    <cellStyle name="Note 12 11" xfId="23659"/>
    <cellStyle name="Note 12 2" xfId="23660"/>
    <cellStyle name="Note 12 2 2" xfId="23661"/>
    <cellStyle name="Note 12 2 2 2" xfId="23662"/>
    <cellStyle name="Note 12 2 3" xfId="23663"/>
    <cellStyle name="Note 12 2 3 2" xfId="23664"/>
    <cellStyle name="Note 12 2 4" xfId="23665"/>
    <cellStyle name="Note 12 2 4 2" xfId="23666"/>
    <cellStyle name="Note 12 2 5" xfId="23667"/>
    <cellStyle name="Note 12 2 5 2" xfId="23668"/>
    <cellStyle name="Note 12 2 6" xfId="23669"/>
    <cellStyle name="Note 12 2 7" xfId="23670"/>
    <cellStyle name="Note 12 2 8" xfId="23671"/>
    <cellStyle name="Note 12 2 9" xfId="23672"/>
    <cellStyle name="Note 12 3" xfId="23673"/>
    <cellStyle name="Note 12 3 2" xfId="23674"/>
    <cellStyle name="Note 12 4" xfId="23675"/>
    <cellStyle name="Note 12 4 2" xfId="23676"/>
    <cellStyle name="Note 12 5" xfId="23677"/>
    <cellStyle name="Note 12 5 2" xfId="23678"/>
    <cellStyle name="Note 12 6" xfId="23679"/>
    <cellStyle name="Note 12 6 2" xfId="23680"/>
    <cellStyle name="Note 12 7" xfId="23681"/>
    <cellStyle name="Note 12 8" xfId="23682"/>
    <cellStyle name="Note 12 9" xfId="23683"/>
    <cellStyle name="Note 13" xfId="23684"/>
    <cellStyle name="Note 13 2" xfId="23685"/>
    <cellStyle name="Note 13 2 2" xfId="23686"/>
    <cellStyle name="Note 13 2 2 2" xfId="23687"/>
    <cellStyle name="Note 13 2 3" xfId="23688"/>
    <cellStyle name="Note 13 2 3 2" xfId="23689"/>
    <cellStyle name="Note 13 2 4" xfId="23690"/>
    <cellStyle name="Note 13 2 4 2" xfId="23691"/>
    <cellStyle name="Note 13 2 5" xfId="23692"/>
    <cellStyle name="Note 13 2 5 2" xfId="23693"/>
    <cellStyle name="Note 13 2 6" xfId="23694"/>
    <cellStyle name="Note 13 3" xfId="23695"/>
    <cellStyle name="Note 13 3 2" xfId="23696"/>
    <cellStyle name="Note 13 4" xfId="23697"/>
    <cellStyle name="Note 13 4 2" xfId="23698"/>
    <cellStyle name="Note 13 5" xfId="23699"/>
    <cellStyle name="Note 13 5 2" xfId="23700"/>
    <cellStyle name="Note 13 6" xfId="23701"/>
    <cellStyle name="Note 13 6 2" xfId="23702"/>
    <cellStyle name="Note 13 7" xfId="23703"/>
    <cellStyle name="Note 13 8" xfId="23704"/>
    <cellStyle name="Note 14" xfId="23705"/>
    <cellStyle name="Note 14 2" xfId="23706"/>
    <cellStyle name="Note 14 2 2" xfId="23707"/>
    <cellStyle name="Note 14 2 2 2" xfId="23708"/>
    <cellStyle name="Note 14 2 3" xfId="23709"/>
    <cellStyle name="Note 14 2 3 2" xfId="23710"/>
    <cellStyle name="Note 14 2 4" xfId="23711"/>
    <cellStyle name="Note 14 2 4 2" xfId="23712"/>
    <cellStyle name="Note 14 2 5" xfId="23713"/>
    <cellStyle name="Note 14 2 5 2" xfId="23714"/>
    <cellStyle name="Note 14 2 6" xfId="23715"/>
    <cellStyle name="Note 14 3" xfId="23716"/>
    <cellStyle name="Note 14 3 2" xfId="23717"/>
    <cellStyle name="Note 14 4" xfId="23718"/>
    <cellStyle name="Note 14 4 2" xfId="23719"/>
    <cellStyle name="Note 14 5" xfId="23720"/>
    <cellStyle name="Note 14 5 2" xfId="23721"/>
    <cellStyle name="Note 14 6" xfId="23722"/>
    <cellStyle name="Note 14 6 2" xfId="23723"/>
    <cellStyle name="Note 14 7" xfId="23724"/>
    <cellStyle name="Note 14 8" xfId="23725"/>
    <cellStyle name="Note 15" xfId="23726"/>
    <cellStyle name="Note 15 2" xfId="23727"/>
    <cellStyle name="Note 15 2 2" xfId="23728"/>
    <cellStyle name="Note 15 2 2 2" xfId="23729"/>
    <cellStyle name="Note 15 2 3" xfId="23730"/>
    <cellStyle name="Note 15 2 3 2" xfId="23731"/>
    <cellStyle name="Note 15 2 4" xfId="23732"/>
    <cellStyle name="Note 15 2 4 2" xfId="23733"/>
    <cellStyle name="Note 15 2 5" xfId="23734"/>
    <cellStyle name="Note 15 2 5 2" xfId="23735"/>
    <cellStyle name="Note 15 2 6" xfId="23736"/>
    <cellStyle name="Note 15 3" xfId="23737"/>
    <cellStyle name="Note 15 3 2" xfId="23738"/>
    <cellStyle name="Note 15 4" xfId="23739"/>
    <cellStyle name="Note 15 4 2" xfId="23740"/>
    <cellStyle name="Note 15 5" xfId="23741"/>
    <cellStyle name="Note 15 5 2" xfId="23742"/>
    <cellStyle name="Note 15 6" xfId="23743"/>
    <cellStyle name="Note 15 6 2" xfId="23744"/>
    <cellStyle name="Note 15 7" xfId="23745"/>
    <cellStyle name="Note 15 8" xfId="23746"/>
    <cellStyle name="Note 16" xfId="23747"/>
    <cellStyle name="Note 16 2" xfId="23748"/>
    <cellStyle name="Note 16 2 2" xfId="23749"/>
    <cellStyle name="Note 16 2 2 2" xfId="23750"/>
    <cellStyle name="Note 16 2 3" xfId="23751"/>
    <cellStyle name="Note 16 2 3 2" xfId="23752"/>
    <cellStyle name="Note 16 2 4" xfId="23753"/>
    <cellStyle name="Note 16 2 4 2" xfId="23754"/>
    <cellStyle name="Note 16 2 5" xfId="23755"/>
    <cellStyle name="Note 16 2 5 2" xfId="23756"/>
    <cellStyle name="Note 16 2 6" xfId="23757"/>
    <cellStyle name="Note 16 3" xfId="23758"/>
    <cellStyle name="Note 16 3 2" xfId="23759"/>
    <cellStyle name="Note 16 4" xfId="23760"/>
    <cellStyle name="Note 16 4 2" xfId="23761"/>
    <cellStyle name="Note 16 5" xfId="23762"/>
    <cellStyle name="Note 16 5 2" xfId="23763"/>
    <cellStyle name="Note 16 6" xfId="23764"/>
    <cellStyle name="Note 16 6 2" xfId="23765"/>
    <cellStyle name="Note 16 7" xfId="23766"/>
    <cellStyle name="Note 16 8" xfId="23767"/>
    <cellStyle name="Note 17" xfId="23768"/>
    <cellStyle name="Note 17 2" xfId="23769"/>
    <cellStyle name="Note 17 2 2" xfId="23770"/>
    <cellStyle name="Note 17 2 2 2" xfId="23771"/>
    <cellStyle name="Note 17 2 3" xfId="23772"/>
    <cellStyle name="Note 17 2 3 2" xfId="23773"/>
    <cellStyle name="Note 17 2 4" xfId="23774"/>
    <cellStyle name="Note 17 2 4 2" xfId="23775"/>
    <cellStyle name="Note 17 2 5" xfId="23776"/>
    <cellStyle name="Note 17 2 5 2" xfId="23777"/>
    <cellStyle name="Note 17 2 6" xfId="23778"/>
    <cellStyle name="Note 17 3" xfId="23779"/>
    <cellStyle name="Note 17 3 2" xfId="23780"/>
    <cellStyle name="Note 17 4" xfId="23781"/>
    <cellStyle name="Note 17 4 2" xfId="23782"/>
    <cellStyle name="Note 17 5" xfId="23783"/>
    <cellStyle name="Note 17 5 2" xfId="23784"/>
    <cellStyle name="Note 17 6" xfId="23785"/>
    <cellStyle name="Note 17 6 2" xfId="23786"/>
    <cellStyle name="Note 17 7" xfId="23787"/>
    <cellStyle name="Note 17 8" xfId="23788"/>
    <cellStyle name="Note 18" xfId="23789"/>
    <cellStyle name="Note 18 2" xfId="23790"/>
    <cellStyle name="Note 18 2 2" xfId="23791"/>
    <cellStyle name="Note 18 2 2 2" xfId="23792"/>
    <cellStyle name="Note 18 2 3" xfId="23793"/>
    <cellStyle name="Note 18 2 3 2" xfId="23794"/>
    <cellStyle name="Note 18 2 4" xfId="23795"/>
    <cellStyle name="Note 18 2 4 2" xfId="23796"/>
    <cellStyle name="Note 18 2 5" xfId="23797"/>
    <cellStyle name="Note 18 2 5 2" xfId="23798"/>
    <cellStyle name="Note 18 2 6" xfId="23799"/>
    <cellStyle name="Note 18 3" xfId="23800"/>
    <cellStyle name="Note 18 3 2" xfId="23801"/>
    <cellStyle name="Note 18 4" xfId="23802"/>
    <cellStyle name="Note 18 4 2" xfId="23803"/>
    <cellStyle name="Note 18 5" xfId="23804"/>
    <cellStyle name="Note 18 5 2" xfId="23805"/>
    <cellStyle name="Note 18 6" xfId="23806"/>
    <cellStyle name="Note 18 6 2" xfId="23807"/>
    <cellStyle name="Note 18 7" xfId="23808"/>
    <cellStyle name="Note 18 8" xfId="23809"/>
    <cellStyle name="Note 19" xfId="23810"/>
    <cellStyle name="Note 19 2" xfId="23811"/>
    <cellStyle name="Note 19 2 2" xfId="23812"/>
    <cellStyle name="Note 19 2 2 2" xfId="23813"/>
    <cellStyle name="Note 19 2 3" xfId="23814"/>
    <cellStyle name="Note 19 2 3 2" xfId="23815"/>
    <cellStyle name="Note 19 2 4" xfId="23816"/>
    <cellStyle name="Note 19 2 4 2" xfId="23817"/>
    <cellStyle name="Note 19 2 5" xfId="23818"/>
    <cellStyle name="Note 19 2 5 2" xfId="23819"/>
    <cellStyle name="Note 19 2 6" xfId="23820"/>
    <cellStyle name="Note 19 3" xfId="23821"/>
    <cellStyle name="Note 19 3 2" xfId="23822"/>
    <cellStyle name="Note 19 4" xfId="23823"/>
    <cellStyle name="Note 19 4 2" xfId="23824"/>
    <cellStyle name="Note 19 5" xfId="23825"/>
    <cellStyle name="Note 19 5 2" xfId="23826"/>
    <cellStyle name="Note 19 6" xfId="23827"/>
    <cellStyle name="Note 19 6 2" xfId="23828"/>
    <cellStyle name="Note 19 7" xfId="23829"/>
    <cellStyle name="Note 19 8" xfId="23830"/>
    <cellStyle name="Note 2" xfId="23831"/>
    <cellStyle name="Note 2 10" xfId="23832"/>
    <cellStyle name="Note 2 10 2" xfId="23833"/>
    <cellStyle name="Note 2 10 3" xfId="23834"/>
    <cellStyle name="Note 2 2" xfId="23835"/>
    <cellStyle name="Note 2 2 2" xfId="23836"/>
    <cellStyle name="Note 2 2 2 2" xfId="23837"/>
    <cellStyle name="Note 2 2 3" xfId="23838"/>
    <cellStyle name="Note 2 2 3 2" xfId="23839"/>
    <cellStyle name="Note 2 2 4" xfId="23840"/>
    <cellStyle name="Note 2 2 4 2" xfId="23841"/>
    <cellStyle name="Note 2 2 5" xfId="23842"/>
    <cellStyle name="Note 2 2 5 2" xfId="23843"/>
    <cellStyle name="Note 2 2 6" xfId="23844"/>
    <cellStyle name="Note 2 2 7" xfId="23845"/>
    <cellStyle name="Note 2 2 7 2" xfId="23846"/>
    <cellStyle name="Note 2 2 7 3" xfId="23847"/>
    <cellStyle name="Note 2 2 8" xfId="23848"/>
    <cellStyle name="Note 2 2 8 2" xfId="23849"/>
    <cellStyle name="Note 2 2 8 3" xfId="23850"/>
    <cellStyle name="Note 2 3" xfId="23851"/>
    <cellStyle name="Note 2 3 2" xfId="23852"/>
    <cellStyle name="Note 2 4" xfId="23853"/>
    <cellStyle name="Note 2 4 2" xfId="23854"/>
    <cellStyle name="Note 2 5" xfId="23855"/>
    <cellStyle name="Note 2 5 2" xfId="23856"/>
    <cellStyle name="Note 2 6" xfId="23857"/>
    <cellStyle name="Note 2 6 2" xfId="23858"/>
    <cellStyle name="Note 2 7" xfId="23859"/>
    <cellStyle name="Note 2 8" xfId="23860"/>
    <cellStyle name="Note 2 9" xfId="23861"/>
    <cellStyle name="Note 2 9 2" xfId="23862"/>
    <cellStyle name="Note 2 9 3" xfId="23863"/>
    <cellStyle name="Note 20" xfId="23864"/>
    <cellStyle name="Note 20 2" xfId="23865"/>
    <cellStyle name="Note 20 2 2" xfId="23866"/>
    <cellStyle name="Note 20 2 2 2" xfId="23867"/>
    <cellStyle name="Note 20 2 3" xfId="23868"/>
    <cellStyle name="Note 20 2 3 2" xfId="23869"/>
    <cellStyle name="Note 20 2 4" xfId="23870"/>
    <cellStyle name="Note 20 2 4 2" xfId="23871"/>
    <cellStyle name="Note 20 2 5" xfId="23872"/>
    <cellStyle name="Note 20 2 5 2" xfId="23873"/>
    <cellStyle name="Note 20 2 6" xfId="23874"/>
    <cellStyle name="Note 20 3" xfId="23875"/>
    <cellStyle name="Note 20 3 2" xfId="23876"/>
    <cellStyle name="Note 20 4" xfId="23877"/>
    <cellStyle name="Note 20 4 2" xfId="23878"/>
    <cellStyle name="Note 20 5" xfId="23879"/>
    <cellStyle name="Note 20 5 2" xfId="23880"/>
    <cellStyle name="Note 20 6" xfId="23881"/>
    <cellStyle name="Note 20 6 2" xfId="23882"/>
    <cellStyle name="Note 20 7" xfId="23883"/>
    <cellStyle name="Note 20 8" xfId="23884"/>
    <cellStyle name="Note 21" xfId="23885"/>
    <cellStyle name="Note 21 2" xfId="23886"/>
    <cellStyle name="Note 21 2 2" xfId="23887"/>
    <cellStyle name="Note 21 2 2 2" xfId="23888"/>
    <cellStyle name="Note 21 2 3" xfId="23889"/>
    <cellStyle name="Note 21 2 3 2" xfId="23890"/>
    <cellStyle name="Note 21 2 4" xfId="23891"/>
    <cellStyle name="Note 21 2 4 2" xfId="23892"/>
    <cellStyle name="Note 21 2 5" xfId="23893"/>
    <cellStyle name="Note 21 2 5 2" xfId="23894"/>
    <cellStyle name="Note 21 2 6" xfId="23895"/>
    <cellStyle name="Note 21 3" xfId="23896"/>
    <cellStyle name="Note 21 3 2" xfId="23897"/>
    <cellStyle name="Note 21 4" xfId="23898"/>
    <cellStyle name="Note 21 4 2" xfId="23899"/>
    <cellStyle name="Note 21 5" xfId="23900"/>
    <cellStyle name="Note 21 5 2" xfId="23901"/>
    <cellStyle name="Note 21 6" xfId="23902"/>
    <cellStyle name="Note 21 6 2" xfId="23903"/>
    <cellStyle name="Note 21 7" xfId="23904"/>
    <cellStyle name="Note 21 8" xfId="23905"/>
    <cellStyle name="Note 22" xfId="23906"/>
    <cellStyle name="Note 22 2" xfId="23907"/>
    <cellStyle name="Note 22 2 2" xfId="23908"/>
    <cellStyle name="Note 22 2 2 2" xfId="23909"/>
    <cellStyle name="Note 22 2 3" xfId="23910"/>
    <cellStyle name="Note 22 2 3 2" xfId="23911"/>
    <cellStyle name="Note 22 2 4" xfId="23912"/>
    <cellStyle name="Note 22 2 4 2" xfId="23913"/>
    <cellStyle name="Note 22 2 5" xfId="23914"/>
    <cellStyle name="Note 22 2 5 2" xfId="23915"/>
    <cellStyle name="Note 22 2 6" xfId="23916"/>
    <cellStyle name="Note 22 3" xfId="23917"/>
    <cellStyle name="Note 22 3 2" xfId="23918"/>
    <cellStyle name="Note 22 4" xfId="23919"/>
    <cellStyle name="Note 22 4 2" xfId="23920"/>
    <cellStyle name="Note 22 5" xfId="23921"/>
    <cellStyle name="Note 22 5 2" xfId="23922"/>
    <cellStyle name="Note 22 6" xfId="23923"/>
    <cellStyle name="Note 22 6 2" xfId="23924"/>
    <cellStyle name="Note 22 7" xfId="23925"/>
    <cellStyle name="Note 22 8" xfId="23926"/>
    <cellStyle name="Note 23" xfId="23927"/>
    <cellStyle name="Note 23 2" xfId="23928"/>
    <cellStyle name="Note 23 2 2" xfId="23929"/>
    <cellStyle name="Note 23 2 2 2" xfId="23930"/>
    <cellStyle name="Note 23 2 3" xfId="23931"/>
    <cellStyle name="Note 23 2 3 2" xfId="23932"/>
    <cellStyle name="Note 23 2 4" xfId="23933"/>
    <cellStyle name="Note 23 2 4 2" xfId="23934"/>
    <cellStyle name="Note 23 2 5" xfId="23935"/>
    <cellStyle name="Note 23 2 5 2" xfId="23936"/>
    <cellStyle name="Note 23 2 6" xfId="23937"/>
    <cellStyle name="Note 23 3" xfId="23938"/>
    <cellStyle name="Note 23 3 2" xfId="23939"/>
    <cellStyle name="Note 23 4" xfId="23940"/>
    <cellStyle name="Note 23 4 2" xfId="23941"/>
    <cellStyle name="Note 23 5" xfId="23942"/>
    <cellStyle name="Note 23 5 2" xfId="23943"/>
    <cellStyle name="Note 23 6" xfId="23944"/>
    <cellStyle name="Note 23 6 2" xfId="23945"/>
    <cellStyle name="Note 23 7" xfId="23946"/>
    <cellStyle name="Note 23 8" xfId="23947"/>
    <cellStyle name="Note 24" xfId="23948"/>
    <cellStyle name="Note 24 2" xfId="23949"/>
    <cellStyle name="Note 24 2 2" xfId="23950"/>
    <cellStyle name="Note 24 2 2 2" xfId="23951"/>
    <cellStyle name="Note 24 2 3" xfId="23952"/>
    <cellStyle name="Note 24 2 3 2" xfId="23953"/>
    <cellStyle name="Note 24 2 4" xfId="23954"/>
    <cellStyle name="Note 24 2 4 2" xfId="23955"/>
    <cellStyle name="Note 24 2 5" xfId="23956"/>
    <cellStyle name="Note 24 2 5 2" xfId="23957"/>
    <cellStyle name="Note 24 2 6" xfId="23958"/>
    <cellStyle name="Note 24 3" xfId="23959"/>
    <cellStyle name="Note 24 3 2" xfId="23960"/>
    <cellStyle name="Note 24 4" xfId="23961"/>
    <cellStyle name="Note 24 4 2" xfId="23962"/>
    <cellStyle name="Note 24 5" xfId="23963"/>
    <cellStyle name="Note 24 5 2" xfId="23964"/>
    <cellStyle name="Note 24 6" xfId="23965"/>
    <cellStyle name="Note 24 6 2" xfId="23966"/>
    <cellStyle name="Note 24 7" xfId="23967"/>
    <cellStyle name="Note 24 8" xfId="23968"/>
    <cellStyle name="Note 25" xfId="23969"/>
    <cellStyle name="Note 25 2" xfId="23970"/>
    <cellStyle name="Note 25 2 2" xfId="23971"/>
    <cellStyle name="Note 25 2 2 2" xfId="23972"/>
    <cellStyle name="Note 25 2 3" xfId="23973"/>
    <cellStyle name="Note 25 2 3 2" xfId="23974"/>
    <cellStyle name="Note 25 2 4" xfId="23975"/>
    <cellStyle name="Note 25 2 4 2" xfId="23976"/>
    <cellStyle name="Note 25 2 5" xfId="23977"/>
    <cellStyle name="Note 25 2 5 2" xfId="23978"/>
    <cellStyle name="Note 25 2 6" xfId="23979"/>
    <cellStyle name="Note 25 3" xfId="23980"/>
    <cellStyle name="Note 25 3 2" xfId="23981"/>
    <cellStyle name="Note 25 4" xfId="23982"/>
    <cellStyle name="Note 25 4 2" xfId="23983"/>
    <cellStyle name="Note 25 5" xfId="23984"/>
    <cellStyle name="Note 25 5 2" xfId="23985"/>
    <cellStyle name="Note 25 6" xfId="23986"/>
    <cellStyle name="Note 25 6 2" xfId="23987"/>
    <cellStyle name="Note 25 7" xfId="23988"/>
    <cellStyle name="Note 25 8" xfId="23989"/>
    <cellStyle name="Note 26" xfId="23990"/>
    <cellStyle name="Note 26 2" xfId="23991"/>
    <cellStyle name="Note 26 2 2" xfId="23992"/>
    <cellStyle name="Note 26 2 2 2" xfId="23993"/>
    <cellStyle name="Note 26 2 3" xfId="23994"/>
    <cellStyle name="Note 26 2 3 2" xfId="23995"/>
    <cellStyle name="Note 26 2 4" xfId="23996"/>
    <cellStyle name="Note 26 2 4 2" xfId="23997"/>
    <cellStyle name="Note 26 2 5" xfId="23998"/>
    <cellStyle name="Note 26 2 5 2" xfId="23999"/>
    <cellStyle name="Note 26 2 6" xfId="24000"/>
    <cellStyle name="Note 26 3" xfId="24001"/>
    <cellStyle name="Note 26 3 2" xfId="24002"/>
    <cellStyle name="Note 26 4" xfId="24003"/>
    <cellStyle name="Note 26 4 2" xfId="24004"/>
    <cellStyle name="Note 26 5" xfId="24005"/>
    <cellStyle name="Note 26 5 2" xfId="24006"/>
    <cellStyle name="Note 26 6" xfId="24007"/>
    <cellStyle name="Note 26 6 2" xfId="24008"/>
    <cellStyle name="Note 26 7" xfId="24009"/>
    <cellStyle name="Note 26 8" xfId="24010"/>
    <cellStyle name="Note 27" xfId="24011"/>
    <cellStyle name="Note 27 2" xfId="24012"/>
    <cellStyle name="Note 27 2 2" xfId="24013"/>
    <cellStyle name="Note 27 2 2 2" xfId="24014"/>
    <cellStyle name="Note 27 2 3" xfId="24015"/>
    <cellStyle name="Note 27 2 3 2" xfId="24016"/>
    <cellStyle name="Note 27 2 4" xfId="24017"/>
    <cellStyle name="Note 27 2 4 2" xfId="24018"/>
    <cellStyle name="Note 27 2 5" xfId="24019"/>
    <cellStyle name="Note 27 2 5 2" xfId="24020"/>
    <cellStyle name="Note 27 2 6" xfId="24021"/>
    <cellStyle name="Note 27 3" xfId="24022"/>
    <cellStyle name="Note 27 3 2" xfId="24023"/>
    <cellStyle name="Note 27 4" xfId="24024"/>
    <cellStyle name="Note 27 4 2" xfId="24025"/>
    <cellStyle name="Note 27 5" xfId="24026"/>
    <cellStyle name="Note 27 5 2" xfId="24027"/>
    <cellStyle name="Note 27 6" xfId="24028"/>
    <cellStyle name="Note 27 6 2" xfId="24029"/>
    <cellStyle name="Note 27 7" xfId="24030"/>
    <cellStyle name="Note 27 8" xfId="24031"/>
    <cellStyle name="Note 28" xfId="24032"/>
    <cellStyle name="Note 28 2" xfId="24033"/>
    <cellStyle name="Note 28 2 2" xfId="24034"/>
    <cellStyle name="Note 28 2 2 2" xfId="24035"/>
    <cellStyle name="Note 28 2 3" xfId="24036"/>
    <cellStyle name="Note 28 2 3 2" xfId="24037"/>
    <cellStyle name="Note 28 2 4" xfId="24038"/>
    <cellStyle name="Note 28 2 4 2" xfId="24039"/>
    <cellStyle name="Note 28 2 5" xfId="24040"/>
    <cellStyle name="Note 28 2 5 2" xfId="24041"/>
    <cellStyle name="Note 28 2 6" xfId="24042"/>
    <cellStyle name="Note 28 3" xfId="24043"/>
    <cellStyle name="Note 28 3 2" xfId="24044"/>
    <cellStyle name="Note 28 4" xfId="24045"/>
    <cellStyle name="Note 28 4 2" xfId="24046"/>
    <cellStyle name="Note 28 5" xfId="24047"/>
    <cellStyle name="Note 28 5 2" xfId="24048"/>
    <cellStyle name="Note 28 6" xfId="24049"/>
    <cellStyle name="Note 28 6 2" xfId="24050"/>
    <cellStyle name="Note 28 7" xfId="24051"/>
    <cellStyle name="Note 28 8" xfId="24052"/>
    <cellStyle name="Note 29" xfId="24053"/>
    <cellStyle name="Note 29 2" xfId="24054"/>
    <cellStyle name="Note 29 2 2" xfId="24055"/>
    <cellStyle name="Note 29 2 2 2" xfId="24056"/>
    <cellStyle name="Note 29 2 3" xfId="24057"/>
    <cellStyle name="Note 29 2 3 2" xfId="24058"/>
    <cellStyle name="Note 29 2 4" xfId="24059"/>
    <cellStyle name="Note 29 2 4 2" xfId="24060"/>
    <cellStyle name="Note 29 2 5" xfId="24061"/>
    <cellStyle name="Note 29 2 5 2" xfId="24062"/>
    <cellStyle name="Note 29 2 6" xfId="24063"/>
    <cellStyle name="Note 29 3" xfId="24064"/>
    <cellStyle name="Note 29 3 2" xfId="24065"/>
    <cellStyle name="Note 29 4" xfId="24066"/>
    <cellStyle name="Note 29 4 2" xfId="24067"/>
    <cellStyle name="Note 29 5" xfId="24068"/>
    <cellStyle name="Note 29 5 2" xfId="24069"/>
    <cellStyle name="Note 29 6" xfId="24070"/>
    <cellStyle name="Note 29 6 2" xfId="24071"/>
    <cellStyle name="Note 29 7" xfId="24072"/>
    <cellStyle name="Note 29 8" xfId="24073"/>
    <cellStyle name="Note 3" xfId="24074"/>
    <cellStyle name="Note 3 10" xfId="24075"/>
    <cellStyle name="Note 3 10 2" xfId="24076"/>
    <cellStyle name="Note 3 10 3" xfId="24077"/>
    <cellStyle name="Note 3 2" xfId="24078"/>
    <cellStyle name="Note 3 2 2" xfId="24079"/>
    <cellStyle name="Note 3 2 2 2" xfId="24080"/>
    <cellStyle name="Note 3 2 3" xfId="24081"/>
    <cellStyle name="Note 3 2 3 2" xfId="24082"/>
    <cellStyle name="Note 3 2 4" xfId="24083"/>
    <cellStyle name="Note 3 2 4 2" xfId="24084"/>
    <cellStyle name="Note 3 2 5" xfId="24085"/>
    <cellStyle name="Note 3 2 5 2" xfId="24086"/>
    <cellStyle name="Note 3 2 6" xfId="24087"/>
    <cellStyle name="Note 3 2 7" xfId="24088"/>
    <cellStyle name="Note 3 2 7 2" xfId="24089"/>
    <cellStyle name="Note 3 2 7 3" xfId="24090"/>
    <cellStyle name="Note 3 2 8" xfId="24091"/>
    <cellStyle name="Note 3 2 8 2" xfId="24092"/>
    <cellStyle name="Note 3 2 8 3" xfId="24093"/>
    <cellStyle name="Note 3 3" xfId="24094"/>
    <cellStyle name="Note 3 3 2" xfId="24095"/>
    <cellStyle name="Note 3 4" xfId="24096"/>
    <cellStyle name="Note 3 4 2" xfId="24097"/>
    <cellStyle name="Note 3 5" xfId="24098"/>
    <cellStyle name="Note 3 5 2" xfId="24099"/>
    <cellStyle name="Note 3 6" xfId="24100"/>
    <cellStyle name="Note 3 6 2" xfId="24101"/>
    <cellStyle name="Note 3 7" xfId="24102"/>
    <cellStyle name="Note 3 8" xfId="24103"/>
    <cellStyle name="Note 3 9" xfId="24104"/>
    <cellStyle name="Note 3 9 2" xfId="24105"/>
    <cellStyle name="Note 3 9 3" xfId="24106"/>
    <cellStyle name="Note 30" xfId="24107"/>
    <cellStyle name="Note 30 2" xfId="24108"/>
    <cellStyle name="Note 30 2 2" xfId="24109"/>
    <cellStyle name="Note 30 2 2 2" xfId="24110"/>
    <cellStyle name="Note 30 2 3" xfId="24111"/>
    <cellStyle name="Note 30 2 3 2" xfId="24112"/>
    <cellStyle name="Note 30 2 4" xfId="24113"/>
    <cellStyle name="Note 30 2 4 2" xfId="24114"/>
    <cellStyle name="Note 30 2 5" xfId="24115"/>
    <cellStyle name="Note 30 2 5 2" xfId="24116"/>
    <cellStyle name="Note 30 2 6" xfId="24117"/>
    <cellStyle name="Note 30 3" xfId="24118"/>
    <cellStyle name="Note 30 3 2" xfId="24119"/>
    <cellStyle name="Note 30 4" xfId="24120"/>
    <cellStyle name="Note 30 4 2" xfId="24121"/>
    <cellStyle name="Note 30 5" xfId="24122"/>
    <cellStyle name="Note 30 5 2" xfId="24123"/>
    <cellStyle name="Note 30 6" xfId="24124"/>
    <cellStyle name="Note 30 6 2" xfId="24125"/>
    <cellStyle name="Note 30 7" xfId="24126"/>
    <cellStyle name="Note 30 8" xfId="24127"/>
    <cellStyle name="Note 31" xfId="24128"/>
    <cellStyle name="Note 31 2" xfId="24129"/>
    <cellStyle name="Note 31 2 2" xfId="24130"/>
    <cellStyle name="Note 31 2 2 2" xfId="24131"/>
    <cellStyle name="Note 31 2 3" xfId="24132"/>
    <cellStyle name="Note 31 2 3 2" xfId="24133"/>
    <cellStyle name="Note 31 2 4" xfId="24134"/>
    <cellStyle name="Note 31 2 4 2" xfId="24135"/>
    <cellStyle name="Note 31 2 5" xfId="24136"/>
    <cellStyle name="Note 31 2 5 2" xfId="24137"/>
    <cellStyle name="Note 31 2 6" xfId="24138"/>
    <cellStyle name="Note 31 3" xfId="24139"/>
    <cellStyle name="Note 31 3 2" xfId="24140"/>
    <cellStyle name="Note 31 4" xfId="24141"/>
    <cellStyle name="Note 31 4 2" xfId="24142"/>
    <cellStyle name="Note 31 5" xfId="24143"/>
    <cellStyle name="Note 31 5 2" xfId="24144"/>
    <cellStyle name="Note 31 6" xfId="24145"/>
    <cellStyle name="Note 31 6 2" xfId="24146"/>
    <cellStyle name="Note 31 7" xfId="24147"/>
    <cellStyle name="Note 31 8" xfId="24148"/>
    <cellStyle name="Note 32" xfId="24149"/>
    <cellStyle name="Note 32 2" xfId="24150"/>
    <cellStyle name="Note 32 2 2" xfId="24151"/>
    <cellStyle name="Note 32 2 2 2" xfId="24152"/>
    <cellStyle name="Note 32 2 3" xfId="24153"/>
    <cellStyle name="Note 32 2 3 2" xfId="24154"/>
    <cellStyle name="Note 32 2 4" xfId="24155"/>
    <cellStyle name="Note 32 2 4 2" xfId="24156"/>
    <cellStyle name="Note 32 2 5" xfId="24157"/>
    <cellStyle name="Note 32 2 5 2" xfId="24158"/>
    <cellStyle name="Note 32 2 6" xfId="24159"/>
    <cellStyle name="Note 32 3" xfId="24160"/>
    <cellStyle name="Note 32 3 2" xfId="24161"/>
    <cellStyle name="Note 32 4" xfId="24162"/>
    <cellStyle name="Note 32 4 2" xfId="24163"/>
    <cellStyle name="Note 32 5" xfId="24164"/>
    <cellStyle name="Note 32 5 2" xfId="24165"/>
    <cellStyle name="Note 32 6" xfId="24166"/>
    <cellStyle name="Note 32 6 2" xfId="24167"/>
    <cellStyle name="Note 32 7" xfId="24168"/>
    <cellStyle name="Note 32 8" xfId="24169"/>
    <cellStyle name="Note 33" xfId="24170"/>
    <cellStyle name="Note 33 2" xfId="24171"/>
    <cellStyle name="Note 33 2 2" xfId="24172"/>
    <cellStyle name="Note 33 2 2 2" xfId="24173"/>
    <cellStyle name="Note 33 2 3" xfId="24174"/>
    <cellStyle name="Note 33 2 3 2" xfId="24175"/>
    <cellStyle name="Note 33 2 4" xfId="24176"/>
    <cellStyle name="Note 33 2 4 2" xfId="24177"/>
    <cellStyle name="Note 33 2 5" xfId="24178"/>
    <cellStyle name="Note 33 2 5 2" xfId="24179"/>
    <cellStyle name="Note 33 2 6" xfId="24180"/>
    <cellStyle name="Note 33 3" xfId="24181"/>
    <cellStyle name="Note 33 3 2" xfId="24182"/>
    <cellStyle name="Note 33 4" xfId="24183"/>
    <cellStyle name="Note 33 4 2" xfId="24184"/>
    <cellStyle name="Note 33 5" xfId="24185"/>
    <cellStyle name="Note 33 5 2" xfId="24186"/>
    <cellStyle name="Note 33 6" xfId="24187"/>
    <cellStyle name="Note 33 6 2" xfId="24188"/>
    <cellStyle name="Note 33 7" xfId="24189"/>
    <cellStyle name="Note 33 8" xfId="24190"/>
    <cellStyle name="Note 34" xfId="24191"/>
    <cellStyle name="Note 34 2" xfId="24192"/>
    <cellStyle name="Note 34 2 2" xfId="24193"/>
    <cellStyle name="Note 34 2 2 2" xfId="24194"/>
    <cellStyle name="Note 34 2 3" xfId="24195"/>
    <cellStyle name="Note 34 2 3 2" xfId="24196"/>
    <cellStyle name="Note 34 2 4" xfId="24197"/>
    <cellStyle name="Note 34 2 4 2" xfId="24198"/>
    <cellStyle name="Note 34 2 5" xfId="24199"/>
    <cellStyle name="Note 34 2 5 2" xfId="24200"/>
    <cellStyle name="Note 34 2 6" xfId="24201"/>
    <cellStyle name="Note 34 3" xfId="24202"/>
    <cellStyle name="Note 34 3 2" xfId="24203"/>
    <cellStyle name="Note 34 4" xfId="24204"/>
    <cellStyle name="Note 34 4 2" xfId="24205"/>
    <cellStyle name="Note 34 5" xfId="24206"/>
    <cellStyle name="Note 34 5 2" xfId="24207"/>
    <cellStyle name="Note 34 6" xfId="24208"/>
    <cellStyle name="Note 34 6 2" xfId="24209"/>
    <cellStyle name="Note 34 7" xfId="24210"/>
    <cellStyle name="Note 34 8" xfId="24211"/>
    <cellStyle name="Note 35" xfId="24212"/>
    <cellStyle name="Note 35 2" xfId="24213"/>
    <cellStyle name="Note 35 2 2" xfId="24214"/>
    <cellStyle name="Note 35 2 2 2" xfId="24215"/>
    <cellStyle name="Note 35 2 3" xfId="24216"/>
    <cellStyle name="Note 35 2 3 2" xfId="24217"/>
    <cellStyle name="Note 35 2 4" xfId="24218"/>
    <cellStyle name="Note 35 2 4 2" xfId="24219"/>
    <cellStyle name="Note 35 2 5" xfId="24220"/>
    <cellStyle name="Note 35 2 5 2" xfId="24221"/>
    <cellStyle name="Note 35 2 6" xfId="24222"/>
    <cellStyle name="Note 35 3" xfId="24223"/>
    <cellStyle name="Note 35 3 2" xfId="24224"/>
    <cellStyle name="Note 35 4" xfId="24225"/>
    <cellStyle name="Note 35 4 2" xfId="24226"/>
    <cellStyle name="Note 35 5" xfId="24227"/>
    <cellStyle name="Note 35 5 2" xfId="24228"/>
    <cellStyle name="Note 35 6" xfId="24229"/>
    <cellStyle name="Note 35 6 2" xfId="24230"/>
    <cellStyle name="Note 35 7" xfId="24231"/>
    <cellStyle name="Note 35 8" xfId="24232"/>
    <cellStyle name="Note 36" xfId="24233"/>
    <cellStyle name="Note 36 2" xfId="24234"/>
    <cellStyle name="Note 36 2 2" xfId="24235"/>
    <cellStyle name="Note 36 2 2 2" xfId="24236"/>
    <cellStyle name="Note 36 2 3" xfId="24237"/>
    <cellStyle name="Note 36 2 3 2" xfId="24238"/>
    <cellStyle name="Note 36 2 4" xfId="24239"/>
    <cellStyle name="Note 36 2 4 2" xfId="24240"/>
    <cellStyle name="Note 36 2 5" xfId="24241"/>
    <cellStyle name="Note 36 2 5 2" xfId="24242"/>
    <cellStyle name="Note 36 2 6" xfId="24243"/>
    <cellStyle name="Note 36 3" xfId="24244"/>
    <cellStyle name="Note 36 3 2" xfId="24245"/>
    <cellStyle name="Note 36 4" xfId="24246"/>
    <cellStyle name="Note 36 4 2" xfId="24247"/>
    <cellStyle name="Note 36 5" xfId="24248"/>
    <cellStyle name="Note 36 5 2" xfId="24249"/>
    <cellStyle name="Note 36 6" xfId="24250"/>
    <cellStyle name="Note 36 6 2" xfId="24251"/>
    <cellStyle name="Note 36 7" xfId="24252"/>
    <cellStyle name="Note 36 8" xfId="24253"/>
    <cellStyle name="Note 37" xfId="24254"/>
    <cellStyle name="Note 37 2" xfId="24255"/>
    <cellStyle name="Note 37 2 2" xfId="24256"/>
    <cellStyle name="Note 37 2 2 2" xfId="24257"/>
    <cellStyle name="Note 37 2 3" xfId="24258"/>
    <cellStyle name="Note 37 2 3 2" xfId="24259"/>
    <cellStyle name="Note 37 2 4" xfId="24260"/>
    <cellStyle name="Note 37 2 4 2" xfId="24261"/>
    <cellStyle name="Note 37 2 5" xfId="24262"/>
    <cellStyle name="Note 37 2 5 2" xfId="24263"/>
    <cellStyle name="Note 37 2 6" xfId="24264"/>
    <cellStyle name="Note 37 3" xfId="24265"/>
    <cellStyle name="Note 37 3 2" xfId="24266"/>
    <cellStyle name="Note 37 4" xfId="24267"/>
    <cellStyle name="Note 37 4 2" xfId="24268"/>
    <cellStyle name="Note 37 5" xfId="24269"/>
    <cellStyle name="Note 37 5 2" xfId="24270"/>
    <cellStyle name="Note 37 6" xfId="24271"/>
    <cellStyle name="Note 37 6 2" xfId="24272"/>
    <cellStyle name="Note 37 7" xfId="24273"/>
    <cellStyle name="Note 37 8" xfId="24274"/>
    <cellStyle name="Note 38" xfId="24275"/>
    <cellStyle name="Note 38 2" xfId="24276"/>
    <cellStyle name="Note 38 2 2" xfId="24277"/>
    <cellStyle name="Note 38 2 2 2" xfId="24278"/>
    <cellStyle name="Note 38 2 3" xfId="24279"/>
    <cellStyle name="Note 38 2 3 2" xfId="24280"/>
    <cellStyle name="Note 38 2 4" xfId="24281"/>
    <cellStyle name="Note 38 2 4 2" xfId="24282"/>
    <cellStyle name="Note 38 2 5" xfId="24283"/>
    <cellStyle name="Note 38 2 5 2" xfId="24284"/>
    <cellStyle name="Note 38 2 6" xfId="24285"/>
    <cellStyle name="Note 38 3" xfId="24286"/>
    <cellStyle name="Note 38 3 2" xfId="24287"/>
    <cellStyle name="Note 38 4" xfId="24288"/>
    <cellStyle name="Note 38 4 2" xfId="24289"/>
    <cellStyle name="Note 38 5" xfId="24290"/>
    <cellStyle name="Note 38 5 2" xfId="24291"/>
    <cellStyle name="Note 38 6" xfId="24292"/>
    <cellStyle name="Note 38 6 2" xfId="24293"/>
    <cellStyle name="Note 38 7" xfId="24294"/>
    <cellStyle name="Note 38 8" xfId="24295"/>
    <cellStyle name="Note 39" xfId="24296"/>
    <cellStyle name="Note 39 2" xfId="24297"/>
    <cellStyle name="Note 39 2 2" xfId="24298"/>
    <cellStyle name="Note 39 2 2 2" xfId="24299"/>
    <cellStyle name="Note 39 2 3" xfId="24300"/>
    <cellStyle name="Note 39 2 3 2" xfId="24301"/>
    <cellStyle name="Note 39 2 4" xfId="24302"/>
    <cellStyle name="Note 39 2 4 2" xfId="24303"/>
    <cellStyle name="Note 39 2 5" xfId="24304"/>
    <cellStyle name="Note 39 2 5 2" xfId="24305"/>
    <cellStyle name="Note 39 2 6" xfId="24306"/>
    <cellStyle name="Note 39 3" xfId="24307"/>
    <cellStyle name="Note 39 3 2" xfId="24308"/>
    <cellStyle name="Note 39 4" xfId="24309"/>
    <cellStyle name="Note 39 4 2" xfId="24310"/>
    <cellStyle name="Note 39 5" xfId="24311"/>
    <cellStyle name="Note 39 5 2" xfId="24312"/>
    <cellStyle name="Note 39 6" xfId="24313"/>
    <cellStyle name="Note 39 6 2" xfId="24314"/>
    <cellStyle name="Note 39 7" xfId="24315"/>
    <cellStyle name="Note 39 8" xfId="24316"/>
    <cellStyle name="Note 4" xfId="24317"/>
    <cellStyle name="Note 4 10" xfId="24318"/>
    <cellStyle name="Note 4 10 2" xfId="24319"/>
    <cellStyle name="Note 4 10 3" xfId="24320"/>
    <cellStyle name="Note 4 2" xfId="24321"/>
    <cellStyle name="Note 4 2 2" xfId="24322"/>
    <cellStyle name="Note 4 2 2 2" xfId="24323"/>
    <cellStyle name="Note 4 2 3" xfId="24324"/>
    <cellStyle name="Note 4 2 3 2" xfId="24325"/>
    <cellStyle name="Note 4 2 4" xfId="24326"/>
    <cellStyle name="Note 4 2 4 2" xfId="24327"/>
    <cellStyle name="Note 4 2 5" xfId="24328"/>
    <cellStyle name="Note 4 2 5 2" xfId="24329"/>
    <cellStyle name="Note 4 2 6" xfId="24330"/>
    <cellStyle name="Note 4 3" xfId="24331"/>
    <cellStyle name="Note 4 3 2" xfId="24332"/>
    <cellStyle name="Note 4 4" xfId="24333"/>
    <cellStyle name="Note 4 4 2" xfId="24334"/>
    <cellStyle name="Note 4 5" xfId="24335"/>
    <cellStyle name="Note 4 5 2" xfId="24336"/>
    <cellStyle name="Note 4 6" xfId="24337"/>
    <cellStyle name="Note 4 6 2" xfId="24338"/>
    <cellStyle name="Note 4 7" xfId="24339"/>
    <cellStyle name="Note 4 8" xfId="24340"/>
    <cellStyle name="Note 4 9" xfId="24341"/>
    <cellStyle name="Note 4 9 2" xfId="24342"/>
    <cellStyle name="Note 4 9 3" xfId="24343"/>
    <cellStyle name="Note 40" xfId="24344"/>
    <cellStyle name="Note 40 2" xfId="24345"/>
    <cellStyle name="Note 40 2 2" xfId="24346"/>
    <cellStyle name="Note 40 2 2 2" xfId="24347"/>
    <cellStyle name="Note 40 2 3" xfId="24348"/>
    <cellStyle name="Note 40 2 3 2" xfId="24349"/>
    <cellStyle name="Note 40 2 4" xfId="24350"/>
    <cellStyle name="Note 40 2 4 2" xfId="24351"/>
    <cellStyle name="Note 40 2 5" xfId="24352"/>
    <cellStyle name="Note 40 2 5 2" xfId="24353"/>
    <cellStyle name="Note 40 2 6" xfId="24354"/>
    <cellStyle name="Note 40 3" xfId="24355"/>
    <cellStyle name="Note 40 3 2" xfId="24356"/>
    <cellStyle name="Note 40 4" xfId="24357"/>
    <cellStyle name="Note 40 4 2" xfId="24358"/>
    <cellStyle name="Note 40 5" xfId="24359"/>
    <cellStyle name="Note 40 5 2" xfId="24360"/>
    <cellStyle name="Note 40 6" xfId="24361"/>
    <cellStyle name="Note 40 6 2" xfId="24362"/>
    <cellStyle name="Note 40 7" xfId="24363"/>
    <cellStyle name="Note 40 8" xfId="24364"/>
    <cellStyle name="Note 41" xfId="24365"/>
    <cellStyle name="Note 41 2" xfId="24366"/>
    <cellStyle name="Note 41 2 2" xfId="24367"/>
    <cellStyle name="Note 41 2 2 2" xfId="24368"/>
    <cellStyle name="Note 41 2 3" xfId="24369"/>
    <cellStyle name="Note 41 2 3 2" xfId="24370"/>
    <cellStyle name="Note 41 2 4" xfId="24371"/>
    <cellStyle name="Note 41 2 4 2" xfId="24372"/>
    <cellStyle name="Note 41 2 5" xfId="24373"/>
    <cellStyle name="Note 41 2 5 2" xfId="24374"/>
    <cellStyle name="Note 41 2 6" xfId="24375"/>
    <cellStyle name="Note 41 3" xfId="24376"/>
    <cellStyle name="Note 41 3 2" xfId="24377"/>
    <cellStyle name="Note 41 4" xfId="24378"/>
    <cellStyle name="Note 41 4 2" xfId="24379"/>
    <cellStyle name="Note 41 5" xfId="24380"/>
    <cellStyle name="Note 41 5 2" xfId="24381"/>
    <cellStyle name="Note 41 6" xfId="24382"/>
    <cellStyle name="Note 41 6 2" xfId="24383"/>
    <cellStyle name="Note 41 7" xfId="24384"/>
    <cellStyle name="Note 41 8" xfId="24385"/>
    <cellStyle name="Note 42" xfId="24386"/>
    <cellStyle name="Note 42 2" xfId="24387"/>
    <cellStyle name="Note 42 2 2" xfId="24388"/>
    <cellStyle name="Note 42 2 2 2" xfId="24389"/>
    <cellStyle name="Note 42 2 3" xfId="24390"/>
    <cellStyle name="Note 42 2 3 2" xfId="24391"/>
    <cellStyle name="Note 42 2 4" xfId="24392"/>
    <cellStyle name="Note 42 2 4 2" xfId="24393"/>
    <cellStyle name="Note 42 2 5" xfId="24394"/>
    <cellStyle name="Note 42 2 5 2" xfId="24395"/>
    <cellStyle name="Note 42 2 6" xfId="24396"/>
    <cellStyle name="Note 42 3" xfId="24397"/>
    <cellStyle name="Note 42 3 2" xfId="24398"/>
    <cellStyle name="Note 42 4" xfId="24399"/>
    <cellStyle name="Note 42 4 2" xfId="24400"/>
    <cellStyle name="Note 42 5" xfId="24401"/>
    <cellStyle name="Note 42 5 2" xfId="24402"/>
    <cellStyle name="Note 42 6" xfId="24403"/>
    <cellStyle name="Note 42 6 2" xfId="24404"/>
    <cellStyle name="Note 42 7" xfId="24405"/>
    <cellStyle name="Note 42 8" xfId="24406"/>
    <cellStyle name="Note 43" xfId="24407"/>
    <cellStyle name="Note 43 2" xfId="24408"/>
    <cellStyle name="Note 43 2 2" xfId="24409"/>
    <cellStyle name="Note 43 2 2 2" xfId="24410"/>
    <cellStyle name="Note 43 2 3" xfId="24411"/>
    <cellStyle name="Note 43 2 3 2" xfId="24412"/>
    <cellStyle name="Note 43 2 4" xfId="24413"/>
    <cellStyle name="Note 43 2 4 2" xfId="24414"/>
    <cellStyle name="Note 43 2 5" xfId="24415"/>
    <cellStyle name="Note 43 2 5 2" xfId="24416"/>
    <cellStyle name="Note 43 2 6" xfId="24417"/>
    <cellStyle name="Note 43 3" xfId="24418"/>
    <cellStyle name="Note 43 3 2" xfId="24419"/>
    <cellStyle name="Note 43 4" xfId="24420"/>
    <cellStyle name="Note 43 4 2" xfId="24421"/>
    <cellStyle name="Note 43 5" xfId="24422"/>
    <cellStyle name="Note 43 5 2" xfId="24423"/>
    <cellStyle name="Note 43 6" xfId="24424"/>
    <cellStyle name="Note 43 6 2" xfId="24425"/>
    <cellStyle name="Note 43 7" xfId="24426"/>
    <cellStyle name="Note 43 8" xfId="24427"/>
    <cellStyle name="Note 44" xfId="24428"/>
    <cellStyle name="Note 44 2" xfId="24429"/>
    <cellStyle name="Note 44 2 2" xfId="24430"/>
    <cellStyle name="Note 44 2 2 2" xfId="24431"/>
    <cellStyle name="Note 44 2 3" xfId="24432"/>
    <cellStyle name="Note 44 2 3 2" xfId="24433"/>
    <cellStyle name="Note 44 2 4" xfId="24434"/>
    <cellStyle name="Note 44 2 4 2" xfId="24435"/>
    <cellStyle name="Note 44 2 5" xfId="24436"/>
    <cellStyle name="Note 44 2 5 2" xfId="24437"/>
    <cellStyle name="Note 44 2 6" xfId="24438"/>
    <cellStyle name="Note 44 3" xfId="24439"/>
    <cellStyle name="Note 44 3 2" xfId="24440"/>
    <cellStyle name="Note 44 4" xfId="24441"/>
    <cellStyle name="Note 44 4 2" xfId="24442"/>
    <cellStyle name="Note 44 5" xfId="24443"/>
    <cellStyle name="Note 44 5 2" xfId="24444"/>
    <cellStyle name="Note 44 6" xfId="24445"/>
    <cellStyle name="Note 44 6 2" xfId="24446"/>
    <cellStyle name="Note 44 7" xfId="24447"/>
    <cellStyle name="Note 44 8" xfId="24448"/>
    <cellStyle name="Note 45" xfId="24449"/>
    <cellStyle name="Note 45 2" xfId="24450"/>
    <cellStyle name="Note 45 2 2" xfId="24451"/>
    <cellStyle name="Note 45 2 2 2" xfId="24452"/>
    <cellStyle name="Note 45 2 3" xfId="24453"/>
    <cellStyle name="Note 45 2 3 2" xfId="24454"/>
    <cellStyle name="Note 45 2 4" xfId="24455"/>
    <cellStyle name="Note 45 2 4 2" xfId="24456"/>
    <cellStyle name="Note 45 2 5" xfId="24457"/>
    <cellStyle name="Note 45 2 5 2" xfId="24458"/>
    <cellStyle name="Note 45 2 6" xfId="24459"/>
    <cellStyle name="Note 45 3" xfId="24460"/>
    <cellStyle name="Note 45 3 2" xfId="24461"/>
    <cellStyle name="Note 45 4" xfId="24462"/>
    <cellStyle name="Note 45 4 2" xfId="24463"/>
    <cellStyle name="Note 45 5" xfId="24464"/>
    <cellStyle name="Note 45 5 2" xfId="24465"/>
    <cellStyle name="Note 45 6" xfId="24466"/>
    <cellStyle name="Note 45 6 2" xfId="24467"/>
    <cellStyle name="Note 45 7" xfId="24468"/>
    <cellStyle name="Note 45 8" xfId="24469"/>
    <cellStyle name="Note 46" xfId="24470"/>
    <cellStyle name="Note 46 2" xfId="24471"/>
    <cellStyle name="Note 46 2 2" xfId="24472"/>
    <cellStyle name="Note 46 2 2 2" xfId="24473"/>
    <cellStyle name="Note 46 2 3" xfId="24474"/>
    <cellStyle name="Note 46 2 3 2" xfId="24475"/>
    <cellStyle name="Note 46 2 4" xfId="24476"/>
    <cellStyle name="Note 46 2 4 2" xfId="24477"/>
    <cellStyle name="Note 46 2 5" xfId="24478"/>
    <cellStyle name="Note 46 2 5 2" xfId="24479"/>
    <cellStyle name="Note 46 2 6" xfId="24480"/>
    <cellStyle name="Note 46 3" xfId="24481"/>
    <cellStyle name="Note 46 3 2" xfId="24482"/>
    <cellStyle name="Note 46 4" xfId="24483"/>
    <cellStyle name="Note 46 4 2" xfId="24484"/>
    <cellStyle name="Note 46 5" xfId="24485"/>
    <cellStyle name="Note 46 5 2" xfId="24486"/>
    <cellStyle name="Note 46 6" xfId="24487"/>
    <cellStyle name="Note 46 6 2" xfId="24488"/>
    <cellStyle name="Note 46 7" xfId="24489"/>
    <cellStyle name="Note 46 8" xfId="24490"/>
    <cellStyle name="Note 47" xfId="24491"/>
    <cellStyle name="Note 47 2" xfId="24492"/>
    <cellStyle name="Note 47 2 2" xfId="24493"/>
    <cellStyle name="Note 47 2 2 2" xfId="24494"/>
    <cellStyle name="Note 47 2 3" xfId="24495"/>
    <cellStyle name="Note 47 2 3 2" xfId="24496"/>
    <cellStyle name="Note 47 2 4" xfId="24497"/>
    <cellStyle name="Note 47 2 4 2" xfId="24498"/>
    <cellStyle name="Note 47 2 5" xfId="24499"/>
    <cellStyle name="Note 47 2 5 2" xfId="24500"/>
    <cellStyle name="Note 47 2 6" xfId="24501"/>
    <cellStyle name="Note 47 3" xfId="24502"/>
    <cellStyle name="Note 47 3 2" xfId="24503"/>
    <cellStyle name="Note 47 4" xfId="24504"/>
    <cellStyle name="Note 47 4 2" xfId="24505"/>
    <cellStyle name="Note 47 5" xfId="24506"/>
    <cellStyle name="Note 47 5 2" xfId="24507"/>
    <cellStyle name="Note 47 6" xfId="24508"/>
    <cellStyle name="Note 47 6 2" xfId="24509"/>
    <cellStyle name="Note 47 7" xfId="24510"/>
    <cellStyle name="Note 47 8" xfId="24511"/>
    <cellStyle name="Note 48" xfId="24512"/>
    <cellStyle name="Note 48 2" xfId="24513"/>
    <cellStyle name="Note 48 2 2" xfId="24514"/>
    <cellStyle name="Note 48 2 2 2" xfId="24515"/>
    <cellStyle name="Note 48 2 3" xfId="24516"/>
    <cellStyle name="Note 48 2 3 2" xfId="24517"/>
    <cellStyle name="Note 48 2 4" xfId="24518"/>
    <cellStyle name="Note 48 2 4 2" xfId="24519"/>
    <cellStyle name="Note 48 2 5" xfId="24520"/>
    <cellStyle name="Note 48 2 5 2" xfId="24521"/>
    <cellStyle name="Note 48 2 6" xfId="24522"/>
    <cellStyle name="Note 48 3" xfId="24523"/>
    <cellStyle name="Note 48 3 2" xfId="24524"/>
    <cellStyle name="Note 48 4" xfId="24525"/>
    <cellStyle name="Note 48 4 2" xfId="24526"/>
    <cellStyle name="Note 48 5" xfId="24527"/>
    <cellStyle name="Note 48 5 2" xfId="24528"/>
    <cellStyle name="Note 48 6" xfId="24529"/>
    <cellStyle name="Note 48 6 2" xfId="24530"/>
    <cellStyle name="Note 48 7" xfId="24531"/>
    <cellStyle name="Note 48 8" xfId="24532"/>
    <cellStyle name="Note 49" xfId="24533"/>
    <cellStyle name="Note 49 2" xfId="24534"/>
    <cellStyle name="Note 49 2 2" xfId="24535"/>
    <cellStyle name="Note 49 2 2 2" xfId="24536"/>
    <cellStyle name="Note 49 2 3" xfId="24537"/>
    <cellStyle name="Note 49 2 3 2" xfId="24538"/>
    <cellStyle name="Note 49 2 4" xfId="24539"/>
    <cellStyle name="Note 49 2 4 2" xfId="24540"/>
    <cellStyle name="Note 49 2 5" xfId="24541"/>
    <cellStyle name="Note 49 2 5 2" xfId="24542"/>
    <cellStyle name="Note 49 2 6" xfId="24543"/>
    <cellStyle name="Note 49 3" xfId="24544"/>
    <cellStyle name="Note 49 3 2" xfId="24545"/>
    <cellStyle name="Note 49 4" xfId="24546"/>
    <cellStyle name="Note 49 4 2" xfId="24547"/>
    <cellStyle name="Note 49 5" xfId="24548"/>
    <cellStyle name="Note 49 5 2" xfId="24549"/>
    <cellStyle name="Note 49 6" xfId="24550"/>
    <cellStyle name="Note 49 6 2" xfId="24551"/>
    <cellStyle name="Note 49 7" xfId="24552"/>
    <cellStyle name="Note 49 8" xfId="24553"/>
    <cellStyle name="Note 5" xfId="24554"/>
    <cellStyle name="Note 5 10" xfId="24555"/>
    <cellStyle name="Note 5 10 2" xfId="24556"/>
    <cellStyle name="Note 5 10 3" xfId="24557"/>
    <cellStyle name="Note 5 2" xfId="24558"/>
    <cellStyle name="Note 5 2 2" xfId="24559"/>
    <cellStyle name="Note 5 2 2 2" xfId="24560"/>
    <cellStyle name="Note 5 2 3" xfId="24561"/>
    <cellStyle name="Note 5 2 3 2" xfId="24562"/>
    <cellStyle name="Note 5 2 4" xfId="24563"/>
    <cellStyle name="Note 5 2 4 2" xfId="24564"/>
    <cellStyle name="Note 5 2 5" xfId="24565"/>
    <cellStyle name="Note 5 2 5 2" xfId="24566"/>
    <cellStyle name="Note 5 2 6" xfId="24567"/>
    <cellStyle name="Note 5 3" xfId="24568"/>
    <cellStyle name="Note 5 3 2" xfId="24569"/>
    <cellStyle name="Note 5 4" xfId="24570"/>
    <cellStyle name="Note 5 4 2" xfId="24571"/>
    <cellStyle name="Note 5 5" xfId="24572"/>
    <cellStyle name="Note 5 5 2" xfId="24573"/>
    <cellStyle name="Note 5 6" xfId="24574"/>
    <cellStyle name="Note 5 6 2" xfId="24575"/>
    <cellStyle name="Note 5 7" xfId="24576"/>
    <cellStyle name="Note 5 8" xfId="24577"/>
    <cellStyle name="Note 5 9" xfId="24578"/>
    <cellStyle name="Note 5 9 2" xfId="24579"/>
    <cellStyle name="Note 5 9 3" xfId="24580"/>
    <cellStyle name="Note 50" xfId="24581"/>
    <cellStyle name="Note 50 2" xfId="24582"/>
    <cellStyle name="Note 50 2 2" xfId="24583"/>
    <cellStyle name="Note 50 2 2 2" xfId="24584"/>
    <cellStyle name="Note 50 2 3" xfId="24585"/>
    <cellStyle name="Note 50 2 3 2" xfId="24586"/>
    <cellStyle name="Note 50 2 4" xfId="24587"/>
    <cellStyle name="Note 50 2 4 2" xfId="24588"/>
    <cellStyle name="Note 50 2 5" xfId="24589"/>
    <cellStyle name="Note 50 2 5 2" xfId="24590"/>
    <cellStyle name="Note 50 2 6" xfId="24591"/>
    <cellStyle name="Note 50 3" xfId="24592"/>
    <cellStyle name="Note 50 3 2" xfId="24593"/>
    <cellStyle name="Note 50 4" xfId="24594"/>
    <cellStyle name="Note 50 4 2" xfId="24595"/>
    <cellStyle name="Note 50 5" xfId="24596"/>
    <cellStyle name="Note 50 5 2" xfId="24597"/>
    <cellStyle name="Note 50 6" xfId="24598"/>
    <cellStyle name="Note 50 6 2" xfId="24599"/>
    <cellStyle name="Note 50 7" xfId="24600"/>
    <cellStyle name="Note 50 8" xfId="24601"/>
    <cellStyle name="Note 51" xfId="24602"/>
    <cellStyle name="Note 51 2" xfId="24603"/>
    <cellStyle name="Note 51 2 2" xfId="24604"/>
    <cellStyle name="Note 51 2 2 2" xfId="24605"/>
    <cellStyle name="Note 51 2 3" xfId="24606"/>
    <cellStyle name="Note 51 2 3 2" xfId="24607"/>
    <cellStyle name="Note 51 2 4" xfId="24608"/>
    <cellStyle name="Note 51 2 4 2" xfId="24609"/>
    <cellStyle name="Note 51 2 5" xfId="24610"/>
    <cellStyle name="Note 51 2 5 2" xfId="24611"/>
    <cellStyle name="Note 51 2 6" xfId="24612"/>
    <cellStyle name="Note 51 3" xfId="24613"/>
    <cellStyle name="Note 51 3 2" xfId="24614"/>
    <cellStyle name="Note 51 4" xfId="24615"/>
    <cellStyle name="Note 51 4 2" xfId="24616"/>
    <cellStyle name="Note 51 5" xfId="24617"/>
    <cellStyle name="Note 51 5 2" xfId="24618"/>
    <cellStyle name="Note 51 6" xfId="24619"/>
    <cellStyle name="Note 51 6 2" xfId="24620"/>
    <cellStyle name="Note 51 7" xfId="24621"/>
    <cellStyle name="Note 51 8" xfId="24622"/>
    <cellStyle name="Note 52" xfId="24623"/>
    <cellStyle name="Note 52 2" xfId="24624"/>
    <cellStyle name="Note 52 2 2" xfId="24625"/>
    <cellStyle name="Note 52 2 2 2" xfId="24626"/>
    <cellStyle name="Note 52 2 3" xfId="24627"/>
    <cellStyle name="Note 52 2 3 2" xfId="24628"/>
    <cellStyle name="Note 52 2 4" xfId="24629"/>
    <cellStyle name="Note 52 2 4 2" xfId="24630"/>
    <cellStyle name="Note 52 2 5" xfId="24631"/>
    <cellStyle name="Note 52 2 5 2" xfId="24632"/>
    <cellStyle name="Note 52 2 6" xfId="24633"/>
    <cellStyle name="Note 52 3" xfId="24634"/>
    <cellStyle name="Note 52 3 2" xfId="24635"/>
    <cellStyle name="Note 52 4" xfId="24636"/>
    <cellStyle name="Note 52 4 2" xfId="24637"/>
    <cellStyle name="Note 52 5" xfId="24638"/>
    <cellStyle name="Note 52 5 2" xfId="24639"/>
    <cellStyle name="Note 52 6" xfId="24640"/>
    <cellStyle name="Note 52 6 2" xfId="24641"/>
    <cellStyle name="Note 52 7" xfId="24642"/>
    <cellStyle name="Note 52 8" xfId="24643"/>
    <cellStyle name="Note 53" xfId="24644"/>
    <cellStyle name="Note 53 2" xfId="24645"/>
    <cellStyle name="Note 53 2 2" xfId="24646"/>
    <cellStyle name="Note 53 2 2 2" xfId="24647"/>
    <cellStyle name="Note 53 2 3" xfId="24648"/>
    <cellStyle name="Note 53 2 3 2" xfId="24649"/>
    <cellStyle name="Note 53 2 4" xfId="24650"/>
    <cellStyle name="Note 53 2 4 2" xfId="24651"/>
    <cellStyle name="Note 53 2 5" xfId="24652"/>
    <cellStyle name="Note 53 2 5 2" xfId="24653"/>
    <cellStyle name="Note 53 2 6" xfId="24654"/>
    <cellStyle name="Note 53 3" xfId="24655"/>
    <cellStyle name="Note 53 3 2" xfId="24656"/>
    <cellStyle name="Note 53 4" xfId="24657"/>
    <cellStyle name="Note 53 4 2" xfId="24658"/>
    <cellStyle name="Note 53 5" xfId="24659"/>
    <cellStyle name="Note 53 5 2" xfId="24660"/>
    <cellStyle name="Note 53 6" xfId="24661"/>
    <cellStyle name="Note 53 6 2" xfId="24662"/>
    <cellStyle name="Note 53 7" xfId="24663"/>
    <cellStyle name="Note 53 8" xfId="24664"/>
    <cellStyle name="Note 54" xfId="24665"/>
    <cellStyle name="Note 54 2" xfId="24666"/>
    <cellStyle name="Note 54 2 2" xfId="24667"/>
    <cellStyle name="Note 54 2 2 2" xfId="24668"/>
    <cellStyle name="Note 54 2 3" xfId="24669"/>
    <cellStyle name="Note 54 2 3 2" xfId="24670"/>
    <cellStyle name="Note 54 2 4" xfId="24671"/>
    <cellStyle name="Note 54 2 4 2" xfId="24672"/>
    <cellStyle name="Note 54 2 5" xfId="24673"/>
    <cellStyle name="Note 54 2 5 2" xfId="24674"/>
    <cellStyle name="Note 54 2 6" xfId="24675"/>
    <cellStyle name="Note 54 3" xfId="24676"/>
    <cellStyle name="Note 54 3 2" xfId="24677"/>
    <cellStyle name="Note 54 4" xfId="24678"/>
    <cellStyle name="Note 54 4 2" xfId="24679"/>
    <cellStyle name="Note 54 5" xfId="24680"/>
    <cellStyle name="Note 54 5 2" xfId="24681"/>
    <cellStyle name="Note 54 6" xfId="24682"/>
    <cellStyle name="Note 54 6 2" xfId="24683"/>
    <cellStyle name="Note 54 7" xfId="24684"/>
    <cellStyle name="Note 54 8" xfId="24685"/>
    <cellStyle name="Note 55" xfId="24686"/>
    <cellStyle name="Note 55 2" xfId="24687"/>
    <cellStyle name="Note 55 2 2" xfId="24688"/>
    <cellStyle name="Note 55 2 2 2" xfId="24689"/>
    <cellStyle name="Note 55 2 3" xfId="24690"/>
    <cellStyle name="Note 55 2 3 2" xfId="24691"/>
    <cellStyle name="Note 55 2 4" xfId="24692"/>
    <cellStyle name="Note 55 2 4 2" xfId="24693"/>
    <cellStyle name="Note 55 2 5" xfId="24694"/>
    <cellStyle name="Note 55 2 5 2" xfId="24695"/>
    <cellStyle name="Note 55 2 6" xfId="24696"/>
    <cellStyle name="Note 55 3" xfId="24697"/>
    <cellStyle name="Note 55 3 2" xfId="24698"/>
    <cellStyle name="Note 55 4" xfId="24699"/>
    <cellStyle name="Note 55 4 2" xfId="24700"/>
    <cellStyle name="Note 55 5" xfId="24701"/>
    <cellStyle name="Note 55 5 2" xfId="24702"/>
    <cellStyle name="Note 55 6" xfId="24703"/>
    <cellStyle name="Note 55 6 2" xfId="24704"/>
    <cellStyle name="Note 55 7" xfId="24705"/>
    <cellStyle name="Note 55 8" xfId="24706"/>
    <cellStyle name="Note 56" xfId="24707"/>
    <cellStyle name="Note 56 2" xfId="24708"/>
    <cellStyle name="Note 56 2 2" xfId="24709"/>
    <cellStyle name="Note 56 2 2 2" xfId="24710"/>
    <cellStyle name="Note 56 2 3" xfId="24711"/>
    <cellStyle name="Note 56 2 3 2" xfId="24712"/>
    <cellStyle name="Note 56 2 4" xfId="24713"/>
    <cellStyle name="Note 56 2 4 2" xfId="24714"/>
    <cellStyle name="Note 56 2 5" xfId="24715"/>
    <cellStyle name="Note 56 2 5 2" xfId="24716"/>
    <cellStyle name="Note 56 2 6" xfId="24717"/>
    <cellStyle name="Note 56 3" xfId="24718"/>
    <cellStyle name="Note 56 3 2" xfId="24719"/>
    <cellStyle name="Note 56 4" xfId="24720"/>
    <cellStyle name="Note 56 4 2" xfId="24721"/>
    <cellStyle name="Note 56 5" xfId="24722"/>
    <cellStyle name="Note 56 5 2" xfId="24723"/>
    <cellStyle name="Note 56 6" xfId="24724"/>
    <cellStyle name="Note 56 6 2" xfId="24725"/>
    <cellStyle name="Note 56 7" xfId="24726"/>
    <cellStyle name="Note 56 8" xfId="24727"/>
    <cellStyle name="Note 57" xfId="24728"/>
    <cellStyle name="Note 57 2" xfId="24729"/>
    <cellStyle name="Note 57 2 2" xfId="24730"/>
    <cellStyle name="Note 57 2 2 2" xfId="24731"/>
    <cellStyle name="Note 57 2 3" xfId="24732"/>
    <cellStyle name="Note 57 2 3 2" xfId="24733"/>
    <cellStyle name="Note 57 2 4" xfId="24734"/>
    <cellStyle name="Note 57 2 4 2" xfId="24735"/>
    <cellStyle name="Note 57 2 5" xfId="24736"/>
    <cellStyle name="Note 57 2 5 2" xfId="24737"/>
    <cellStyle name="Note 57 2 6" xfId="24738"/>
    <cellStyle name="Note 57 3" xfId="24739"/>
    <cellStyle name="Note 57 3 2" xfId="24740"/>
    <cellStyle name="Note 57 4" xfId="24741"/>
    <cellStyle name="Note 57 4 2" xfId="24742"/>
    <cellStyle name="Note 57 5" xfId="24743"/>
    <cellStyle name="Note 57 5 2" xfId="24744"/>
    <cellStyle name="Note 57 6" xfId="24745"/>
    <cellStyle name="Note 57 6 2" xfId="24746"/>
    <cellStyle name="Note 57 7" xfId="24747"/>
    <cellStyle name="Note 57 8" xfId="24748"/>
    <cellStyle name="Note 58" xfId="24749"/>
    <cellStyle name="Note 58 2" xfId="24750"/>
    <cellStyle name="Note 58 2 2" xfId="24751"/>
    <cellStyle name="Note 58 2 2 2" xfId="24752"/>
    <cellStyle name="Note 58 2 3" xfId="24753"/>
    <cellStyle name="Note 58 2 3 2" xfId="24754"/>
    <cellStyle name="Note 58 2 4" xfId="24755"/>
    <cellStyle name="Note 58 2 4 2" xfId="24756"/>
    <cellStyle name="Note 58 2 5" xfId="24757"/>
    <cellStyle name="Note 58 2 5 2" xfId="24758"/>
    <cellStyle name="Note 58 2 6" xfId="24759"/>
    <cellStyle name="Note 58 3" xfId="24760"/>
    <cellStyle name="Note 58 3 2" xfId="24761"/>
    <cellStyle name="Note 58 4" xfId="24762"/>
    <cellStyle name="Note 58 4 2" xfId="24763"/>
    <cellStyle name="Note 58 5" xfId="24764"/>
    <cellStyle name="Note 58 5 2" xfId="24765"/>
    <cellStyle name="Note 58 6" xfId="24766"/>
    <cellStyle name="Note 58 6 2" xfId="24767"/>
    <cellStyle name="Note 58 7" xfId="24768"/>
    <cellStyle name="Note 58 8" xfId="24769"/>
    <cellStyle name="Note 59" xfId="24770"/>
    <cellStyle name="Note 59 2" xfId="24771"/>
    <cellStyle name="Note 59 2 2" xfId="24772"/>
    <cellStyle name="Note 59 2 2 2" xfId="24773"/>
    <cellStyle name="Note 59 2 3" xfId="24774"/>
    <cellStyle name="Note 59 2 3 2" xfId="24775"/>
    <cellStyle name="Note 59 2 4" xfId="24776"/>
    <cellStyle name="Note 59 2 4 2" xfId="24777"/>
    <cellStyle name="Note 59 2 5" xfId="24778"/>
    <cellStyle name="Note 59 2 5 2" xfId="24779"/>
    <cellStyle name="Note 59 2 6" xfId="24780"/>
    <cellStyle name="Note 59 3" xfId="24781"/>
    <cellStyle name="Note 59 3 2" xfId="24782"/>
    <cellStyle name="Note 59 4" xfId="24783"/>
    <cellStyle name="Note 59 4 2" xfId="24784"/>
    <cellStyle name="Note 59 5" xfId="24785"/>
    <cellStyle name="Note 59 5 2" xfId="24786"/>
    <cellStyle name="Note 59 6" xfId="24787"/>
    <cellStyle name="Note 59 6 2" xfId="24788"/>
    <cellStyle name="Note 59 7" xfId="24789"/>
    <cellStyle name="Note 59 8" xfId="24790"/>
    <cellStyle name="Note 6" xfId="24791"/>
    <cellStyle name="Note 6 10" xfId="24792"/>
    <cellStyle name="Note 6 11" xfId="24793"/>
    <cellStyle name="Note 6 2" xfId="24794"/>
    <cellStyle name="Note 6 2 2" xfId="24795"/>
    <cellStyle name="Note 6 2 2 2" xfId="24796"/>
    <cellStyle name="Note 6 2 3" xfId="24797"/>
    <cellStyle name="Note 6 2 3 2" xfId="24798"/>
    <cellStyle name="Note 6 2 4" xfId="24799"/>
    <cellStyle name="Note 6 2 4 2" xfId="24800"/>
    <cellStyle name="Note 6 2 5" xfId="24801"/>
    <cellStyle name="Note 6 2 5 2" xfId="24802"/>
    <cellStyle name="Note 6 2 6" xfId="24803"/>
    <cellStyle name="Note 6 2 7" xfId="24804"/>
    <cellStyle name="Note 6 2 8" xfId="24805"/>
    <cellStyle name="Note 6 2 9" xfId="24806"/>
    <cellStyle name="Note 6 3" xfId="24807"/>
    <cellStyle name="Note 6 3 2" xfId="24808"/>
    <cellStyle name="Note 6 4" xfId="24809"/>
    <cellStyle name="Note 6 4 2" xfId="24810"/>
    <cellStyle name="Note 6 5" xfId="24811"/>
    <cellStyle name="Note 6 5 2" xfId="24812"/>
    <cellStyle name="Note 6 6" xfId="24813"/>
    <cellStyle name="Note 6 6 2" xfId="24814"/>
    <cellStyle name="Note 6 7" xfId="24815"/>
    <cellStyle name="Note 6 8" xfId="24816"/>
    <cellStyle name="Note 6 9" xfId="24817"/>
    <cellStyle name="Note 60" xfId="24818"/>
    <cellStyle name="Note 60 2" xfId="24819"/>
    <cellStyle name="Note 60 2 2" xfId="24820"/>
    <cellStyle name="Note 60 2 2 2" xfId="24821"/>
    <cellStyle name="Note 60 2 3" xfId="24822"/>
    <cellStyle name="Note 60 2 3 2" xfId="24823"/>
    <cellStyle name="Note 60 2 4" xfId="24824"/>
    <cellStyle name="Note 60 2 4 2" xfId="24825"/>
    <cellStyle name="Note 60 2 5" xfId="24826"/>
    <cellStyle name="Note 60 2 5 2" xfId="24827"/>
    <cellStyle name="Note 60 2 6" xfId="24828"/>
    <cellStyle name="Note 60 3" xfId="24829"/>
    <cellStyle name="Note 60 3 2" xfId="24830"/>
    <cellStyle name="Note 60 4" xfId="24831"/>
    <cellStyle name="Note 60 4 2" xfId="24832"/>
    <cellStyle name="Note 60 5" xfId="24833"/>
    <cellStyle name="Note 60 5 2" xfId="24834"/>
    <cellStyle name="Note 60 6" xfId="24835"/>
    <cellStyle name="Note 60 6 2" xfId="24836"/>
    <cellStyle name="Note 60 7" xfId="24837"/>
    <cellStyle name="Note 60 8" xfId="24838"/>
    <cellStyle name="Note 61" xfId="24839"/>
    <cellStyle name="Note 61 2" xfId="24840"/>
    <cellStyle name="Note 61 2 2" xfId="24841"/>
    <cellStyle name="Note 61 2 2 2" xfId="24842"/>
    <cellStyle name="Note 61 2 3" xfId="24843"/>
    <cellStyle name="Note 61 2 3 2" xfId="24844"/>
    <cellStyle name="Note 61 2 4" xfId="24845"/>
    <cellStyle name="Note 61 2 4 2" xfId="24846"/>
    <cellStyle name="Note 61 2 5" xfId="24847"/>
    <cellStyle name="Note 61 2 5 2" xfId="24848"/>
    <cellStyle name="Note 61 2 6" xfId="24849"/>
    <cellStyle name="Note 61 3" xfId="24850"/>
    <cellStyle name="Note 61 3 2" xfId="24851"/>
    <cellStyle name="Note 61 4" xfId="24852"/>
    <cellStyle name="Note 61 4 2" xfId="24853"/>
    <cellStyle name="Note 61 5" xfId="24854"/>
    <cellStyle name="Note 61 5 2" xfId="24855"/>
    <cellStyle name="Note 61 6" xfId="24856"/>
    <cellStyle name="Note 61 6 2" xfId="24857"/>
    <cellStyle name="Note 61 7" xfId="24858"/>
    <cellStyle name="Note 61 8" xfId="24859"/>
    <cellStyle name="Note 62" xfId="24860"/>
    <cellStyle name="Note 62 2" xfId="24861"/>
    <cellStyle name="Note 62 2 2" xfId="24862"/>
    <cellStyle name="Note 62 2 2 2" xfId="24863"/>
    <cellStyle name="Note 62 2 3" xfId="24864"/>
    <cellStyle name="Note 62 2 3 2" xfId="24865"/>
    <cellStyle name="Note 62 2 4" xfId="24866"/>
    <cellStyle name="Note 62 2 4 2" xfId="24867"/>
    <cellStyle name="Note 62 2 5" xfId="24868"/>
    <cellStyle name="Note 62 2 5 2" xfId="24869"/>
    <cellStyle name="Note 62 2 6" xfId="24870"/>
    <cellStyle name="Note 62 3" xfId="24871"/>
    <cellStyle name="Note 62 3 2" xfId="24872"/>
    <cellStyle name="Note 62 4" xfId="24873"/>
    <cellStyle name="Note 62 4 2" xfId="24874"/>
    <cellStyle name="Note 62 5" xfId="24875"/>
    <cellStyle name="Note 62 5 2" xfId="24876"/>
    <cellStyle name="Note 62 6" xfId="24877"/>
    <cellStyle name="Note 62 6 2" xfId="24878"/>
    <cellStyle name="Note 62 7" xfId="24879"/>
    <cellStyle name="Note 62 8" xfId="24880"/>
    <cellStyle name="Note 63" xfId="24881"/>
    <cellStyle name="Note 63 2" xfId="24882"/>
    <cellStyle name="Note 63 2 2" xfId="24883"/>
    <cellStyle name="Note 63 2 2 2" xfId="24884"/>
    <cellStyle name="Note 63 2 3" xfId="24885"/>
    <cellStyle name="Note 63 2 3 2" xfId="24886"/>
    <cellStyle name="Note 63 2 4" xfId="24887"/>
    <cellStyle name="Note 63 2 4 2" xfId="24888"/>
    <cellStyle name="Note 63 2 5" xfId="24889"/>
    <cellStyle name="Note 63 2 5 2" xfId="24890"/>
    <cellStyle name="Note 63 2 6" xfId="24891"/>
    <cellStyle name="Note 63 3" xfId="24892"/>
    <cellStyle name="Note 63 3 2" xfId="24893"/>
    <cellStyle name="Note 63 4" xfId="24894"/>
    <cellStyle name="Note 63 4 2" xfId="24895"/>
    <cellStyle name="Note 63 5" xfId="24896"/>
    <cellStyle name="Note 63 5 2" xfId="24897"/>
    <cellStyle name="Note 63 6" xfId="24898"/>
    <cellStyle name="Note 63 6 2" xfId="24899"/>
    <cellStyle name="Note 63 7" xfId="24900"/>
    <cellStyle name="Note 63 8" xfId="24901"/>
    <cellStyle name="Note 64" xfId="24902"/>
    <cellStyle name="Note 64 2" xfId="24903"/>
    <cellStyle name="Note 64 2 2" xfId="24904"/>
    <cellStyle name="Note 64 2 2 2" xfId="24905"/>
    <cellStyle name="Note 64 2 3" xfId="24906"/>
    <cellStyle name="Note 64 2 3 2" xfId="24907"/>
    <cellStyle name="Note 64 2 4" xfId="24908"/>
    <cellStyle name="Note 64 2 4 2" xfId="24909"/>
    <cellStyle name="Note 64 2 5" xfId="24910"/>
    <cellStyle name="Note 64 2 5 2" xfId="24911"/>
    <cellStyle name="Note 64 2 6" xfId="24912"/>
    <cellStyle name="Note 64 3" xfId="24913"/>
    <cellStyle name="Note 64 3 2" xfId="24914"/>
    <cellStyle name="Note 64 4" xfId="24915"/>
    <cellStyle name="Note 64 4 2" xfId="24916"/>
    <cellStyle name="Note 64 5" xfId="24917"/>
    <cellStyle name="Note 64 5 2" xfId="24918"/>
    <cellStyle name="Note 64 6" xfId="24919"/>
    <cellStyle name="Note 64 6 2" xfId="24920"/>
    <cellStyle name="Note 64 7" xfId="24921"/>
    <cellStyle name="Note 64 8" xfId="24922"/>
    <cellStyle name="Note 65" xfId="24923"/>
    <cellStyle name="Note 65 2" xfId="24924"/>
    <cellStyle name="Note 65 2 2" xfId="24925"/>
    <cellStyle name="Note 65 2 2 2" xfId="24926"/>
    <cellStyle name="Note 65 2 3" xfId="24927"/>
    <cellStyle name="Note 65 2 3 2" xfId="24928"/>
    <cellStyle name="Note 65 2 4" xfId="24929"/>
    <cellStyle name="Note 65 2 4 2" xfId="24930"/>
    <cellStyle name="Note 65 2 5" xfId="24931"/>
    <cellStyle name="Note 65 2 5 2" xfId="24932"/>
    <cellStyle name="Note 65 2 6" xfId="24933"/>
    <cellStyle name="Note 65 3" xfId="24934"/>
    <cellStyle name="Note 65 3 2" xfId="24935"/>
    <cellStyle name="Note 65 4" xfId="24936"/>
    <cellStyle name="Note 65 4 2" xfId="24937"/>
    <cellStyle name="Note 65 5" xfId="24938"/>
    <cellStyle name="Note 65 5 2" xfId="24939"/>
    <cellStyle name="Note 65 6" xfId="24940"/>
    <cellStyle name="Note 65 6 2" xfId="24941"/>
    <cellStyle name="Note 65 7" xfId="24942"/>
    <cellStyle name="Note 65 8" xfId="24943"/>
    <cellStyle name="Note 66" xfId="24944"/>
    <cellStyle name="Note 66 2" xfId="24945"/>
    <cellStyle name="Note 66 2 2" xfId="24946"/>
    <cellStyle name="Note 66 2 2 2" xfId="24947"/>
    <cellStyle name="Note 66 2 3" xfId="24948"/>
    <cellStyle name="Note 66 2 3 2" xfId="24949"/>
    <cellStyle name="Note 66 2 4" xfId="24950"/>
    <cellStyle name="Note 66 2 4 2" xfId="24951"/>
    <cellStyle name="Note 66 2 5" xfId="24952"/>
    <cellStyle name="Note 66 2 5 2" xfId="24953"/>
    <cellStyle name="Note 66 2 6" xfId="24954"/>
    <cellStyle name="Note 66 3" xfId="24955"/>
    <cellStyle name="Note 66 3 2" xfId="24956"/>
    <cellStyle name="Note 66 4" xfId="24957"/>
    <cellStyle name="Note 66 4 2" xfId="24958"/>
    <cellStyle name="Note 66 5" xfId="24959"/>
    <cellStyle name="Note 66 5 2" xfId="24960"/>
    <cellStyle name="Note 66 6" xfId="24961"/>
    <cellStyle name="Note 66 6 2" xfId="24962"/>
    <cellStyle name="Note 66 7" xfId="24963"/>
    <cellStyle name="Note 66 8" xfId="24964"/>
    <cellStyle name="Note 67" xfId="24965"/>
    <cellStyle name="Note 67 2" xfId="24966"/>
    <cellStyle name="Note 67 2 2" xfId="24967"/>
    <cellStyle name="Note 67 2 2 2" xfId="24968"/>
    <cellStyle name="Note 67 2 3" xfId="24969"/>
    <cellStyle name="Note 67 2 3 2" xfId="24970"/>
    <cellStyle name="Note 67 2 4" xfId="24971"/>
    <cellStyle name="Note 67 2 4 2" xfId="24972"/>
    <cellStyle name="Note 67 2 5" xfId="24973"/>
    <cellStyle name="Note 67 2 5 2" xfId="24974"/>
    <cellStyle name="Note 67 2 6" xfId="24975"/>
    <cellStyle name="Note 67 3" xfId="24976"/>
    <cellStyle name="Note 67 3 2" xfId="24977"/>
    <cellStyle name="Note 67 4" xfId="24978"/>
    <cellStyle name="Note 67 4 2" xfId="24979"/>
    <cellStyle name="Note 67 5" xfId="24980"/>
    <cellStyle name="Note 67 5 2" xfId="24981"/>
    <cellStyle name="Note 67 6" xfId="24982"/>
    <cellStyle name="Note 67 6 2" xfId="24983"/>
    <cellStyle name="Note 67 7" xfId="24984"/>
    <cellStyle name="Note 67 8" xfId="24985"/>
    <cellStyle name="Note 68" xfId="24986"/>
    <cellStyle name="Note 68 2" xfId="24987"/>
    <cellStyle name="Note 68 2 2" xfId="24988"/>
    <cellStyle name="Note 68 2 2 2" xfId="24989"/>
    <cellStyle name="Note 68 2 3" xfId="24990"/>
    <cellStyle name="Note 68 2 3 2" xfId="24991"/>
    <cellStyle name="Note 68 2 4" xfId="24992"/>
    <cellStyle name="Note 68 2 4 2" xfId="24993"/>
    <cellStyle name="Note 68 2 5" xfId="24994"/>
    <cellStyle name="Note 68 2 5 2" xfId="24995"/>
    <cellStyle name="Note 68 2 6" xfId="24996"/>
    <cellStyle name="Note 68 3" xfId="24997"/>
    <cellStyle name="Note 68 3 2" xfId="24998"/>
    <cellStyle name="Note 68 4" xfId="24999"/>
    <cellStyle name="Note 68 4 2" xfId="25000"/>
    <cellStyle name="Note 68 5" xfId="25001"/>
    <cellStyle name="Note 68 5 2" xfId="25002"/>
    <cellStyle name="Note 68 6" xfId="25003"/>
    <cellStyle name="Note 68 6 2" xfId="25004"/>
    <cellStyle name="Note 68 7" xfId="25005"/>
    <cellStyle name="Note 68 8" xfId="25006"/>
    <cellStyle name="Note 69" xfId="25007"/>
    <cellStyle name="Note 69 2" xfId="25008"/>
    <cellStyle name="Note 69 2 2" xfId="25009"/>
    <cellStyle name="Note 69 2 2 2" xfId="25010"/>
    <cellStyle name="Note 69 2 3" xfId="25011"/>
    <cellStyle name="Note 69 2 3 2" xfId="25012"/>
    <cellStyle name="Note 69 2 4" xfId="25013"/>
    <cellStyle name="Note 69 2 4 2" xfId="25014"/>
    <cellStyle name="Note 69 2 5" xfId="25015"/>
    <cellStyle name="Note 69 2 5 2" xfId="25016"/>
    <cellStyle name="Note 69 2 6" xfId="25017"/>
    <cellStyle name="Note 69 3" xfId="25018"/>
    <cellStyle name="Note 69 3 2" xfId="25019"/>
    <cellStyle name="Note 69 4" xfId="25020"/>
    <cellStyle name="Note 69 4 2" xfId="25021"/>
    <cellStyle name="Note 69 5" xfId="25022"/>
    <cellStyle name="Note 69 5 2" xfId="25023"/>
    <cellStyle name="Note 69 6" xfId="25024"/>
    <cellStyle name="Note 69 6 2" xfId="25025"/>
    <cellStyle name="Note 69 7" xfId="25026"/>
    <cellStyle name="Note 69 8" xfId="25027"/>
    <cellStyle name="Note 7" xfId="25028"/>
    <cellStyle name="Note 7 10" xfId="25029"/>
    <cellStyle name="Note 7 11" xfId="25030"/>
    <cellStyle name="Note 7 2" xfId="25031"/>
    <cellStyle name="Note 7 2 2" xfId="25032"/>
    <cellStyle name="Note 7 2 2 2" xfId="25033"/>
    <cellStyle name="Note 7 2 3" xfId="25034"/>
    <cellStyle name="Note 7 2 3 2" xfId="25035"/>
    <cellStyle name="Note 7 2 4" xfId="25036"/>
    <cellStyle name="Note 7 2 4 2" xfId="25037"/>
    <cellStyle name="Note 7 2 5" xfId="25038"/>
    <cellStyle name="Note 7 2 5 2" xfId="25039"/>
    <cellStyle name="Note 7 2 6" xfId="25040"/>
    <cellStyle name="Note 7 2 7" xfId="25041"/>
    <cellStyle name="Note 7 2 8" xfId="25042"/>
    <cellStyle name="Note 7 2 9" xfId="25043"/>
    <cellStyle name="Note 7 3" xfId="25044"/>
    <cellStyle name="Note 7 3 2" xfId="25045"/>
    <cellStyle name="Note 7 4" xfId="25046"/>
    <cellStyle name="Note 7 4 2" xfId="25047"/>
    <cellStyle name="Note 7 5" xfId="25048"/>
    <cellStyle name="Note 7 5 2" xfId="25049"/>
    <cellStyle name="Note 7 6" xfId="25050"/>
    <cellStyle name="Note 7 6 2" xfId="25051"/>
    <cellStyle name="Note 7 7" xfId="25052"/>
    <cellStyle name="Note 7 8" xfId="25053"/>
    <cellStyle name="Note 7 9" xfId="25054"/>
    <cellStyle name="Note 70" xfId="25055"/>
    <cellStyle name="Note 70 2" xfId="25056"/>
    <cellStyle name="Note 70 2 2" xfId="25057"/>
    <cellStyle name="Note 70 2 2 2" xfId="25058"/>
    <cellStyle name="Note 70 2 3" xfId="25059"/>
    <cellStyle name="Note 70 2 3 2" xfId="25060"/>
    <cellStyle name="Note 70 2 4" xfId="25061"/>
    <cellStyle name="Note 70 2 4 2" xfId="25062"/>
    <cellStyle name="Note 70 2 5" xfId="25063"/>
    <cellStyle name="Note 70 2 5 2" xfId="25064"/>
    <cellStyle name="Note 70 2 6" xfId="25065"/>
    <cellStyle name="Note 70 3" xfId="25066"/>
    <cellStyle name="Note 70 3 2" xfId="25067"/>
    <cellStyle name="Note 70 4" xfId="25068"/>
    <cellStyle name="Note 70 4 2" xfId="25069"/>
    <cellStyle name="Note 70 5" xfId="25070"/>
    <cellStyle name="Note 70 5 2" xfId="25071"/>
    <cellStyle name="Note 70 6" xfId="25072"/>
    <cellStyle name="Note 70 6 2" xfId="25073"/>
    <cellStyle name="Note 70 7" xfId="25074"/>
    <cellStyle name="Note 70 8" xfId="25075"/>
    <cellStyle name="Note 71" xfId="25076"/>
    <cellStyle name="Note 71 2" xfId="25077"/>
    <cellStyle name="Note 71 2 2" xfId="25078"/>
    <cellStyle name="Note 71 2 2 2" xfId="25079"/>
    <cellStyle name="Note 71 2 3" xfId="25080"/>
    <cellStyle name="Note 71 2 3 2" xfId="25081"/>
    <cellStyle name="Note 71 2 4" xfId="25082"/>
    <cellStyle name="Note 71 2 4 2" xfId="25083"/>
    <cellStyle name="Note 71 2 5" xfId="25084"/>
    <cellStyle name="Note 71 2 5 2" xfId="25085"/>
    <cellStyle name="Note 71 2 6" xfId="25086"/>
    <cellStyle name="Note 71 3" xfId="25087"/>
    <cellStyle name="Note 71 3 2" xfId="25088"/>
    <cellStyle name="Note 71 4" xfId="25089"/>
    <cellStyle name="Note 71 4 2" xfId="25090"/>
    <cellStyle name="Note 71 5" xfId="25091"/>
    <cellStyle name="Note 71 5 2" xfId="25092"/>
    <cellStyle name="Note 71 6" xfId="25093"/>
    <cellStyle name="Note 71 6 2" xfId="25094"/>
    <cellStyle name="Note 71 7" xfId="25095"/>
    <cellStyle name="Note 71 8" xfId="25096"/>
    <cellStyle name="Note 72" xfId="25097"/>
    <cellStyle name="Note 72 2" xfId="25098"/>
    <cellStyle name="Note 72 2 2" xfId="25099"/>
    <cellStyle name="Note 72 2 2 2" xfId="25100"/>
    <cellStyle name="Note 72 2 3" xfId="25101"/>
    <cellStyle name="Note 72 2 3 2" xfId="25102"/>
    <cellStyle name="Note 72 2 4" xfId="25103"/>
    <cellStyle name="Note 72 2 4 2" xfId="25104"/>
    <cellStyle name="Note 72 2 5" xfId="25105"/>
    <cellStyle name="Note 72 2 5 2" xfId="25106"/>
    <cellStyle name="Note 72 2 6" xfId="25107"/>
    <cellStyle name="Note 72 3" xfId="25108"/>
    <cellStyle name="Note 72 3 2" xfId="25109"/>
    <cellStyle name="Note 72 4" xfId="25110"/>
    <cellStyle name="Note 72 4 2" xfId="25111"/>
    <cellStyle name="Note 72 5" xfId="25112"/>
    <cellStyle name="Note 72 5 2" xfId="25113"/>
    <cellStyle name="Note 72 6" xfId="25114"/>
    <cellStyle name="Note 72 6 2" xfId="25115"/>
    <cellStyle name="Note 72 7" xfId="25116"/>
    <cellStyle name="Note 72 8" xfId="25117"/>
    <cellStyle name="Note 8" xfId="25118"/>
    <cellStyle name="Note 8 10" xfId="25119"/>
    <cellStyle name="Note 8 11" xfId="25120"/>
    <cellStyle name="Note 8 2" xfId="25121"/>
    <cellStyle name="Note 8 2 2" xfId="25122"/>
    <cellStyle name="Note 8 2 2 2" xfId="25123"/>
    <cellStyle name="Note 8 2 3" xfId="25124"/>
    <cellStyle name="Note 8 2 3 2" xfId="25125"/>
    <cellStyle name="Note 8 2 4" xfId="25126"/>
    <cellStyle name="Note 8 2 4 2" xfId="25127"/>
    <cellStyle name="Note 8 2 5" xfId="25128"/>
    <cellStyle name="Note 8 2 5 2" xfId="25129"/>
    <cellStyle name="Note 8 2 6" xfId="25130"/>
    <cellStyle name="Note 8 2 7" xfId="25131"/>
    <cellStyle name="Note 8 2 8" xfId="25132"/>
    <cellStyle name="Note 8 2 9" xfId="25133"/>
    <cellStyle name="Note 8 3" xfId="25134"/>
    <cellStyle name="Note 8 3 2" xfId="25135"/>
    <cellStyle name="Note 8 4" xfId="25136"/>
    <cellStyle name="Note 8 4 2" xfId="25137"/>
    <cellStyle name="Note 8 5" xfId="25138"/>
    <cellStyle name="Note 8 5 2" xfId="25139"/>
    <cellStyle name="Note 8 6" xfId="25140"/>
    <cellStyle name="Note 8 6 2" xfId="25141"/>
    <cellStyle name="Note 8 7" xfId="25142"/>
    <cellStyle name="Note 8 8" xfId="25143"/>
    <cellStyle name="Note 8 9" xfId="25144"/>
    <cellStyle name="Note 9" xfId="25145"/>
    <cellStyle name="Note 9 10" xfId="25146"/>
    <cellStyle name="Note 9 11" xfId="25147"/>
    <cellStyle name="Note 9 2" xfId="25148"/>
    <cellStyle name="Note 9 2 2" xfId="25149"/>
    <cellStyle name="Note 9 2 2 2" xfId="25150"/>
    <cellStyle name="Note 9 2 3" xfId="25151"/>
    <cellStyle name="Note 9 2 3 2" xfId="25152"/>
    <cellStyle name="Note 9 2 4" xfId="25153"/>
    <cellStyle name="Note 9 2 4 2" xfId="25154"/>
    <cellStyle name="Note 9 2 5" xfId="25155"/>
    <cellStyle name="Note 9 2 5 2" xfId="25156"/>
    <cellStyle name="Note 9 2 6" xfId="25157"/>
    <cellStyle name="Note 9 2 7" xfId="25158"/>
    <cellStyle name="Note 9 2 8" xfId="25159"/>
    <cellStyle name="Note 9 2 9" xfId="25160"/>
    <cellStyle name="Note 9 3" xfId="25161"/>
    <cellStyle name="Note 9 3 2" xfId="25162"/>
    <cellStyle name="Note 9 4" xfId="25163"/>
    <cellStyle name="Note 9 4 2" xfId="25164"/>
    <cellStyle name="Note 9 5" xfId="25165"/>
    <cellStyle name="Note 9 5 2" xfId="25166"/>
    <cellStyle name="Note 9 6" xfId="25167"/>
    <cellStyle name="Note 9 6 2" xfId="25168"/>
    <cellStyle name="Note 9 7" xfId="25169"/>
    <cellStyle name="Note 9 8" xfId="25170"/>
    <cellStyle name="Note 9 9" xfId="25171"/>
    <cellStyle name="Number" xfId="25172"/>
    <cellStyle name="Number 10" xfId="25173"/>
    <cellStyle name="number 11" xfId="25174"/>
    <cellStyle name="number 12" xfId="25175"/>
    <cellStyle name="number 13" xfId="25176"/>
    <cellStyle name="number 14" xfId="25177"/>
    <cellStyle name="number 15" xfId="25178"/>
    <cellStyle name="number 16" xfId="25179"/>
    <cellStyle name="number 17" xfId="25180"/>
    <cellStyle name="number 18" xfId="25181"/>
    <cellStyle name="number 19" xfId="25182"/>
    <cellStyle name="number 2" xfId="25183"/>
    <cellStyle name="number 20" xfId="25184"/>
    <cellStyle name="number 21" xfId="25185"/>
    <cellStyle name="number 22" xfId="25186"/>
    <cellStyle name="number 23" xfId="25187"/>
    <cellStyle name="number 24" xfId="25188"/>
    <cellStyle name="number 25" xfId="25189"/>
    <cellStyle name="number 26" xfId="25190"/>
    <cellStyle name="number 27" xfId="25191"/>
    <cellStyle name="number 28" xfId="25192"/>
    <cellStyle name="number 29" xfId="25193"/>
    <cellStyle name="number 3" xfId="25194"/>
    <cellStyle name="number 30" xfId="25195"/>
    <cellStyle name="number 31" xfId="25196"/>
    <cellStyle name="number 32" xfId="25197"/>
    <cellStyle name="number 33" xfId="25198"/>
    <cellStyle name="number 34" xfId="25199"/>
    <cellStyle name="number 35" xfId="25200"/>
    <cellStyle name="Number 4" xfId="25201"/>
    <cellStyle name="Number 5" xfId="25202"/>
    <cellStyle name="Number 6" xfId="25203"/>
    <cellStyle name="Number 7" xfId="25204"/>
    <cellStyle name="Number 8" xfId="25205"/>
    <cellStyle name="Number 9" xfId="25206"/>
    <cellStyle name="Numbers" xfId="25207"/>
    <cellStyle name="Numbers - Bold" xfId="25208"/>
    <cellStyle name="Numbers - Bold 2" xfId="25209"/>
    <cellStyle name="Output 10" xfId="25210"/>
    <cellStyle name="Output 11" xfId="25211"/>
    <cellStyle name="Output 12" xfId="25212"/>
    <cellStyle name="Output 13" xfId="25213"/>
    <cellStyle name="Output 14" xfId="25214"/>
    <cellStyle name="Output 15" xfId="25215"/>
    <cellStyle name="Output 16" xfId="25216"/>
    <cellStyle name="Output 17" xfId="25217"/>
    <cellStyle name="Output 18" xfId="25218"/>
    <cellStyle name="Output 19" xfId="25219"/>
    <cellStyle name="Output 2" xfId="25220"/>
    <cellStyle name="Output 2 2" xfId="25221"/>
    <cellStyle name="Output 2 2 2" xfId="25222"/>
    <cellStyle name="Output 2 2 2 2" xfId="25223"/>
    <cellStyle name="Output 2 2 2 3" xfId="25224"/>
    <cellStyle name="Output 2 2 3" xfId="25225"/>
    <cellStyle name="Output 2 2 3 2" xfId="25226"/>
    <cellStyle name="Output 2 2 3 3" xfId="25227"/>
    <cellStyle name="Output 2 2 4" xfId="25228"/>
    <cellStyle name="Output 2 2 5" xfId="25229"/>
    <cellStyle name="Output 2 3" xfId="25230"/>
    <cellStyle name="Output 2 3 2" xfId="25231"/>
    <cellStyle name="Output 2 3 3" xfId="25232"/>
    <cellStyle name="Output 2 4" xfId="25233"/>
    <cellStyle name="Output 2 4 2" xfId="25234"/>
    <cellStyle name="Output 2 4 3" xfId="25235"/>
    <cellStyle name="Output 2 5" xfId="25236"/>
    <cellStyle name="Output 2 5 2" xfId="25237"/>
    <cellStyle name="Output 2 5 3" xfId="25238"/>
    <cellStyle name="Output 20" xfId="25239"/>
    <cellStyle name="Output 21" xfId="25240"/>
    <cellStyle name="Output 22" xfId="25241"/>
    <cellStyle name="Output 23" xfId="25242"/>
    <cellStyle name="Output 24" xfId="25243"/>
    <cellStyle name="Output 25" xfId="25244"/>
    <cellStyle name="Output 26" xfId="25245"/>
    <cellStyle name="Output 27" xfId="25246"/>
    <cellStyle name="Output 28" xfId="25247"/>
    <cellStyle name="Output 29" xfId="25248"/>
    <cellStyle name="Output 3" xfId="25249"/>
    <cellStyle name="Output 3 2" xfId="25250"/>
    <cellStyle name="Output 3 2 2" xfId="25251"/>
    <cellStyle name="Output 3 2 2 2" xfId="25252"/>
    <cellStyle name="Output 3 2 2 3" xfId="25253"/>
    <cellStyle name="Output 3 2 3" xfId="25254"/>
    <cellStyle name="Output 3 2 3 2" xfId="25255"/>
    <cellStyle name="Output 3 2 3 3" xfId="25256"/>
    <cellStyle name="Output 3 2 4" xfId="25257"/>
    <cellStyle name="Output 3 2 5" xfId="25258"/>
    <cellStyle name="Output 3 3" xfId="25259"/>
    <cellStyle name="Output 3 3 2" xfId="25260"/>
    <cellStyle name="Output 3 3 3" xfId="25261"/>
    <cellStyle name="Output 3 4" xfId="25262"/>
    <cellStyle name="Output 3 4 2" xfId="25263"/>
    <cellStyle name="Output 3 4 3" xfId="25264"/>
    <cellStyle name="Output 3 5" xfId="25265"/>
    <cellStyle name="Output 3 5 2" xfId="25266"/>
    <cellStyle name="Output 3 5 3" xfId="25267"/>
    <cellStyle name="Output 30" xfId="25268"/>
    <cellStyle name="Output 31" xfId="25269"/>
    <cellStyle name="Output 32" xfId="25270"/>
    <cellStyle name="Output 33" xfId="25271"/>
    <cellStyle name="Output 34" xfId="25272"/>
    <cellStyle name="Output 35" xfId="25273"/>
    <cellStyle name="Output 36" xfId="25274"/>
    <cellStyle name="Output 37" xfId="25275"/>
    <cellStyle name="Output 38" xfId="25276"/>
    <cellStyle name="Output 39" xfId="25277"/>
    <cellStyle name="Output 4" xfId="25278"/>
    <cellStyle name="Output 4 2" xfId="25279"/>
    <cellStyle name="Output 4 2 2" xfId="25280"/>
    <cellStyle name="Output 4 2 3" xfId="25281"/>
    <cellStyle name="Output 4 3" xfId="25282"/>
    <cellStyle name="Output 4 3 2" xfId="25283"/>
    <cellStyle name="Output 4 3 3" xfId="25284"/>
    <cellStyle name="Output 4 4" xfId="25285"/>
    <cellStyle name="Output 4 4 2" xfId="25286"/>
    <cellStyle name="Output 4 4 3" xfId="25287"/>
    <cellStyle name="Output 40" xfId="25288"/>
    <cellStyle name="Output 41" xfId="25289"/>
    <cellStyle name="Output 42" xfId="25290"/>
    <cellStyle name="Output 43" xfId="25291"/>
    <cellStyle name="Output 44" xfId="25292"/>
    <cellStyle name="Output 45" xfId="25293"/>
    <cellStyle name="Output 46" xfId="25294"/>
    <cellStyle name="Output 47" xfId="25295"/>
    <cellStyle name="Output 48" xfId="25296"/>
    <cellStyle name="Output 49" xfId="25297"/>
    <cellStyle name="Output 5" xfId="25298"/>
    <cellStyle name="Output 5 2" xfId="25299"/>
    <cellStyle name="Output 5 2 2" xfId="25300"/>
    <cellStyle name="Output 5 2 3" xfId="25301"/>
    <cellStyle name="Output 5 3" xfId="25302"/>
    <cellStyle name="Output 5 3 2" xfId="25303"/>
    <cellStyle name="Output 5 3 3" xfId="25304"/>
    <cellStyle name="Output 5 4" xfId="25305"/>
    <cellStyle name="Output 5 4 2" xfId="25306"/>
    <cellStyle name="Output 5 4 3" xfId="25307"/>
    <cellStyle name="Output 50" xfId="25308"/>
    <cellStyle name="Output 51" xfId="25309"/>
    <cellStyle name="Output 52" xfId="25310"/>
    <cellStyle name="Output 53" xfId="25311"/>
    <cellStyle name="Output 54" xfId="25312"/>
    <cellStyle name="Output 55" xfId="25313"/>
    <cellStyle name="Output 56" xfId="25314"/>
    <cellStyle name="Output 57" xfId="25315"/>
    <cellStyle name="Output 58" xfId="25316"/>
    <cellStyle name="Output 59" xfId="25317"/>
    <cellStyle name="Output 6" xfId="25318"/>
    <cellStyle name="Output 60" xfId="25319"/>
    <cellStyle name="Output 61" xfId="25320"/>
    <cellStyle name="Output 62" xfId="25321"/>
    <cellStyle name="Output 63" xfId="25322"/>
    <cellStyle name="Output 64" xfId="25323"/>
    <cellStyle name="Output 65" xfId="25324"/>
    <cellStyle name="Output 66" xfId="25325"/>
    <cellStyle name="Output 67" xfId="25326"/>
    <cellStyle name="Output 68" xfId="25327"/>
    <cellStyle name="Output 69" xfId="25328"/>
    <cellStyle name="Output 7" xfId="25329"/>
    <cellStyle name="Output 70" xfId="25330"/>
    <cellStyle name="Output 71" xfId="25331"/>
    <cellStyle name="Output 72" xfId="25332"/>
    <cellStyle name="Output 8" xfId="25333"/>
    <cellStyle name="Output 9" xfId="25334"/>
    <cellStyle name="OUTPUT AMOUNTS" xfId="9"/>
    <cellStyle name="Output Amounts 2" xfId="25335"/>
    <cellStyle name="Output Amounts 2 2" xfId="25336"/>
    <cellStyle name="Output Amounts 3" xfId="25337"/>
    <cellStyle name="Output Amounts 4" xfId="25338"/>
    <cellStyle name="OUTPUT COLUMN HEADINGS" xfId="10"/>
    <cellStyle name="Output Column Headings 2" xfId="25339"/>
    <cellStyle name="OUTPUT LINE ITEMS" xfId="11"/>
    <cellStyle name="OUTPUT LINE ITEMS 2" xfId="25340"/>
    <cellStyle name="Output Line Items 2 2" xfId="25341"/>
    <cellStyle name="Output Line Items 3" xfId="25342"/>
    <cellStyle name="Output Line Items 4" xfId="25343"/>
    <cellStyle name="OUTPUT REPORT HEADING" xfId="12"/>
    <cellStyle name="Output Report Heading 2" xfId="25344"/>
    <cellStyle name="OUTPUT REPORT TITLE" xfId="13"/>
    <cellStyle name="OUTPUT REPORT TITLE 2" xfId="25345"/>
    <cellStyle name="Output Report Title 3" xfId="25346"/>
    <cellStyle name="Page Heading Large" xfId="25347"/>
    <cellStyle name="Page Heading Small" xfId="25348"/>
    <cellStyle name="Password" xfId="25349"/>
    <cellStyle name="Password 2" xfId="25350"/>
    <cellStyle name="pct_sub" xfId="25351"/>
    <cellStyle name="Percen - Style1" xfId="25352"/>
    <cellStyle name="Percen - Style2" xfId="25353"/>
    <cellStyle name="Percent (0)" xfId="25354"/>
    <cellStyle name="Percent [1]" xfId="25355"/>
    <cellStyle name="Percent [2]" xfId="25356"/>
    <cellStyle name="Percent 10" xfId="25357"/>
    <cellStyle name="Percent 11" xfId="25358"/>
    <cellStyle name="Percent 12" xfId="25359"/>
    <cellStyle name="Percent 13" xfId="25360"/>
    <cellStyle name="Percent 14" xfId="25361"/>
    <cellStyle name="Percent 15" xfId="25362"/>
    <cellStyle name="Percent 16" xfId="25363"/>
    <cellStyle name="Percent 17" xfId="25364"/>
    <cellStyle name="Percent 18" xfId="25365"/>
    <cellStyle name="Percent 19" xfId="25366"/>
    <cellStyle name="Percent 2" xfId="79"/>
    <cellStyle name="Percent 2 10" xfId="34"/>
    <cellStyle name="Percent 2 10 2" xfId="25367"/>
    <cellStyle name="Percent 2 10 2 2" xfId="25368"/>
    <cellStyle name="Percent 2 10 3" xfId="25369"/>
    <cellStyle name="Percent 2 10 4" xfId="25370"/>
    <cellStyle name="Percent 2 11" xfId="35"/>
    <cellStyle name="Percent 2 11 2" xfId="25371"/>
    <cellStyle name="Percent 2 11 2 2" xfId="25372"/>
    <cellStyle name="Percent 2 11 3" xfId="25373"/>
    <cellStyle name="Percent 2 11 4" xfId="25374"/>
    <cellStyle name="Percent 2 12" xfId="36"/>
    <cellStyle name="Percent 2 12 2" xfId="25375"/>
    <cellStyle name="Percent 2 12 2 2" xfId="25376"/>
    <cellStyle name="Percent 2 12 3" xfId="25377"/>
    <cellStyle name="Percent 2 13" xfId="37"/>
    <cellStyle name="Percent 2 13 2" xfId="25378"/>
    <cellStyle name="Percent 2 13 2 2" xfId="25379"/>
    <cellStyle name="Percent 2 13 3" xfId="25380"/>
    <cellStyle name="Percent 2 14" xfId="38"/>
    <cellStyle name="Percent 2 14 2" xfId="25381"/>
    <cellStyle name="Percent 2 14 2 2" xfId="25382"/>
    <cellStyle name="Percent 2 14 3" xfId="25383"/>
    <cellStyle name="Percent 2 15" xfId="39"/>
    <cellStyle name="Percent 2 15 2" xfId="25384"/>
    <cellStyle name="Percent 2 15 2 2" xfId="25385"/>
    <cellStyle name="Percent 2 15 3" xfId="25386"/>
    <cellStyle name="Percent 2 16" xfId="40"/>
    <cellStyle name="Percent 2 16 2" xfId="25387"/>
    <cellStyle name="Percent 2 16 2 2" xfId="25388"/>
    <cellStyle name="Percent 2 16 3" xfId="25389"/>
    <cellStyle name="Percent 2 17" xfId="41"/>
    <cellStyle name="Percent 2 17 2" xfId="25390"/>
    <cellStyle name="Percent 2 17 2 2" xfId="25391"/>
    <cellStyle name="Percent 2 17 3" xfId="25392"/>
    <cellStyle name="Percent 2 18" xfId="42"/>
    <cellStyle name="Percent 2 18 2" xfId="25393"/>
    <cellStyle name="Percent 2 18 2 2" xfId="25394"/>
    <cellStyle name="Percent 2 18 3" xfId="25395"/>
    <cellStyle name="Percent 2 19" xfId="43"/>
    <cellStyle name="Percent 2 19 2" xfId="25396"/>
    <cellStyle name="Percent 2 19 2 2" xfId="25397"/>
    <cellStyle name="Percent 2 19 3" xfId="25398"/>
    <cellStyle name="Percent 2 2" xfId="44"/>
    <cellStyle name="Percent 2 2 2" xfId="25399"/>
    <cellStyle name="Percent 2 2 2 2" xfId="25400"/>
    <cellStyle name="Percent 2 2 2 2 2" xfId="25401"/>
    <cellStyle name="Percent 2 2 2 3" xfId="25402"/>
    <cellStyle name="Percent 2 2 3" xfId="25403"/>
    <cellStyle name="Percent 2 2 3 2" xfId="25404"/>
    <cellStyle name="Percent 2 2 4" xfId="25405"/>
    <cellStyle name="Percent 2 20" xfId="45"/>
    <cellStyle name="Percent 2 20 2" xfId="25406"/>
    <cellStyle name="Percent 2 20 2 2" xfId="25407"/>
    <cellStyle name="Percent 2 20 3" xfId="25408"/>
    <cellStyle name="Percent 2 21" xfId="46"/>
    <cellStyle name="Percent 2 21 2" xfId="25409"/>
    <cellStyle name="Percent 2 21 2 2" xfId="25410"/>
    <cellStyle name="Percent 2 21 3" xfId="25411"/>
    <cellStyle name="Percent 2 22" xfId="47"/>
    <cellStyle name="Percent 2 22 2" xfId="25412"/>
    <cellStyle name="Percent 2 22 2 2" xfId="25413"/>
    <cellStyle name="Percent 2 22 3" xfId="25414"/>
    <cellStyle name="Percent 2 23" xfId="176"/>
    <cellStyle name="Percent 2 23 2" xfId="25415"/>
    <cellStyle name="Percent 2 24" xfId="25416"/>
    <cellStyle name="Percent 2 3" xfId="48"/>
    <cellStyle name="Percent 2 3 2" xfId="25417"/>
    <cellStyle name="Percent 2 3 2 2" xfId="25418"/>
    <cellStyle name="Percent 2 3 2 2 2" xfId="25419"/>
    <cellStyle name="Percent 2 3 2 2 3" xfId="25420"/>
    <cellStyle name="Percent 2 3 2 3" xfId="25421"/>
    <cellStyle name="Percent 2 3 2 4" xfId="25422"/>
    <cellStyle name="Percent 2 3 3" xfId="25423"/>
    <cellStyle name="Percent 2 3 3 2" xfId="25424"/>
    <cellStyle name="Percent 2 3 3 3" xfId="25425"/>
    <cellStyle name="Percent 2 3 4" xfId="25426"/>
    <cellStyle name="Percent 2 3 5" xfId="25427"/>
    <cellStyle name="Percent 2 3 6" xfId="25428"/>
    <cellStyle name="Percent 2 4" xfId="49"/>
    <cellStyle name="Percent 2 4 2" xfId="25429"/>
    <cellStyle name="Percent 2 4 2 2" xfId="25430"/>
    <cellStyle name="Percent 2 4 2 2 2" xfId="25431"/>
    <cellStyle name="Percent 2 4 2 3" xfId="25432"/>
    <cellStyle name="Percent 2 4 3" xfId="25433"/>
    <cellStyle name="Percent 2 4 3 2" xfId="25434"/>
    <cellStyle name="Percent 2 4 4" xfId="25435"/>
    <cellStyle name="Percent 2 4 5" xfId="25436"/>
    <cellStyle name="Percent 2 5" xfId="50"/>
    <cellStyle name="Percent 2 5 2" xfId="25437"/>
    <cellStyle name="Percent 2 5 2 2" xfId="25438"/>
    <cellStyle name="Percent 2 5 2 3" xfId="25439"/>
    <cellStyle name="Percent 2 5 3" xfId="25440"/>
    <cellStyle name="Percent 2 5 4" xfId="25441"/>
    <cellStyle name="Percent 2 6" xfId="51"/>
    <cellStyle name="Percent 2 6 2" xfId="25442"/>
    <cellStyle name="Percent 2 6 2 2" xfId="25443"/>
    <cellStyle name="Percent 2 6 2 3" xfId="25444"/>
    <cellStyle name="Percent 2 6 3" xfId="25445"/>
    <cellStyle name="Percent 2 6 4" xfId="25446"/>
    <cellStyle name="Percent 2 7" xfId="52"/>
    <cellStyle name="Percent 2 7 2" xfId="25447"/>
    <cellStyle name="Percent 2 7 2 2" xfId="25448"/>
    <cellStyle name="Percent 2 7 2 3" xfId="25449"/>
    <cellStyle name="Percent 2 7 3" xfId="25450"/>
    <cellStyle name="Percent 2 7 4" xfId="25451"/>
    <cellStyle name="Percent 2 8" xfId="53"/>
    <cellStyle name="Percent 2 8 2" xfId="25452"/>
    <cellStyle name="Percent 2 8 2 2" xfId="25453"/>
    <cellStyle name="Percent 2 8 3" xfId="25454"/>
    <cellStyle name="Percent 2 8 4" xfId="25455"/>
    <cellStyle name="Percent 2 9" xfId="54"/>
    <cellStyle name="Percent 2 9 2" xfId="25456"/>
    <cellStyle name="Percent 2 9 2 2" xfId="25457"/>
    <cellStyle name="Percent 2 9 3" xfId="25458"/>
    <cellStyle name="Percent 2 9 4" xfId="25459"/>
    <cellStyle name="Percent 20" xfId="25460"/>
    <cellStyle name="Percent 21" xfId="25461"/>
    <cellStyle name="Percent 22" xfId="25462"/>
    <cellStyle name="Percent 23" xfId="25463"/>
    <cellStyle name="Percent 24" xfId="25464"/>
    <cellStyle name="Percent 25" xfId="25465"/>
    <cellStyle name="Percent 26" xfId="25466"/>
    <cellStyle name="Percent 27" xfId="25467"/>
    <cellStyle name="Percent 28" xfId="25468"/>
    <cellStyle name="Percent 29" xfId="25469"/>
    <cellStyle name="Percent 3" xfId="87"/>
    <cellStyle name="Percent 3 10" xfId="25470"/>
    <cellStyle name="Percent 3 11" xfId="25471"/>
    <cellStyle name="Percent 3 2" xfId="140"/>
    <cellStyle name="Percent 3 2 10" xfId="25472"/>
    <cellStyle name="Percent 3 2 2" xfId="25473"/>
    <cellStyle name="Percent 3 2 2 2" xfId="25474"/>
    <cellStyle name="Percent 3 2 2 2 2" xfId="25475"/>
    <cellStyle name="Percent 3 2 2 2 2 2" xfId="25476"/>
    <cellStyle name="Percent 3 2 2 2 3" xfId="25477"/>
    <cellStyle name="Percent 3 2 2 2 4" xfId="25478"/>
    <cellStyle name="Percent 3 2 2 3" xfId="25479"/>
    <cellStyle name="Percent 3 2 2 3 2" xfId="25480"/>
    <cellStyle name="Percent 3 2 2 4" xfId="25481"/>
    <cellStyle name="Percent 3 2 2 5" xfId="25482"/>
    <cellStyle name="Percent 3 2 2 6" xfId="25483"/>
    <cellStyle name="Percent 3 2 2 7" xfId="25484"/>
    <cellStyle name="Percent 3 2 2 8" xfId="25485"/>
    <cellStyle name="Percent 3 2 2 9" xfId="25486"/>
    <cellStyle name="Percent 3 2 3" xfId="25487"/>
    <cellStyle name="Percent 3 2 3 2" xfId="25488"/>
    <cellStyle name="Percent 3 2 3 2 2" xfId="25489"/>
    <cellStyle name="Percent 3 2 3 2 3" xfId="25490"/>
    <cellStyle name="Percent 3 2 3 3" xfId="25491"/>
    <cellStyle name="Percent 3 2 3 4" xfId="25492"/>
    <cellStyle name="Percent 3 2 3 5" xfId="25493"/>
    <cellStyle name="Percent 3 2 4" xfId="25494"/>
    <cellStyle name="Percent 3 2 4 2" xfId="25495"/>
    <cellStyle name="Percent 3 2 4 3" xfId="25496"/>
    <cellStyle name="Percent 3 2 5" xfId="25497"/>
    <cellStyle name="Percent 3 2 6" xfId="25498"/>
    <cellStyle name="Percent 3 2 7" xfId="25499"/>
    <cellStyle name="Percent 3 2 8" xfId="25500"/>
    <cellStyle name="Percent 3 2 9" xfId="25501"/>
    <cellStyle name="Percent 3 3" xfId="105"/>
    <cellStyle name="Percent 3 3 2" xfId="25502"/>
    <cellStyle name="Percent 3 3 2 2" xfId="25503"/>
    <cellStyle name="Percent 3 3 2 2 2" xfId="25504"/>
    <cellStyle name="Percent 3 3 2 2 2 2" xfId="25505"/>
    <cellStyle name="Percent 3 3 2 2 3" xfId="25506"/>
    <cellStyle name="Percent 3 3 2 3" xfId="25507"/>
    <cellStyle name="Percent 3 3 2 3 2" xfId="25508"/>
    <cellStyle name="Percent 3 3 2 4" xfId="25509"/>
    <cellStyle name="Percent 3 3 3" xfId="25510"/>
    <cellStyle name="Percent 3 3 3 2" xfId="25511"/>
    <cellStyle name="Percent 3 3 3 2 2" xfId="25512"/>
    <cellStyle name="Percent 3 3 3 3" xfId="25513"/>
    <cellStyle name="Percent 3 3 4" xfId="25514"/>
    <cellStyle name="Percent 3 3 4 2" xfId="25515"/>
    <cellStyle name="Percent 3 3 5" xfId="25516"/>
    <cellStyle name="Percent 3 3 6" xfId="25517"/>
    <cellStyle name="Percent 3 3 7" xfId="25518"/>
    <cellStyle name="Percent 3 3 8" xfId="25519"/>
    <cellStyle name="Percent 3 3 9" xfId="25520"/>
    <cellStyle name="Percent 3 4" xfId="25521"/>
    <cellStyle name="Percent 3 4 2" xfId="25522"/>
    <cellStyle name="Percent 3 4 3" xfId="25523"/>
    <cellStyle name="Percent 3 4 4" xfId="25524"/>
    <cellStyle name="Percent 3 5" xfId="25525"/>
    <cellStyle name="Percent 3 5 2" xfId="25526"/>
    <cellStyle name="Percent 3 5 3" xfId="25527"/>
    <cellStyle name="Percent 3 5 4" xfId="25528"/>
    <cellStyle name="Percent 3 6" xfId="206"/>
    <cellStyle name="Percent 3 6 2" xfId="25529"/>
    <cellStyle name="Percent 3 7" xfId="25530"/>
    <cellStyle name="Percent 3 7 2" xfId="25531"/>
    <cellStyle name="Percent 3 7 3" xfId="25532"/>
    <cellStyle name="Percent 3 7 4" xfId="25533"/>
    <cellStyle name="Percent 3 8" xfId="25534"/>
    <cellStyle name="Percent 3 8 2" xfId="25535"/>
    <cellStyle name="Percent 3 9" xfId="25536"/>
    <cellStyle name="Percent 30" xfId="25537"/>
    <cellStyle name="Percent 31" xfId="25538"/>
    <cellStyle name="Percent 32" xfId="25539"/>
    <cellStyle name="Percent 33" xfId="25540"/>
    <cellStyle name="Percent 34" xfId="25541"/>
    <cellStyle name="Percent 35" xfId="25542"/>
    <cellStyle name="Percent 36" xfId="25543"/>
    <cellStyle name="Percent 37" xfId="25544"/>
    <cellStyle name="Percent 38" xfId="25545"/>
    <cellStyle name="Percent 39" xfId="25546"/>
    <cellStyle name="Percent 39 2" xfId="25547"/>
    <cellStyle name="Percent 39 2 2" xfId="25548"/>
    <cellStyle name="Percent 39 3" xfId="25549"/>
    <cellStyle name="Percent 4" xfId="143"/>
    <cellStyle name="Percent 4 2" xfId="25550"/>
    <cellStyle name="Percent 4 2 2" xfId="25551"/>
    <cellStyle name="Percent 4 2 3" xfId="25552"/>
    <cellStyle name="Percent 4 2 4" xfId="25553"/>
    <cellStyle name="Percent 4 3" xfId="25554"/>
    <cellStyle name="Percent 4 3 2" xfId="25555"/>
    <cellStyle name="Percent 4 3 3" xfId="25556"/>
    <cellStyle name="Percent 4 3 4" xfId="25557"/>
    <cellStyle name="Percent 4 4" xfId="25558"/>
    <cellStyle name="Percent 4 5" xfId="25559"/>
    <cellStyle name="Percent 4 6" xfId="25560"/>
    <cellStyle name="Percent 40" xfId="25561"/>
    <cellStyle name="Percent 40 2" xfId="25562"/>
    <cellStyle name="Percent 40 2 2" xfId="25563"/>
    <cellStyle name="Percent 40 3" xfId="25564"/>
    <cellStyle name="Percent 41" xfId="25565"/>
    <cellStyle name="Percent 41 2" xfId="25566"/>
    <cellStyle name="Percent 41 2 2" xfId="25567"/>
    <cellStyle name="Percent 41 3" xfId="25568"/>
    <cellStyle name="Percent 42" xfId="25569"/>
    <cellStyle name="Percent 42 2" xfId="25570"/>
    <cellStyle name="Percent 42 2 2" xfId="25571"/>
    <cellStyle name="Percent 42 3" xfId="25572"/>
    <cellStyle name="Percent 43" xfId="25573"/>
    <cellStyle name="Percent 44" xfId="25574"/>
    <cellStyle name="Percent 45" xfId="25575"/>
    <cellStyle name="Percent 46" xfId="25576"/>
    <cellStyle name="Percent 47" xfId="25577"/>
    <cellStyle name="Percent 48" xfId="25578"/>
    <cellStyle name="Percent 49" xfId="25579"/>
    <cellStyle name="Percent 5" xfId="131"/>
    <cellStyle name="Percent 5 2" xfId="25580"/>
    <cellStyle name="Percent 5 2 2" xfId="25581"/>
    <cellStyle name="Percent 5 2 3" xfId="25582"/>
    <cellStyle name="Percent 5 2 4" xfId="25583"/>
    <cellStyle name="Percent 5 3" xfId="25584"/>
    <cellStyle name="Percent 5 3 2" xfId="25585"/>
    <cellStyle name="Percent 5 3 3" xfId="25586"/>
    <cellStyle name="Percent 5 4" xfId="25587"/>
    <cellStyle name="Percent 5 5" xfId="25588"/>
    <cellStyle name="Percent 5 6" xfId="25589"/>
    <cellStyle name="Percent 50" xfId="25590"/>
    <cellStyle name="Percent 51" xfId="25591"/>
    <cellStyle name="Percent 52" xfId="25592"/>
    <cellStyle name="Percent 53" xfId="25593"/>
    <cellStyle name="Percent 54" xfId="25594"/>
    <cellStyle name="Percent 55" xfId="25595"/>
    <cellStyle name="Percent 56" xfId="25596"/>
    <cellStyle name="Percent 57" xfId="25597"/>
    <cellStyle name="Percent 58" xfId="26675"/>
    <cellStyle name="Percent 6" xfId="119"/>
    <cellStyle name="Percent 6 2" xfId="25598"/>
    <cellStyle name="Percent 6 2 2" xfId="25599"/>
    <cellStyle name="Percent 6 2 3" xfId="25600"/>
    <cellStyle name="Percent 6 2 4" xfId="25601"/>
    <cellStyle name="Percent 6 3" xfId="25602"/>
    <cellStyle name="Percent 6 4" xfId="25603"/>
    <cellStyle name="Percent 6 5" xfId="25604"/>
    <cellStyle name="Percent 6 6" xfId="25605"/>
    <cellStyle name="Percent 7" xfId="171"/>
    <cellStyle name="Percent 7 2" xfId="25606"/>
    <cellStyle name="Percent 7 2 2" xfId="25607"/>
    <cellStyle name="Percent 7 3" xfId="25608"/>
    <cellStyle name="Percent 7 4" xfId="25609"/>
    <cellStyle name="Percent 8" xfId="25610"/>
    <cellStyle name="Percent 8 2" xfId="25611"/>
    <cellStyle name="Percent 9" xfId="25612"/>
    <cellStyle name="Percent 90" xfId="62"/>
    <cellStyle name="Percent 90 2" xfId="166"/>
    <cellStyle name="Percent 90 2 2" xfId="25613"/>
    <cellStyle name="Percent 90 2 2 2" xfId="25614"/>
    <cellStyle name="Percent 90 2 3" xfId="25615"/>
    <cellStyle name="Percent 90 3" xfId="165"/>
    <cellStyle name="Percent 90 3 2" xfId="25616"/>
    <cellStyle name="Percent 90 3 2 2" xfId="25617"/>
    <cellStyle name="Percent 90 3 3" xfId="25618"/>
    <cellStyle name="Percent 90 4" xfId="25619"/>
    <cellStyle name="Percent 91" xfId="167"/>
    <cellStyle name="Percent 91 2" xfId="25620"/>
    <cellStyle name="Percent 91 2 2" xfId="25621"/>
    <cellStyle name="Percent 91 3" xfId="25622"/>
    <cellStyle name="Percent Hard" xfId="25623"/>
    <cellStyle name="Percent Hard 2" xfId="25624"/>
    <cellStyle name="Percent(0)" xfId="25625"/>
    <cellStyle name="Percentage" xfId="25626"/>
    <cellStyle name="Perlong" xfId="25627"/>
    <cellStyle name="Private" xfId="25628"/>
    <cellStyle name="Private 2" xfId="25629"/>
    <cellStyle name="Private1" xfId="25630"/>
    <cellStyle name="Private1 2" xfId="25631"/>
    <cellStyle name="r" xfId="25632"/>
    <cellStyle name="r 2" xfId="25633"/>
    <cellStyle name="r_10_21 A&amp;G Review" xfId="25634"/>
    <cellStyle name="r_10_21 A&amp;G Review 2" xfId="25635"/>
    <cellStyle name="r_10_21 A&amp;G Review Raul" xfId="25636"/>
    <cellStyle name="r_10_21 A&amp;G Review Raul 2" xfId="25637"/>
    <cellStyle name="r_10-17" xfId="25638"/>
    <cellStyle name="r_10-17 2" xfId="25639"/>
    <cellStyle name="r_2003 Reduction &amp; Sensitivities" xfId="25640"/>
    <cellStyle name="r_2003 Reduction &amp; Sensitivities 2" xfId="25641"/>
    <cellStyle name="r_2003BudgetVariances" xfId="25642"/>
    <cellStyle name="r_2003BudgetVariances 2" xfId="25643"/>
    <cellStyle name="r_Aug 02 FOR" xfId="25644"/>
    <cellStyle name="r_Aug 02 FOR 2" xfId="25645"/>
    <cellStyle name="r_forecastTools6" xfId="25646"/>
    <cellStyle name="r_forecastTools6 2" xfId="25647"/>
    <cellStyle name="r_Interest model" xfId="25648"/>
    <cellStyle name="r_Interest model 2" xfId="25649"/>
    <cellStyle name="r_Interest model_PGE FS 1999 - 2006 10-23 V1 - for budget pres" xfId="25650"/>
    <cellStyle name="r_Interest model_PGE FS 1999 - 2006 10-23 V1 - for budget pres 2" xfId="25651"/>
    <cellStyle name="r_Mary Cilia Model with Current Projections (LINKED)" xfId="25652"/>
    <cellStyle name="r_Mary Cilia Model with Current Projections (LINKED) 2" xfId="25653"/>
    <cellStyle name="r_OpCo and Prelim Budget-2003 Final" xfId="25654"/>
    <cellStyle name="r_OpCo and Prelim Budget-2003 Final 2" xfId="25655"/>
    <cellStyle name="r_OpCo and Prelim Budget-2003 Final_PGE FS 1999 - 2006 10-23 V1 - for budget pres" xfId="25656"/>
    <cellStyle name="r_OpCo and Prelim Budget-2003 Final_PGE FS 1999 - 2006 10-23 V1 - for budget pres 2" xfId="25657"/>
    <cellStyle name="r_PGE FS 1999 - 2006 10-23 V1 - for budget pres" xfId="25658"/>
    <cellStyle name="r_PGE FS 1999 - 2006 10-23 V1 - for budget pres 2" xfId="25659"/>
    <cellStyle name="r_PGE OpCo Forecast for Budget Presentation" xfId="25660"/>
    <cellStyle name="r_PGE OpCo Forecast for Budget Presentation 2" xfId="25661"/>
    <cellStyle name="r_PGG Draft Cons Forecast 4-14 Revised" xfId="25662"/>
    <cellStyle name="r_PGG Draft Cons Forecast 4-14 Revised 2" xfId="25663"/>
    <cellStyle name="r_PGG Draft Cons Forecast 4-14 Revised_PGE FS 1999 - 2006 10-23 V1 - for budget pres" xfId="25664"/>
    <cellStyle name="r_PGG Draft Cons Forecast 4-14 Revised_PGE FS 1999 - 2006 10-23 V1 - for budget pres 2" xfId="25665"/>
    <cellStyle name="r_Reg Assets &amp; Liab" xfId="25666"/>
    <cellStyle name="r_Reg Assets &amp; Liab 2" xfId="25667"/>
    <cellStyle name="r_Summary" xfId="25668"/>
    <cellStyle name="r_Summary - OpCo and Prelim Budget-2003 Final" xfId="25669"/>
    <cellStyle name="r_Summary - OpCo and Prelim Budget-2003 Final 2" xfId="25670"/>
    <cellStyle name="r_Summary - OpCo and Prelim Budget-2003 Final_PGE FS 1999 - 2006 10-23 V1 - for budget pres" xfId="25671"/>
    <cellStyle name="r_Summary - OpCo and Prelim Budget-2003 Final_PGE FS 1999 - 2006 10-23 V1 - for budget pres 2" xfId="25672"/>
    <cellStyle name="r_Summary 10" xfId="25673"/>
    <cellStyle name="r_Summary 11" xfId="25674"/>
    <cellStyle name="r_Summary 12" xfId="25675"/>
    <cellStyle name="r_Summary 13" xfId="25676"/>
    <cellStyle name="r_Summary 14" xfId="25677"/>
    <cellStyle name="r_Summary 15" xfId="25678"/>
    <cellStyle name="r_Summary 16" xfId="25679"/>
    <cellStyle name="r_Summary 17" xfId="25680"/>
    <cellStyle name="r_Summary 18" xfId="25681"/>
    <cellStyle name="r_Summary 19" xfId="25682"/>
    <cellStyle name="r_Summary 2" xfId="25683"/>
    <cellStyle name="r_Summary 20" xfId="25684"/>
    <cellStyle name="r_Summary 21" xfId="25685"/>
    <cellStyle name="r_Summary 22" xfId="25686"/>
    <cellStyle name="r_Summary 23" xfId="25687"/>
    <cellStyle name="r_Summary 24" xfId="25688"/>
    <cellStyle name="r_Summary 25" xfId="25689"/>
    <cellStyle name="r_Summary 26" xfId="25690"/>
    <cellStyle name="r_Summary 3" xfId="25691"/>
    <cellStyle name="r_Summary 4" xfId="25692"/>
    <cellStyle name="r_Summary 5" xfId="25693"/>
    <cellStyle name="r_Summary 6" xfId="25694"/>
    <cellStyle name="r_Summary 7" xfId="25695"/>
    <cellStyle name="r_Summary 8" xfId="25696"/>
    <cellStyle name="r_Summary 9" xfId="25697"/>
    <cellStyle name="r_Summary_PGE FS 1999 - 2006 10-23 V1 - for budget pres" xfId="25698"/>
    <cellStyle name="r_Summary_PGE FS 1999 - 2006 10-23 V1 - for budget pres 2" xfId="25699"/>
    <cellStyle name="Red" xfId="25700"/>
    <cellStyle name="ReportTitlePrompt" xfId="25701"/>
    <cellStyle name="ReportTitlePrompt 2" xfId="25702"/>
    <cellStyle name="ReportTitleValue" xfId="25703"/>
    <cellStyle name="Right" xfId="25704"/>
    <cellStyle name="Right 2" xfId="25705"/>
    <cellStyle name="RowAcctAbovePrompt" xfId="25706"/>
    <cellStyle name="RowAcctAbovePrompt 2" xfId="25707"/>
    <cellStyle name="RowAcctSOBAbovePrompt" xfId="25708"/>
    <cellStyle name="RowAcctSOBAbovePrompt 2" xfId="25709"/>
    <cellStyle name="RowAcctSOBValue" xfId="25710"/>
    <cellStyle name="RowAcctValue" xfId="25711"/>
    <cellStyle name="RowAttrAbovePrompt" xfId="25712"/>
    <cellStyle name="RowAttrAbovePrompt 2" xfId="25713"/>
    <cellStyle name="RowAttrValue" xfId="25714"/>
    <cellStyle name="RowColSetAbovePrompt" xfId="25715"/>
    <cellStyle name="RowColSetAbovePrompt 2" xfId="25716"/>
    <cellStyle name="RowColSetLeftPrompt" xfId="25717"/>
    <cellStyle name="RowColSetLeftPrompt 2" xfId="25718"/>
    <cellStyle name="RowColSetValue" xfId="25719"/>
    <cellStyle name="RowLeftPrompt" xfId="25720"/>
    <cellStyle name="RowLeftPrompt 2" xfId="25721"/>
    <cellStyle name="SampleUsingFormatMask" xfId="25722"/>
    <cellStyle name="SampleUsingFormatMask 2" xfId="25723"/>
    <cellStyle name="SampleWithNoFormatMask" xfId="25724"/>
    <cellStyle name="SampleWithNoFormatMask 2" xfId="25725"/>
    <cellStyle name="SAPBEXaggData" xfId="25726"/>
    <cellStyle name="SAPBEXaggData 2" xfId="25727"/>
    <cellStyle name="SAPBEXaggData 2 2" xfId="25728"/>
    <cellStyle name="SAPBEXaggData 3" xfId="25729"/>
    <cellStyle name="SAPBEXaggData 3 2" xfId="25730"/>
    <cellStyle name="SAPBEXaggData 3 3" xfId="25731"/>
    <cellStyle name="SAPBEXaggData 4" xfId="25732"/>
    <cellStyle name="SAPBEXaggData 4 2" xfId="25733"/>
    <cellStyle name="SAPBEXaggData 4 3" xfId="25734"/>
    <cellStyle name="SAPBEXaggDataEmph" xfId="25735"/>
    <cellStyle name="SAPBEXaggDataEmph 2" xfId="25736"/>
    <cellStyle name="SAPBEXaggDataEmph 2 2" xfId="25737"/>
    <cellStyle name="SAPBEXaggDataEmph 3" xfId="25738"/>
    <cellStyle name="SAPBEXaggDataEmph 3 2" xfId="25739"/>
    <cellStyle name="SAPBEXaggDataEmph 3 3" xfId="25740"/>
    <cellStyle name="SAPBEXaggDataEmph 4" xfId="25741"/>
    <cellStyle name="SAPBEXaggDataEmph 4 2" xfId="25742"/>
    <cellStyle name="SAPBEXaggDataEmph 4 3" xfId="25743"/>
    <cellStyle name="SAPBEXaggItem" xfId="25744"/>
    <cellStyle name="SAPBEXaggItem 10" xfId="25745"/>
    <cellStyle name="SAPBEXaggItem 10 2" xfId="25746"/>
    <cellStyle name="SAPBEXaggItem 10 3" xfId="25747"/>
    <cellStyle name="SAPBEXaggItem 11" xfId="25748"/>
    <cellStyle name="SAPBEXaggItem 11 2" xfId="25749"/>
    <cellStyle name="SAPBEXaggItem 11 3" xfId="25750"/>
    <cellStyle name="SAPBEXaggItem 2" xfId="25751"/>
    <cellStyle name="SAPBEXaggItem 2 2" xfId="25752"/>
    <cellStyle name="SAPBEXaggItem 2 2 2" xfId="25753"/>
    <cellStyle name="SAPBEXaggItem 3" xfId="25754"/>
    <cellStyle name="SAPBEXaggItem 3 2" xfId="25755"/>
    <cellStyle name="SAPBEXaggItem 3 2 2" xfId="25756"/>
    <cellStyle name="SAPBEXaggItem 4" xfId="25757"/>
    <cellStyle name="SAPBEXaggItem 4 2" xfId="25758"/>
    <cellStyle name="SAPBEXaggItem 4 2 2" xfId="25759"/>
    <cellStyle name="SAPBEXaggItem 5" xfId="25760"/>
    <cellStyle name="SAPBEXaggItem 5 2" xfId="25761"/>
    <cellStyle name="SAPBEXaggItem 5 2 2" xfId="25762"/>
    <cellStyle name="SAPBEXaggItem 6" xfId="25763"/>
    <cellStyle name="SAPBEXaggItem 6 2" xfId="25764"/>
    <cellStyle name="SAPBEXaggItem 6 2 2" xfId="25765"/>
    <cellStyle name="SAPBEXaggItem 7" xfId="25766"/>
    <cellStyle name="SAPBEXaggItem 7 2" xfId="25767"/>
    <cellStyle name="SAPBEXaggItem 7 2 2" xfId="25768"/>
    <cellStyle name="SAPBEXaggItem 8" xfId="25769"/>
    <cellStyle name="SAPBEXaggItem 8 2" xfId="25770"/>
    <cellStyle name="SAPBEXaggItem 8 2 2" xfId="25771"/>
    <cellStyle name="SAPBEXaggItem 9" xfId="25772"/>
    <cellStyle name="SAPBEXaggItem 9 2" xfId="25773"/>
    <cellStyle name="SAPBEXaggItem_Copy of xSAPtemp5457" xfId="25774"/>
    <cellStyle name="SAPBEXaggItemX" xfId="25775"/>
    <cellStyle name="SAPBEXaggItemX 2" xfId="25776"/>
    <cellStyle name="SAPBEXaggItemX 2 2" xfId="25777"/>
    <cellStyle name="SAPBEXaggItemX 3" xfId="25778"/>
    <cellStyle name="SAPBEXaggItemX 3 2" xfId="25779"/>
    <cellStyle name="SAPBEXaggItemX 3 3" xfId="25780"/>
    <cellStyle name="SAPBEXaggItemX 4" xfId="25781"/>
    <cellStyle name="SAPBEXaggItemX 4 2" xfId="25782"/>
    <cellStyle name="SAPBEXaggItemX 4 3" xfId="25783"/>
    <cellStyle name="SAPBEXchaText" xfId="25784"/>
    <cellStyle name="SAPBEXchaText 2" xfId="25785"/>
    <cellStyle name="SAPBEXchaText 2 2" xfId="25786"/>
    <cellStyle name="SAPBEXchaText 2 2 2" xfId="25787"/>
    <cellStyle name="SAPBEXchaText 2 2 2 2" xfId="25788"/>
    <cellStyle name="SAPBEXchaText 2 3" xfId="25789"/>
    <cellStyle name="SAPBEXchaText 2 3 2" xfId="25790"/>
    <cellStyle name="SAPBEXchaText 3" xfId="25791"/>
    <cellStyle name="SAPBEXchaText 3 2" xfId="25792"/>
    <cellStyle name="SAPBEXchaText 3 2 2" xfId="25793"/>
    <cellStyle name="SAPBEXchaText 3 2 2 2" xfId="25794"/>
    <cellStyle name="SAPBEXchaText 4" xfId="25795"/>
    <cellStyle name="SAPBEXchaText 4 2" xfId="25796"/>
    <cellStyle name="SAPBEXchaText 4 2 2" xfId="25797"/>
    <cellStyle name="SAPBEXchaText 5" xfId="25798"/>
    <cellStyle name="SAPBEXchaText 5 2" xfId="25799"/>
    <cellStyle name="SAPBEXchaText 5 2 2" xfId="25800"/>
    <cellStyle name="SAPBEXchaText 6" xfId="25801"/>
    <cellStyle name="SAPBEXchaText 6 2" xfId="25802"/>
    <cellStyle name="SAPBEXchaText 6 2 2" xfId="25803"/>
    <cellStyle name="SAPBEXchaText 7" xfId="25804"/>
    <cellStyle name="SAPBEXchaText 7 2" xfId="25805"/>
    <cellStyle name="SAPBEXchaText 7 2 2" xfId="25806"/>
    <cellStyle name="SAPBEXchaText 7 2 2 2" xfId="25807"/>
    <cellStyle name="SAPBEXchaText 7 2 3" xfId="25808"/>
    <cellStyle name="SAPBEXchaText 7 3" xfId="25809"/>
    <cellStyle name="SAPBEXchaText 7 3 2" xfId="25810"/>
    <cellStyle name="SAPBEXchaText_Copy of xSAPtemp5457" xfId="25811"/>
    <cellStyle name="SAPBEXexcBad7" xfId="25812"/>
    <cellStyle name="SAPBEXexcBad7 2" xfId="25813"/>
    <cellStyle name="SAPBEXexcBad7 2 2" xfId="25814"/>
    <cellStyle name="SAPBEXexcBad7 3" xfId="25815"/>
    <cellStyle name="SAPBEXexcBad7 3 2" xfId="25816"/>
    <cellStyle name="SAPBEXexcBad7 3 3" xfId="25817"/>
    <cellStyle name="SAPBEXexcBad7 4" xfId="25818"/>
    <cellStyle name="SAPBEXexcBad7 4 2" xfId="25819"/>
    <cellStyle name="SAPBEXexcBad7 4 3" xfId="25820"/>
    <cellStyle name="SAPBEXexcBad8" xfId="25821"/>
    <cellStyle name="SAPBEXexcBad8 2" xfId="25822"/>
    <cellStyle name="SAPBEXexcBad8 2 2" xfId="25823"/>
    <cellStyle name="SAPBEXexcBad8 3" xfId="25824"/>
    <cellStyle name="SAPBEXexcBad8 3 2" xfId="25825"/>
    <cellStyle name="SAPBEXexcBad8 3 3" xfId="25826"/>
    <cellStyle name="SAPBEXexcBad8 4" xfId="25827"/>
    <cellStyle name="SAPBEXexcBad8 4 2" xfId="25828"/>
    <cellStyle name="SAPBEXexcBad8 4 3" xfId="25829"/>
    <cellStyle name="SAPBEXexcBad9" xfId="25830"/>
    <cellStyle name="SAPBEXexcBad9 2" xfId="25831"/>
    <cellStyle name="SAPBEXexcBad9 2 2" xfId="25832"/>
    <cellStyle name="SAPBEXexcBad9 3" xfId="25833"/>
    <cellStyle name="SAPBEXexcBad9 3 2" xfId="25834"/>
    <cellStyle name="SAPBEXexcBad9 3 3" xfId="25835"/>
    <cellStyle name="SAPBEXexcBad9 4" xfId="25836"/>
    <cellStyle name="SAPBEXexcBad9 4 2" xfId="25837"/>
    <cellStyle name="SAPBEXexcBad9 4 3" xfId="25838"/>
    <cellStyle name="SAPBEXexcCritical4" xfId="25839"/>
    <cellStyle name="SAPBEXexcCritical4 2" xfId="25840"/>
    <cellStyle name="SAPBEXexcCritical4 2 2" xfId="25841"/>
    <cellStyle name="SAPBEXexcCritical4 3" xfId="25842"/>
    <cellStyle name="SAPBEXexcCritical4 3 2" xfId="25843"/>
    <cellStyle name="SAPBEXexcCritical4 3 3" xfId="25844"/>
    <cellStyle name="SAPBEXexcCritical4 4" xfId="25845"/>
    <cellStyle name="SAPBEXexcCritical4 4 2" xfId="25846"/>
    <cellStyle name="SAPBEXexcCritical4 4 3" xfId="25847"/>
    <cellStyle name="SAPBEXexcCritical5" xfId="25848"/>
    <cellStyle name="SAPBEXexcCritical5 2" xfId="25849"/>
    <cellStyle name="SAPBEXexcCritical5 2 2" xfId="25850"/>
    <cellStyle name="SAPBEXexcCritical5 3" xfId="25851"/>
    <cellStyle name="SAPBEXexcCritical5 3 2" xfId="25852"/>
    <cellStyle name="SAPBEXexcCritical5 3 3" xfId="25853"/>
    <cellStyle name="SAPBEXexcCritical5 4" xfId="25854"/>
    <cellStyle name="SAPBEXexcCritical5 4 2" xfId="25855"/>
    <cellStyle name="SAPBEXexcCritical5 4 3" xfId="25856"/>
    <cellStyle name="SAPBEXexcCritical6" xfId="25857"/>
    <cellStyle name="SAPBEXexcCritical6 2" xfId="25858"/>
    <cellStyle name="SAPBEXexcCritical6 2 2" xfId="25859"/>
    <cellStyle name="SAPBEXexcCritical6 3" xfId="25860"/>
    <cellStyle name="SAPBEXexcCritical6 3 2" xfId="25861"/>
    <cellStyle name="SAPBEXexcCritical6 3 3" xfId="25862"/>
    <cellStyle name="SAPBEXexcCritical6 4" xfId="25863"/>
    <cellStyle name="SAPBEXexcCritical6 4 2" xfId="25864"/>
    <cellStyle name="SAPBEXexcCritical6 4 3" xfId="25865"/>
    <cellStyle name="SAPBEXexcGood1" xfId="25866"/>
    <cellStyle name="SAPBEXexcGood1 2" xfId="25867"/>
    <cellStyle name="SAPBEXexcGood1 2 2" xfId="25868"/>
    <cellStyle name="SAPBEXexcGood1 3" xfId="25869"/>
    <cellStyle name="SAPBEXexcGood1 3 2" xfId="25870"/>
    <cellStyle name="SAPBEXexcGood1 3 3" xfId="25871"/>
    <cellStyle name="SAPBEXexcGood1 4" xfId="25872"/>
    <cellStyle name="SAPBEXexcGood1 4 2" xfId="25873"/>
    <cellStyle name="SAPBEXexcGood1 4 3" xfId="25874"/>
    <cellStyle name="SAPBEXexcGood2" xfId="25875"/>
    <cellStyle name="SAPBEXexcGood2 2" xfId="25876"/>
    <cellStyle name="SAPBEXexcGood2 2 2" xfId="25877"/>
    <cellStyle name="SAPBEXexcGood2 3" xfId="25878"/>
    <cellStyle name="SAPBEXexcGood2 3 2" xfId="25879"/>
    <cellStyle name="SAPBEXexcGood2 3 3" xfId="25880"/>
    <cellStyle name="SAPBEXexcGood2 4" xfId="25881"/>
    <cellStyle name="SAPBEXexcGood2 4 2" xfId="25882"/>
    <cellStyle name="SAPBEXexcGood2 4 3" xfId="25883"/>
    <cellStyle name="SAPBEXexcGood3" xfId="25884"/>
    <cellStyle name="SAPBEXexcGood3 2" xfId="25885"/>
    <cellStyle name="SAPBEXexcGood3 2 2" xfId="25886"/>
    <cellStyle name="SAPBEXexcGood3 3" xfId="25887"/>
    <cellStyle name="SAPBEXexcGood3 3 2" xfId="25888"/>
    <cellStyle name="SAPBEXexcGood3 3 3" xfId="25889"/>
    <cellStyle name="SAPBEXexcGood3 4" xfId="25890"/>
    <cellStyle name="SAPBEXexcGood3 4 2" xfId="25891"/>
    <cellStyle name="SAPBEXexcGood3 4 3" xfId="25892"/>
    <cellStyle name="SAPBEXfilterDrill" xfId="25893"/>
    <cellStyle name="SAPBEXfilterItem" xfId="25894"/>
    <cellStyle name="SAPBEXfilterItem 2" xfId="25895"/>
    <cellStyle name="SAPBEXfilterItem 3" xfId="25896"/>
    <cellStyle name="SAPBEXfilterItem 4" xfId="25897"/>
    <cellStyle name="SAPBEXfilterItem 5" xfId="25898"/>
    <cellStyle name="SAPBEXfilterItem 6" xfId="25899"/>
    <cellStyle name="SAPBEXfilterItem 7" xfId="25900"/>
    <cellStyle name="SAPBEXfilterItem 8" xfId="25901"/>
    <cellStyle name="SAPBEXfilterItem_Copy of xSAPtemp5457" xfId="25902"/>
    <cellStyle name="SAPBEXfilterText" xfId="25903"/>
    <cellStyle name="SAPBEXfilterText 2" xfId="25904"/>
    <cellStyle name="SAPBEXfilterText 2 2" xfId="25905"/>
    <cellStyle name="SAPBEXfilterText 3" xfId="25906"/>
    <cellStyle name="SAPBEXfilterText 3 2" xfId="25907"/>
    <cellStyle name="SAPBEXfilterText 4" xfId="25908"/>
    <cellStyle name="SAPBEXfilterText 5" xfId="25909"/>
    <cellStyle name="SAPBEXformats" xfId="25910"/>
    <cellStyle name="SAPBEXformats 2" xfId="25911"/>
    <cellStyle name="SAPBEXformats 2 2" xfId="25912"/>
    <cellStyle name="SAPBEXformats 3" xfId="25913"/>
    <cellStyle name="SAPBEXformats 3 2" xfId="25914"/>
    <cellStyle name="SAPBEXformats 3 3" xfId="25915"/>
    <cellStyle name="SAPBEXformats 4" xfId="25916"/>
    <cellStyle name="SAPBEXformats 4 2" xfId="25917"/>
    <cellStyle name="SAPBEXformats 4 3" xfId="25918"/>
    <cellStyle name="SAPBEXheaderItem" xfId="25919"/>
    <cellStyle name="SAPBEXheaderItem 2" xfId="25920"/>
    <cellStyle name="SAPBEXheaderItem 2 2" xfId="25921"/>
    <cellStyle name="SAPBEXheaderItem 3" xfId="25922"/>
    <cellStyle name="SAPBEXheaderItem 3 2" xfId="25923"/>
    <cellStyle name="SAPBEXheaderItem 3 3" xfId="25924"/>
    <cellStyle name="SAPBEXheaderItem 4" xfId="25925"/>
    <cellStyle name="SAPBEXheaderItem 5" xfId="25926"/>
    <cellStyle name="SAPBEXheaderItem 6" xfId="25927"/>
    <cellStyle name="SAPBEXheaderItem 7" xfId="25928"/>
    <cellStyle name="SAPBEXheaderItem 8" xfId="25929"/>
    <cellStyle name="SAPBEXheaderItem 9" xfId="25930"/>
    <cellStyle name="SAPBEXheaderItem_Copy of xSAPtemp5457" xfId="25931"/>
    <cellStyle name="SAPBEXheaderText" xfId="25932"/>
    <cellStyle name="SAPBEXheaderText 2" xfId="25933"/>
    <cellStyle name="SAPBEXheaderText 2 2" xfId="25934"/>
    <cellStyle name="SAPBEXheaderText 3" xfId="25935"/>
    <cellStyle name="SAPBEXheaderText 3 2" xfId="25936"/>
    <cellStyle name="SAPBEXheaderText 4" xfId="25937"/>
    <cellStyle name="SAPBEXheaderText 5" xfId="25938"/>
    <cellStyle name="SAPBEXheaderText 6" xfId="25939"/>
    <cellStyle name="SAPBEXheaderText 7" xfId="25940"/>
    <cellStyle name="SAPBEXheaderText 8" xfId="25941"/>
    <cellStyle name="SAPBEXheaderText 9" xfId="25942"/>
    <cellStyle name="SAPBEXheaderText_Copy of xSAPtemp5457" xfId="25943"/>
    <cellStyle name="SAPBEXHLevel0" xfId="25944"/>
    <cellStyle name="SAPBEXHLevel0 2" xfId="25945"/>
    <cellStyle name="SAPBEXHLevel0 2 2" xfId="25946"/>
    <cellStyle name="SAPBEXHLevel0 2 2 2" xfId="25947"/>
    <cellStyle name="SAPBEXHLevel0 2 3" xfId="25948"/>
    <cellStyle name="SAPBEXHLevel0 2 3 2" xfId="25949"/>
    <cellStyle name="SAPBEXHLevel0 2 4" xfId="25950"/>
    <cellStyle name="SAPBEXHLevel0 2 4 2" xfId="25951"/>
    <cellStyle name="SAPBEXHLevel0 2 4 3" xfId="25952"/>
    <cellStyle name="SAPBEXHLevel0 2 5" xfId="25953"/>
    <cellStyle name="SAPBEXHLevel0 2 5 2" xfId="25954"/>
    <cellStyle name="SAPBEXHLevel0 2 5 3" xfId="25955"/>
    <cellStyle name="SAPBEXHLevel0 3" xfId="25956"/>
    <cellStyle name="SAPBEXHLevel0 3 2" xfId="25957"/>
    <cellStyle name="SAPBEXHLevel0 3 2 2" xfId="25958"/>
    <cellStyle name="SAPBEXHLevel0 3 3" xfId="25959"/>
    <cellStyle name="SAPBEXHLevel0 3 3 2" xfId="25960"/>
    <cellStyle name="SAPBEXHLevel0 3 4" xfId="25961"/>
    <cellStyle name="SAPBEXHLevel0 3 4 2" xfId="25962"/>
    <cellStyle name="SAPBEXHLevel0 3 4 3" xfId="25963"/>
    <cellStyle name="SAPBEXHLevel0 3 5" xfId="25964"/>
    <cellStyle name="SAPBEXHLevel0 3 5 2" xfId="25965"/>
    <cellStyle name="SAPBEXHLevel0 3 5 3" xfId="25966"/>
    <cellStyle name="SAPBEXHLevel0 4" xfId="25967"/>
    <cellStyle name="SAPBEXHLevel0 4 2" xfId="25968"/>
    <cellStyle name="SAPBEXHLevel0 4 2 2" xfId="25969"/>
    <cellStyle name="SAPBEXHLevel0 5" xfId="25970"/>
    <cellStyle name="SAPBEXHLevel0 5 2" xfId="25971"/>
    <cellStyle name="SAPBEXHLevel0 5 2 2" xfId="25972"/>
    <cellStyle name="SAPBEXHLevel0 6" xfId="25973"/>
    <cellStyle name="SAPBEXHLevel0 6 2" xfId="25974"/>
    <cellStyle name="SAPBEXHLevel0 7" xfId="25975"/>
    <cellStyle name="SAPBEXHLevel0 7 2" xfId="25976"/>
    <cellStyle name="SAPBEXHLevel0 7 3" xfId="25977"/>
    <cellStyle name="SAPBEXHLevel0 8" xfId="25978"/>
    <cellStyle name="SAPBEXHLevel0 8 2" xfId="25979"/>
    <cellStyle name="SAPBEXHLevel0 8 3" xfId="25980"/>
    <cellStyle name="SAPBEXHLevel0X" xfId="25981"/>
    <cellStyle name="SAPBEXHLevel0X 2" xfId="25982"/>
    <cellStyle name="SAPBEXHLevel0X 2 2" xfId="25983"/>
    <cellStyle name="SAPBEXHLevel0X 2 2 2" xfId="25984"/>
    <cellStyle name="SAPBEXHLevel0X 2 3" xfId="25985"/>
    <cellStyle name="SAPBEXHLevel0X 2 3 2" xfId="25986"/>
    <cellStyle name="SAPBEXHLevel0X 2 4" xfId="25987"/>
    <cellStyle name="SAPBEXHLevel0X 2 4 2" xfId="25988"/>
    <cellStyle name="SAPBEXHLevel0X 2 4 3" xfId="25989"/>
    <cellStyle name="SAPBEXHLevel0X 2 5" xfId="25990"/>
    <cellStyle name="SAPBEXHLevel0X 2 5 2" xfId="25991"/>
    <cellStyle name="SAPBEXHLevel0X 2 5 3" xfId="25992"/>
    <cellStyle name="SAPBEXHLevel0X 3" xfId="25993"/>
    <cellStyle name="SAPBEXHLevel0X 3 2" xfId="25994"/>
    <cellStyle name="SAPBEXHLevel0X 3 2 2" xfId="25995"/>
    <cellStyle name="SAPBEXHLevel0X 3 3" xfId="25996"/>
    <cellStyle name="SAPBEXHLevel0X 3 3 2" xfId="25997"/>
    <cellStyle name="SAPBEXHLevel0X 3 4" xfId="25998"/>
    <cellStyle name="SAPBEXHLevel0X 3 4 2" xfId="25999"/>
    <cellStyle name="SAPBEXHLevel0X 3 4 3" xfId="26000"/>
    <cellStyle name="SAPBEXHLevel0X 3 5" xfId="26001"/>
    <cellStyle name="SAPBEXHLevel0X 3 5 2" xfId="26002"/>
    <cellStyle name="SAPBEXHLevel0X 3 5 3" xfId="26003"/>
    <cellStyle name="SAPBEXHLevel0X 4" xfId="26004"/>
    <cellStyle name="SAPBEXHLevel0X 4 2" xfId="26005"/>
    <cellStyle name="SAPBEXHLevel0X 4 2 2" xfId="26006"/>
    <cellStyle name="SAPBEXHLevel0X 5" xfId="26007"/>
    <cellStyle name="SAPBEXHLevel0X 5 2" xfId="26008"/>
    <cellStyle name="SAPBEXHLevel0X 5 2 2" xfId="26009"/>
    <cellStyle name="SAPBEXHLevel0X 6" xfId="26010"/>
    <cellStyle name="SAPBEXHLevel0X 6 2" xfId="26011"/>
    <cellStyle name="SAPBEXHLevel0X 7" xfId="26012"/>
    <cellStyle name="SAPBEXHLevel0X 7 2" xfId="26013"/>
    <cellStyle name="SAPBEXHLevel0X 7 3" xfId="26014"/>
    <cellStyle name="SAPBEXHLevel0X 8" xfId="26015"/>
    <cellStyle name="SAPBEXHLevel0X 8 2" xfId="26016"/>
    <cellStyle name="SAPBEXHLevel0X 8 3" xfId="26017"/>
    <cellStyle name="SAPBEXHLevel1" xfId="26018"/>
    <cellStyle name="SAPBEXHLevel1 2" xfId="26019"/>
    <cellStyle name="SAPBEXHLevel1 2 2" xfId="26020"/>
    <cellStyle name="SAPBEXHLevel1 2 2 2" xfId="26021"/>
    <cellStyle name="SAPBEXHLevel1 2 3" xfId="26022"/>
    <cellStyle name="SAPBEXHLevel1 2 3 2" xfId="26023"/>
    <cellStyle name="SAPBEXHLevel1 2 4" xfId="26024"/>
    <cellStyle name="SAPBEXHLevel1 2 4 2" xfId="26025"/>
    <cellStyle name="SAPBEXHLevel1 2 4 3" xfId="26026"/>
    <cellStyle name="SAPBEXHLevel1 2 5" xfId="26027"/>
    <cellStyle name="SAPBEXHLevel1 2 5 2" xfId="26028"/>
    <cellStyle name="SAPBEXHLevel1 2 5 3" xfId="26029"/>
    <cellStyle name="SAPBEXHLevel1 3" xfId="26030"/>
    <cellStyle name="SAPBEXHLevel1 3 2" xfId="26031"/>
    <cellStyle name="SAPBEXHLevel1 3 2 2" xfId="26032"/>
    <cellStyle name="SAPBEXHLevel1 3 3" xfId="26033"/>
    <cellStyle name="SAPBEXHLevel1 3 3 2" xfId="26034"/>
    <cellStyle name="SAPBEXHLevel1 3 4" xfId="26035"/>
    <cellStyle name="SAPBEXHLevel1 3 4 2" xfId="26036"/>
    <cellStyle name="SAPBEXHLevel1 3 4 3" xfId="26037"/>
    <cellStyle name="SAPBEXHLevel1 3 5" xfId="26038"/>
    <cellStyle name="SAPBEXHLevel1 3 5 2" xfId="26039"/>
    <cellStyle name="SAPBEXHLevel1 3 5 3" xfId="26040"/>
    <cellStyle name="SAPBEXHLevel1 4" xfId="26041"/>
    <cellStyle name="SAPBEXHLevel1 4 2" xfId="26042"/>
    <cellStyle name="SAPBEXHLevel1 4 2 2" xfId="26043"/>
    <cellStyle name="SAPBEXHLevel1 5" xfId="26044"/>
    <cellStyle name="SAPBEXHLevel1 5 2" xfId="26045"/>
    <cellStyle name="SAPBEXHLevel1 5 2 2" xfId="26046"/>
    <cellStyle name="SAPBEXHLevel1 6" xfId="26047"/>
    <cellStyle name="SAPBEXHLevel1 6 2" xfId="26048"/>
    <cellStyle name="SAPBEXHLevel1 7" xfId="26049"/>
    <cellStyle name="SAPBEXHLevel1 7 2" xfId="26050"/>
    <cellStyle name="SAPBEXHLevel1 7 3" xfId="26051"/>
    <cellStyle name="SAPBEXHLevel1 8" xfId="26052"/>
    <cellStyle name="SAPBEXHLevel1 8 2" xfId="26053"/>
    <cellStyle name="SAPBEXHLevel1 8 3" xfId="26054"/>
    <cellStyle name="SAPBEXHLevel1X" xfId="26055"/>
    <cellStyle name="SAPBEXHLevel1X 2" xfId="26056"/>
    <cellStyle name="SAPBEXHLevel1X 2 2" xfId="26057"/>
    <cellStyle name="SAPBEXHLevel1X 2 2 2" xfId="26058"/>
    <cellStyle name="SAPBEXHLevel1X 2 3" xfId="26059"/>
    <cellStyle name="SAPBEXHLevel1X 2 3 2" xfId="26060"/>
    <cellStyle name="SAPBEXHLevel1X 2 4" xfId="26061"/>
    <cellStyle name="SAPBEXHLevel1X 2 4 2" xfId="26062"/>
    <cellStyle name="SAPBEXHLevel1X 2 4 3" xfId="26063"/>
    <cellStyle name="SAPBEXHLevel1X 2 5" xfId="26064"/>
    <cellStyle name="SAPBEXHLevel1X 2 5 2" xfId="26065"/>
    <cellStyle name="SAPBEXHLevel1X 2 5 3" xfId="26066"/>
    <cellStyle name="SAPBEXHLevel1X 3" xfId="26067"/>
    <cellStyle name="SAPBEXHLevel1X 3 2" xfId="26068"/>
    <cellStyle name="SAPBEXHLevel1X 3 2 2" xfId="26069"/>
    <cellStyle name="SAPBEXHLevel1X 3 3" xfId="26070"/>
    <cellStyle name="SAPBEXHLevel1X 3 3 2" xfId="26071"/>
    <cellStyle name="SAPBEXHLevel1X 3 4" xfId="26072"/>
    <cellStyle name="SAPBEXHLevel1X 3 4 2" xfId="26073"/>
    <cellStyle name="SAPBEXHLevel1X 3 4 3" xfId="26074"/>
    <cellStyle name="SAPBEXHLevel1X 3 5" xfId="26075"/>
    <cellStyle name="SAPBEXHLevel1X 3 5 2" xfId="26076"/>
    <cellStyle name="SAPBEXHLevel1X 3 5 3" xfId="26077"/>
    <cellStyle name="SAPBEXHLevel1X 4" xfId="26078"/>
    <cellStyle name="SAPBEXHLevel1X 4 2" xfId="26079"/>
    <cellStyle name="SAPBEXHLevel1X 4 2 2" xfId="26080"/>
    <cellStyle name="SAPBEXHLevel1X 5" xfId="26081"/>
    <cellStyle name="SAPBEXHLevel1X 5 2" xfId="26082"/>
    <cellStyle name="SAPBEXHLevel1X 5 2 2" xfId="26083"/>
    <cellStyle name="SAPBEXHLevel1X 6" xfId="26084"/>
    <cellStyle name="SAPBEXHLevel1X 6 2" xfId="26085"/>
    <cellStyle name="SAPBEXHLevel1X 7" xfId="26086"/>
    <cellStyle name="SAPBEXHLevel1X 7 2" xfId="26087"/>
    <cellStyle name="SAPBEXHLevel1X 7 3" xfId="26088"/>
    <cellStyle name="SAPBEXHLevel1X 8" xfId="26089"/>
    <cellStyle name="SAPBEXHLevel1X 8 2" xfId="26090"/>
    <cellStyle name="SAPBEXHLevel1X 8 3" xfId="26091"/>
    <cellStyle name="SAPBEXHLevel2" xfId="26092"/>
    <cellStyle name="SAPBEXHLevel2 2" xfId="26093"/>
    <cellStyle name="SAPBEXHLevel2 2 2" xfId="26094"/>
    <cellStyle name="SAPBEXHLevel2 2 2 2" xfId="26095"/>
    <cellStyle name="SAPBEXHLevel2 2 3" xfId="26096"/>
    <cellStyle name="SAPBEXHLevel2 2 3 2" xfId="26097"/>
    <cellStyle name="SAPBEXHLevel2 2 4" xfId="26098"/>
    <cellStyle name="SAPBEXHLevel2 2 4 2" xfId="26099"/>
    <cellStyle name="SAPBEXHLevel2 2 4 3" xfId="26100"/>
    <cellStyle name="SAPBEXHLevel2 2 5" xfId="26101"/>
    <cellStyle name="SAPBEXHLevel2 2 5 2" xfId="26102"/>
    <cellStyle name="SAPBEXHLevel2 2 5 3" xfId="26103"/>
    <cellStyle name="SAPBEXHLevel2 3" xfId="26104"/>
    <cellStyle name="SAPBEXHLevel2 3 2" xfId="26105"/>
    <cellStyle name="SAPBEXHLevel2 3 2 2" xfId="26106"/>
    <cellStyle name="SAPBEXHLevel2 3 3" xfId="26107"/>
    <cellStyle name="SAPBEXHLevel2 3 3 2" xfId="26108"/>
    <cellStyle name="SAPBEXHLevel2 3 4" xfId="26109"/>
    <cellStyle name="SAPBEXHLevel2 3 4 2" xfId="26110"/>
    <cellStyle name="SAPBEXHLevel2 3 4 3" xfId="26111"/>
    <cellStyle name="SAPBEXHLevel2 3 5" xfId="26112"/>
    <cellStyle name="SAPBEXHLevel2 3 5 2" xfId="26113"/>
    <cellStyle name="SAPBEXHLevel2 3 5 3" xfId="26114"/>
    <cellStyle name="SAPBEXHLevel2 4" xfId="26115"/>
    <cellStyle name="SAPBEXHLevel2 4 2" xfId="26116"/>
    <cellStyle name="SAPBEXHLevel2 4 2 2" xfId="26117"/>
    <cellStyle name="SAPBEXHLevel2 5" xfId="26118"/>
    <cellStyle name="SAPBEXHLevel2 5 2" xfId="26119"/>
    <cellStyle name="SAPBEXHLevel2 5 2 2" xfId="26120"/>
    <cellStyle name="SAPBEXHLevel2 6" xfId="26121"/>
    <cellStyle name="SAPBEXHLevel2 6 2" xfId="26122"/>
    <cellStyle name="SAPBEXHLevel2 7" xfId="26123"/>
    <cellStyle name="SAPBEXHLevel2 7 2" xfId="26124"/>
    <cellStyle name="SAPBEXHLevel2 7 3" xfId="26125"/>
    <cellStyle name="SAPBEXHLevel2 8" xfId="26126"/>
    <cellStyle name="SAPBEXHLevel2 8 2" xfId="26127"/>
    <cellStyle name="SAPBEXHLevel2 8 3" xfId="26128"/>
    <cellStyle name="SAPBEXHLevel2X" xfId="26129"/>
    <cellStyle name="SAPBEXHLevel2X 2" xfId="26130"/>
    <cellStyle name="SAPBEXHLevel2X 2 2" xfId="26131"/>
    <cellStyle name="SAPBEXHLevel2X 2 2 2" xfId="26132"/>
    <cellStyle name="SAPBEXHLevel2X 2 3" xfId="26133"/>
    <cellStyle name="SAPBEXHLevel2X 2 3 2" xfId="26134"/>
    <cellStyle name="SAPBEXHLevel2X 2 4" xfId="26135"/>
    <cellStyle name="SAPBEXHLevel2X 2 4 2" xfId="26136"/>
    <cellStyle name="SAPBEXHLevel2X 2 4 3" xfId="26137"/>
    <cellStyle name="SAPBEXHLevel2X 2 5" xfId="26138"/>
    <cellStyle name="SAPBEXHLevel2X 2 5 2" xfId="26139"/>
    <cellStyle name="SAPBEXHLevel2X 2 5 3" xfId="26140"/>
    <cellStyle name="SAPBEXHLevel2X 3" xfId="26141"/>
    <cellStyle name="SAPBEXHLevel2X 3 2" xfId="26142"/>
    <cellStyle name="SAPBEXHLevel2X 3 2 2" xfId="26143"/>
    <cellStyle name="SAPBEXHLevel2X 3 3" xfId="26144"/>
    <cellStyle name="SAPBEXHLevel2X 3 3 2" xfId="26145"/>
    <cellStyle name="SAPBEXHLevel2X 3 4" xfId="26146"/>
    <cellStyle name="SAPBEXHLevel2X 3 4 2" xfId="26147"/>
    <cellStyle name="SAPBEXHLevel2X 3 4 3" xfId="26148"/>
    <cellStyle name="SAPBEXHLevel2X 3 5" xfId="26149"/>
    <cellStyle name="SAPBEXHLevel2X 3 5 2" xfId="26150"/>
    <cellStyle name="SAPBEXHLevel2X 3 5 3" xfId="26151"/>
    <cellStyle name="SAPBEXHLevel2X 4" xfId="26152"/>
    <cellStyle name="SAPBEXHLevel2X 4 2" xfId="26153"/>
    <cellStyle name="SAPBEXHLevel2X 4 2 2" xfId="26154"/>
    <cellStyle name="SAPBEXHLevel2X 5" xfId="26155"/>
    <cellStyle name="SAPBEXHLevel2X 5 2" xfId="26156"/>
    <cellStyle name="SAPBEXHLevel2X 5 2 2" xfId="26157"/>
    <cellStyle name="SAPBEXHLevel2X 6" xfId="26158"/>
    <cellStyle name="SAPBEXHLevel2X 6 2" xfId="26159"/>
    <cellStyle name="SAPBEXHLevel2X 7" xfId="26160"/>
    <cellStyle name="SAPBEXHLevel2X 7 2" xfId="26161"/>
    <cellStyle name="SAPBEXHLevel2X 7 3" xfId="26162"/>
    <cellStyle name="SAPBEXHLevel2X 8" xfId="26163"/>
    <cellStyle name="SAPBEXHLevel2X 8 2" xfId="26164"/>
    <cellStyle name="SAPBEXHLevel2X 8 3" xfId="26165"/>
    <cellStyle name="SAPBEXHLevel3" xfId="26166"/>
    <cellStyle name="SAPBEXHLevel3 2" xfId="26167"/>
    <cellStyle name="SAPBEXHLevel3 2 2" xfId="26168"/>
    <cellStyle name="SAPBEXHLevel3 2 2 2" xfId="26169"/>
    <cellStyle name="SAPBEXHLevel3 2 3" xfId="26170"/>
    <cellStyle name="SAPBEXHLevel3 2 3 2" xfId="26171"/>
    <cellStyle name="SAPBEXHLevel3 2 4" xfId="26172"/>
    <cellStyle name="SAPBEXHLevel3 2 4 2" xfId="26173"/>
    <cellStyle name="SAPBEXHLevel3 2 4 3" xfId="26174"/>
    <cellStyle name="SAPBEXHLevel3 2 5" xfId="26175"/>
    <cellStyle name="SAPBEXHLevel3 2 5 2" xfId="26176"/>
    <cellStyle name="SAPBEXHLevel3 2 5 3" xfId="26177"/>
    <cellStyle name="SAPBEXHLevel3 3" xfId="26178"/>
    <cellStyle name="SAPBEXHLevel3 3 2" xfId="26179"/>
    <cellStyle name="SAPBEXHLevel3 3 2 2" xfId="26180"/>
    <cellStyle name="SAPBEXHLevel3 3 3" xfId="26181"/>
    <cellStyle name="SAPBEXHLevel3 3 3 2" xfId="26182"/>
    <cellStyle name="SAPBEXHLevel3 3 4" xfId="26183"/>
    <cellStyle name="SAPBEXHLevel3 3 4 2" xfId="26184"/>
    <cellStyle name="SAPBEXHLevel3 3 4 3" xfId="26185"/>
    <cellStyle name="SAPBEXHLevel3 3 5" xfId="26186"/>
    <cellStyle name="SAPBEXHLevel3 3 5 2" xfId="26187"/>
    <cellStyle name="SAPBEXHLevel3 3 5 3" xfId="26188"/>
    <cellStyle name="SAPBEXHLevel3 4" xfId="26189"/>
    <cellStyle name="SAPBEXHLevel3 4 2" xfId="26190"/>
    <cellStyle name="SAPBEXHLevel3 4 2 2" xfId="26191"/>
    <cellStyle name="SAPBEXHLevel3 5" xfId="26192"/>
    <cellStyle name="SAPBEXHLevel3 5 2" xfId="26193"/>
    <cellStyle name="SAPBEXHLevel3 5 2 2" xfId="26194"/>
    <cellStyle name="SAPBEXHLevel3 6" xfId="26195"/>
    <cellStyle name="SAPBEXHLevel3 6 2" xfId="26196"/>
    <cellStyle name="SAPBEXHLevel3 7" xfId="26197"/>
    <cellStyle name="SAPBEXHLevel3 7 2" xfId="26198"/>
    <cellStyle name="SAPBEXHLevel3 7 3" xfId="26199"/>
    <cellStyle name="SAPBEXHLevel3 8" xfId="26200"/>
    <cellStyle name="SAPBEXHLevel3 8 2" xfId="26201"/>
    <cellStyle name="SAPBEXHLevel3 8 3" xfId="26202"/>
    <cellStyle name="SAPBEXHLevel3X" xfId="26203"/>
    <cellStyle name="SAPBEXHLevel3X 2" xfId="26204"/>
    <cellStyle name="SAPBEXHLevel3X 2 2" xfId="26205"/>
    <cellStyle name="SAPBEXHLevel3X 2 2 2" xfId="26206"/>
    <cellStyle name="SAPBEXHLevel3X 2 3" xfId="26207"/>
    <cellStyle name="SAPBEXHLevel3X 2 3 2" xfId="26208"/>
    <cellStyle name="SAPBEXHLevel3X 2 4" xfId="26209"/>
    <cellStyle name="SAPBEXHLevel3X 2 4 2" xfId="26210"/>
    <cellStyle name="SAPBEXHLevel3X 2 4 3" xfId="26211"/>
    <cellStyle name="SAPBEXHLevel3X 2 5" xfId="26212"/>
    <cellStyle name="SAPBEXHLevel3X 2 5 2" xfId="26213"/>
    <cellStyle name="SAPBEXHLevel3X 2 5 3" xfId="26214"/>
    <cellStyle name="SAPBEXHLevel3X 3" xfId="26215"/>
    <cellStyle name="SAPBEXHLevel3X 3 2" xfId="26216"/>
    <cellStyle name="SAPBEXHLevel3X 3 2 2" xfId="26217"/>
    <cellStyle name="SAPBEXHLevel3X 3 3" xfId="26218"/>
    <cellStyle name="SAPBEXHLevel3X 3 3 2" xfId="26219"/>
    <cellStyle name="SAPBEXHLevel3X 3 4" xfId="26220"/>
    <cellStyle name="SAPBEXHLevel3X 3 4 2" xfId="26221"/>
    <cellStyle name="SAPBEXHLevel3X 3 4 3" xfId="26222"/>
    <cellStyle name="SAPBEXHLevel3X 3 5" xfId="26223"/>
    <cellStyle name="SAPBEXHLevel3X 3 5 2" xfId="26224"/>
    <cellStyle name="SAPBEXHLevel3X 3 5 3" xfId="26225"/>
    <cellStyle name="SAPBEXHLevel3X 4" xfId="26226"/>
    <cellStyle name="SAPBEXHLevel3X 4 2" xfId="26227"/>
    <cellStyle name="SAPBEXHLevel3X 4 2 2" xfId="26228"/>
    <cellStyle name="SAPBEXHLevel3X 5" xfId="26229"/>
    <cellStyle name="SAPBEXHLevel3X 5 2" xfId="26230"/>
    <cellStyle name="SAPBEXHLevel3X 5 2 2" xfId="26231"/>
    <cellStyle name="SAPBEXHLevel3X 6" xfId="26232"/>
    <cellStyle name="SAPBEXHLevel3X 6 2" xfId="26233"/>
    <cellStyle name="SAPBEXHLevel3X 7" xfId="26234"/>
    <cellStyle name="SAPBEXHLevel3X 7 2" xfId="26235"/>
    <cellStyle name="SAPBEXHLevel3X 7 3" xfId="26236"/>
    <cellStyle name="SAPBEXHLevel3X 8" xfId="26237"/>
    <cellStyle name="SAPBEXHLevel3X 8 2" xfId="26238"/>
    <cellStyle name="SAPBEXHLevel3X 8 3" xfId="26239"/>
    <cellStyle name="SAPBEXinputData" xfId="26240"/>
    <cellStyle name="SAPBEXinputData 2" xfId="26241"/>
    <cellStyle name="SAPBEXinputData 2 2" xfId="26242"/>
    <cellStyle name="SAPBEXinputData 3" xfId="26243"/>
    <cellStyle name="SAPBEXinputData 3 2" xfId="26244"/>
    <cellStyle name="SAPBEXinputData 4" xfId="26245"/>
    <cellStyle name="SAPBEXresData" xfId="26246"/>
    <cellStyle name="SAPBEXresData 2" xfId="26247"/>
    <cellStyle name="SAPBEXresData 2 2" xfId="26248"/>
    <cellStyle name="SAPBEXresData 3" xfId="26249"/>
    <cellStyle name="SAPBEXresData 3 2" xfId="26250"/>
    <cellStyle name="SAPBEXresData 3 3" xfId="26251"/>
    <cellStyle name="SAPBEXresData 4" xfId="26252"/>
    <cellStyle name="SAPBEXresData 4 2" xfId="26253"/>
    <cellStyle name="SAPBEXresData 4 3" xfId="26254"/>
    <cellStyle name="SAPBEXresDataEmph" xfId="26255"/>
    <cellStyle name="SAPBEXresDataEmph 2" xfId="26256"/>
    <cellStyle name="SAPBEXresDataEmph 2 2" xfId="26257"/>
    <cellStyle name="SAPBEXresDataEmph 3" xfId="26258"/>
    <cellStyle name="SAPBEXresDataEmph 3 2" xfId="26259"/>
    <cellStyle name="SAPBEXresDataEmph 3 3" xfId="26260"/>
    <cellStyle name="SAPBEXresDataEmph 4" xfId="26261"/>
    <cellStyle name="SAPBEXresDataEmph 4 2" xfId="26262"/>
    <cellStyle name="SAPBEXresDataEmph 4 3" xfId="26263"/>
    <cellStyle name="SAPBEXresItem" xfId="26264"/>
    <cellStyle name="SAPBEXresItem 2" xfId="26265"/>
    <cellStyle name="SAPBEXresItem 2 2" xfId="26266"/>
    <cellStyle name="SAPBEXresItem 3" xfId="26267"/>
    <cellStyle name="SAPBEXresItem 3 2" xfId="26268"/>
    <cellStyle name="SAPBEXresItem 3 3" xfId="26269"/>
    <cellStyle name="SAPBEXresItem 4" xfId="26270"/>
    <cellStyle name="SAPBEXresItem 4 2" xfId="26271"/>
    <cellStyle name="SAPBEXresItem 4 3" xfId="26272"/>
    <cellStyle name="SAPBEXresItemX" xfId="26273"/>
    <cellStyle name="SAPBEXresItemX 2" xfId="26274"/>
    <cellStyle name="SAPBEXresItemX 2 2" xfId="26275"/>
    <cellStyle name="SAPBEXresItemX 3" xfId="26276"/>
    <cellStyle name="SAPBEXresItemX 3 2" xfId="26277"/>
    <cellStyle name="SAPBEXresItemX 3 3" xfId="26278"/>
    <cellStyle name="SAPBEXresItemX 4" xfId="26279"/>
    <cellStyle name="SAPBEXresItemX 4 2" xfId="26280"/>
    <cellStyle name="SAPBEXresItemX 4 3" xfId="26281"/>
    <cellStyle name="SAPBEXstdData" xfId="26282"/>
    <cellStyle name="SAPBEXstdData 10" xfId="26283"/>
    <cellStyle name="SAPBEXstdData 10 2" xfId="26284"/>
    <cellStyle name="SAPBEXstdData 10 3" xfId="26285"/>
    <cellStyle name="SAPBEXstdData 11" xfId="26286"/>
    <cellStyle name="SAPBEXstdData 11 2" xfId="26287"/>
    <cellStyle name="SAPBEXstdData 11 3" xfId="26288"/>
    <cellStyle name="SAPBEXstdData 2" xfId="26289"/>
    <cellStyle name="SAPBEXstdData 2 2" xfId="26290"/>
    <cellStyle name="SAPBEXstdData 2 2 2" xfId="26291"/>
    <cellStyle name="SAPBEXstdData 3" xfId="26292"/>
    <cellStyle name="SAPBEXstdData 3 2" xfId="26293"/>
    <cellStyle name="SAPBEXstdData 3 2 2" xfId="26294"/>
    <cellStyle name="SAPBEXstdData 4" xfId="26295"/>
    <cellStyle name="SAPBEXstdData 4 2" xfId="26296"/>
    <cellStyle name="SAPBEXstdData 4 2 2" xfId="26297"/>
    <cellStyle name="SAPBEXstdData 5" xfId="26298"/>
    <cellStyle name="SAPBEXstdData 5 2" xfId="26299"/>
    <cellStyle name="SAPBEXstdData 5 2 2" xfId="26300"/>
    <cellStyle name="SAPBEXstdData 6" xfId="26301"/>
    <cellStyle name="SAPBEXstdData 6 2" xfId="26302"/>
    <cellStyle name="SAPBEXstdData 6 2 2" xfId="26303"/>
    <cellStyle name="SAPBEXstdData 7" xfId="26304"/>
    <cellStyle name="SAPBEXstdData 8" xfId="26305"/>
    <cellStyle name="SAPBEXstdData 8 2" xfId="26306"/>
    <cellStyle name="SAPBEXstdData 8 2 2" xfId="26307"/>
    <cellStyle name="SAPBEXstdData 9" xfId="26308"/>
    <cellStyle name="SAPBEXstdData 9 2" xfId="26309"/>
    <cellStyle name="SAPBEXstdData_Copy of xSAPtemp5457" xfId="26310"/>
    <cellStyle name="SAPBEXstdDataEmph" xfId="26311"/>
    <cellStyle name="SAPBEXstdDataEmph 2" xfId="26312"/>
    <cellStyle name="SAPBEXstdDataEmph 2 2" xfId="26313"/>
    <cellStyle name="SAPBEXstdDataEmph 3" xfId="26314"/>
    <cellStyle name="SAPBEXstdDataEmph 3 2" xfId="26315"/>
    <cellStyle name="SAPBEXstdDataEmph 3 3" xfId="26316"/>
    <cellStyle name="SAPBEXstdDataEmph 4" xfId="26317"/>
    <cellStyle name="SAPBEXstdDataEmph 4 2" xfId="26318"/>
    <cellStyle name="SAPBEXstdDataEmph 4 3" xfId="26319"/>
    <cellStyle name="SAPBEXstdItem" xfId="26320"/>
    <cellStyle name="SAPBEXstdItem 10" xfId="26321"/>
    <cellStyle name="SAPBEXstdItem 10 2" xfId="26322"/>
    <cellStyle name="SAPBEXstdItem 11" xfId="26323"/>
    <cellStyle name="SAPBEXstdItem 11 2" xfId="26324"/>
    <cellStyle name="SAPBEXstdItem 11 3" xfId="26325"/>
    <cellStyle name="SAPBEXstdItem 12" xfId="26326"/>
    <cellStyle name="SAPBEXstdItem 12 2" xfId="26327"/>
    <cellStyle name="SAPBEXstdItem 12 3" xfId="26328"/>
    <cellStyle name="SAPBEXstdItem 2" xfId="26329"/>
    <cellStyle name="SAPBEXstdItem 2 2" xfId="26330"/>
    <cellStyle name="SAPBEXstdItem 2 2 2" xfId="26331"/>
    <cellStyle name="SAPBEXstdItem 3" xfId="26332"/>
    <cellStyle name="SAPBEXstdItem 3 2" xfId="26333"/>
    <cellStyle name="SAPBEXstdItem 3 2 2" xfId="26334"/>
    <cellStyle name="SAPBEXstdItem 4" xfId="26335"/>
    <cellStyle name="SAPBEXstdItem 4 2" xfId="26336"/>
    <cellStyle name="SAPBEXstdItem 4 2 2" xfId="26337"/>
    <cellStyle name="SAPBEXstdItem 5" xfId="26338"/>
    <cellStyle name="SAPBEXstdItem 5 2" xfId="26339"/>
    <cellStyle name="SAPBEXstdItem 5 2 2" xfId="26340"/>
    <cellStyle name="SAPBEXstdItem 6" xfId="26341"/>
    <cellStyle name="SAPBEXstdItem 6 2" xfId="26342"/>
    <cellStyle name="SAPBEXstdItem 6 2 2" xfId="26343"/>
    <cellStyle name="SAPBEXstdItem 7" xfId="26344"/>
    <cellStyle name="SAPBEXstdItem 7 2" xfId="26345"/>
    <cellStyle name="SAPBEXstdItem 7 2 2" xfId="26346"/>
    <cellStyle name="SAPBEXstdItem 8" xfId="26347"/>
    <cellStyle name="SAPBEXstdItem 8 2" xfId="26348"/>
    <cellStyle name="SAPBEXstdItem 8 2 2" xfId="26349"/>
    <cellStyle name="SAPBEXstdItem 9" xfId="26350"/>
    <cellStyle name="SAPBEXstdItem 9 2" xfId="26351"/>
    <cellStyle name="SAPBEXstdItem 9 2 2" xfId="26352"/>
    <cellStyle name="SAPBEXstdItem_Copy of xSAPtemp5457" xfId="26353"/>
    <cellStyle name="SAPBEXstdItemX" xfId="26354"/>
    <cellStyle name="SAPBEXstdItemX 10" xfId="26355"/>
    <cellStyle name="SAPBEXstdItemX 10 2" xfId="26356"/>
    <cellStyle name="SAPBEXstdItemX 10 3" xfId="26357"/>
    <cellStyle name="SAPBEXstdItemX 11" xfId="26358"/>
    <cellStyle name="SAPBEXstdItemX 11 2" xfId="26359"/>
    <cellStyle name="SAPBEXstdItemX 11 3" xfId="26360"/>
    <cellStyle name="SAPBEXstdItemX 2" xfId="26361"/>
    <cellStyle name="SAPBEXstdItemX 2 2" xfId="26362"/>
    <cellStyle name="SAPBEXstdItemX 2 2 2" xfId="26363"/>
    <cellStyle name="SAPBEXstdItemX 3" xfId="26364"/>
    <cellStyle name="SAPBEXstdItemX 3 2" xfId="26365"/>
    <cellStyle name="SAPBEXstdItemX 3 2 2" xfId="26366"/>
    <cellStyle name="SAPBEXstdItemX 4" xfId="26367"/>
    <cellStyle name="SAPBEXstdItemX 4 2" xfId="26368"/>
    <cellStyle name="SAPBEXstdItemX 4 2 2" xfId="26369"/>
    <cellStyle name="SAPBEXstdItemX 5" xfId="26370"/>
    <cellStyle name="SAPBEXstdItemX 5 2" xfId="26371"/>
    <cellStyle name="SAPBEXstdItemX 5 2 2" xfId="26372"/>
    <cellStyle name="SAPBEXstdItemX 6" xfId="26373"/>
    <cellStyle name="SAPBEXstdItemX 6 2" xfId="26374"/>
    <cellStyle name="SAPBEXstdItemX 6 2 2" xfId="26375"/>
    <cellStyle name="SAPBEXstdItemX 7" xfId="26376"/>
    <cellStyle name="SAPBEXstdItemX 7 2" xfId="26377"/>
    <cellStyle name="SAPBEXstdItemX 7 2 2" xfId="26378"/>
    <cellStyle name="SAPBEXstdItemX 8" xfId="26379"/>
    <cellStyle name="SAPBEXstdItemX 8 2" xfId="26380"/>
    <cellStyle name="SAPBEXstdItemX 8 2 2" xfId="26381"/>
    <cellStyle name="SAPBEXstdItemX 9" xfId="26382"/>
    <cellStyle name="SAPBEXstdItemX 9 2" xfId="26383"/>
    <cellStyle name="SAPBEXstdItemX_Copy of xSAPtemp5457" xfId="26384"/>
    <cellStyle name="SAPBEXtitle" xfId="26385"/>
    <cellStyle name="SAPBEXtitle 2" xfId="26386"/>
    <cellStyle name="SAPBEXtitle 3" xfId="26387"/>
    <cellStyle name="SAPBEXtitle 4" xfId="26388"/>
    <cellStyle name="SAPBEXtitle 5" xfId="26389"/>
    <cellStyle name="SAPBEXtitle 6" xfId="26390"/>
    <cellStyle name="SAPBEXtitle 7" xfId="26391"/>
    <cellStyle name="SAPBEXtitle 8" xfId="26392"/>
    <cellStyle name="SAPBEXtitle_Copy of xSAPtemp5457" xfId="26393"/>
    <cellStyle name="SAPBEXundefined" xfId="26394"/>
    <cellStyle name="SAPBEXundefined 2" xfId="26395"/>
    <cellStyle name="SAPBEXundefined 2 2" xfId="26396"/>
    <cellStyle name="SAPBEXundefined 3" xfId="26397"/>
    <cellStyle name="SAPBEXundefined 3 2" xfId="26398"/>
    <cellStyle name="SAPBEXundefined 3 3" xfId="26399"/>
    <cellStyle name="SAPBEXundefined 4" xfId="26400"/>
    <cellStyle name="SAPBEXundefined 4 2" xfId="26401"/>
    <cellStyle name="SAPBEXundefined 4 3" xfId="26402"/>
    <cellStyle name="Shade" xfId="26403"/>
    <cellStyle name="Shaded" xfId="26404"/>
    <cellStyle name="Sheet Title" xfId="26405"/>
    <cellStyle name="Special" xfId="26406"/>
    <cellStyle name="Style 1" xfId="26407"/>
    <cellStyle name="Style 1 2" xfId="26408"/>
    <cellStyle name="Style 1 3" xfId="26409"/>
    <cellStyle name="Style 27" xfId="26410"/>
    <cellStyle name="Style 35" xfId="26411"/>
    <cellStyle name="Style 36" xfId="26412"/>
    <cellStyle name="Summary" xfId="26413"/>
    <cellStyle name="System" xfId="26414"/>
    <cellStyle name="Table Col Head" xfId="26415"/>
    <cellStyle name="Table Sub Head" xfId="26416"/>
    <cellStyle name="Table Title" xfId="26417"/>
    <cellStyle name="Table Units" xfId="26418"/>
    <cellStyle name="TableBase" xfId="26419"/>
    <cellStyle name="TableBase 2" xfId="26420"/>
    <cellStyle name="TableBase 2 2" xfId="26421"/>
    <cellStyle name="TableBase 2 3" xfId="26422"/>
    <cellStyle name="TableBase 3" xfId="26423"/>
    <cellStyle name="TableBase 3 2" xfId="26424"/>
    <cellStyle name="TableBase 3 3" xfId="26425"/>
    <cellStyle name="TableHead" xfId="26426"/>
    <cellStyle name="Text" xfId="26427"/>
    <cellStyle name="Time" xfId="26428"/>
    <cellStyle name="Time 2" xfId="26429"/>
    <cellStyle name="Title - Underline" xfId="26430"/>
    <cellStyle name="Title 2" xfId="26431"/>
    <cellStyle name="Titles" xfId="26432"/>
    <cellStyle name="Titles - Other" xfId="26433"/>
    <cellStyle name="Titles - Other 2" xfId="26434"/>
    <cellStyle name="Titles 2" xfId="26435"/>
    <cellStyle name="Titles 3" xfId="26436"/>
    <cellStyle name="Total 10" xfId="26437"/>
    <cellStyle name="Total 11" xfId="26438"/>
    <cellStyle name="Total 12" xfId="26439"/>
    <cellStyle name="Total 13" xfId="26440"/>
    <cellStyle name="Total 14" xfId="26441"/>
    <cellStyle name="Total 15" xfId="26442"/>
    <cellStyle name="Total 16" xfId="26443"/>
    <cellStyle name="Total 17" xfId="26444"/>
    <cellStyle name="Total 18" xfId="26445"/>
    <cellStyle name="Total 19" xfId="26446"/>
    <cellStyle name="Total 2" xfId="26447"/>
    <cellStyle name="Total 2 2" xfId="26448"/>
    <cellStyle name="Total 2 2 2" xfId="26449"/>
    <cellStyle name="Total 2 2 2 2" xfId="26450"/>
    <cellStyle name="Total 2 2 2 3" xfId="26451"/>
    <cellStyle name="Total 2 2 3" xfId="26452"/>
    <cellStyle name="Total 2 2 3 2" xfId="26453"/>
    <cellStyle name="Total 2 2 3 3" xfId="26454"/>
    <cellStyle name="Total 2 2 4" xfId="26455"/>
    <cellStyle name="Total 2 2 4 2" xfId="26456"/>
    <cellStyle name="Total 2 2 4 3" xfId="26457"/>
    <cellStyle name="Total 2 3" xfId="26458"/>
    <cellStyle name="Total 2 4" xfId="26459"/>
    <cellStyle name="Total 2 4 2" xfId="26460"/>
    <cellStyle name="Total 2 4 3" xfId="26461"/>
    <cellStyle name="Total 2 5" xfId="26462"/>
    <cellStyle name="Total 2 5 2" xfId="26463"/>
    <cellStyle name="Total 2 5 3" xfId="26464"/>
    <cellStyle name="Total 2 6" xfId="26465"/>
    <cellStyle name="Total 2 6 2" xfId="26466"/>
    <cellStyle name="Total 2 6 3" xfId="26467"/>
    <cellStyle name="Total 2 7" xfId="26468"/>
    <cellStyle name="Total 20" xfId="26469"/>
    <cellStyle name="Total 21" xfId="26470"/>
    <cellStyle name="Total 22" xfId="26471"/>
    <cellStyle name="Total 23" xfId="26472"/>
    <cellStyle name="Total 24" xfId="26473"/>
    <cellStyle name="Total 25" xfId="26474"/>
    <cellStyle name="Total 26" xfId="26475"/>
    <cellStyle name="Total 27" xfId="26476"/>
    <cellStyle name="Total 28" xfId="26477"/>
    <cellStyle name="Total 29" xfId="26478"/>
    <cellStyle name="Total 3" xfId="26479"/>
    <cellStyle name="Total 3 2" xfId="26480"/>
    <cellStyle name="Total 3 2 2" xfId="26481"/>
    <cellStyle name="Total 3 2 2 2" xfId="26482"/>
    <cellStyle name="Total 3 2 2 3" xfId="26483"/>
    <cellStyle name="Total 3 2 3" xfId="26484"/>
    <cellStyle name="Total 3 2 3 2" xfId="26485"/>
    <cellStyle name="Total 3 2 3 3" xfId="26486"/>
    <cellStyle name="Total 3 2 4" xfId="26487"/>
    <cellStyle name="Total 3 2 5" xfId="26488"/>
    <cellStyle name="Total 3 3" xfId="26489"/>
    <cellStyle name="Total 3 3 2" xfId="26490"/>
    <cellStyle name="Total 3 3 3" xfId="26491"/>
    <cellStyle name="Total 3 4" xfId="26492"/>
    <cellStyle name="Total 3 4 2" xfId="26493"/>
    <cellStyle name="Total 3 4 3" xfId="26494"/>
    <cellStyle name="Total 3 5" xfId="26495"/>
    <cellStyle name="Total 3 5 2" xfId="26496"/>
    <cellStyle name="Total 3 5 3" xfId="26497"/>
    <cellStyle name="Total 30" xfId="26498"/>
    <cellStyle name="Total 31" xfId="26499"/>
    <cellStyle name="Total 32" xfId="26500"/>
    <cellStyle name="Total 33" xfId="26501"/>
    <cellStyle name="Total 34" xfId="26502"/>
    <cellStyle name="Total 35" xfId="26503"/>
    <cellStyle name="Total 36" xfId="26504"/>
    <cellStyle name="Total 37" xfId="26505"/>
    <cellStyle name="Total 38" xfId="26506"/>
    <cellStyle name="Total 39" xfId="26507"/>
    <cellStyle name="Total 4" xfId="26508"/>
    <cellStyle name="Total 4 2" xfId="26509"/>
    <cellStyle name="Total 4 2 2" xfId="26510"/>
    <cellStyle name="Total 4 2 3" xfId="26511"/>
    <cellStyle name="Total 4 3" xfId="26512"/>
    <cellStyle name="Total 4 3 2" xfId="26513"/>
    <cellStyle name="Total 4 3 3" xfId="26514"/>
    <cellStyle name="Total 4 4" xfId="26515"/>
    <cellStyle name="Total 4 4 2" xfId="26516"/>
    <cellStyle name="Total 4 4 3" xfId="26517"/>
    <cellStyle name="Total 40" xfId="26518"/>
    <cellStyle name="Total 41" xfId="26519"/>
    <cellStyle name="Total 42" xfId="26520"/>
    <cellStyle name="Total 43" xfId="26521"/>
    <cellStyle name="Total 44" xfId="26522"/>
    <cellStyle name="Total 45" xfId="26523"/>
    <cellStyle name="Total 46" xfId="26524"/>
    <cellStyle name="Total 47" xfId="26525"/>
    <cellStyle name="Total 48" xfId="26526"/>
    <cellStyle name="Total 49" xfId="26527"/>
    <cellStyle name="Total 5" xfId="26528"/>
    <cellStyle name="Total 5 2" xfId="26529"/>
    <cellStyle name="Total 5 2 2" xfId="26530"/>
    <cellStyle name="Total 5 2 3" xfId="26531"/>
    <cellStyle name="Total 5 3" xfId="26532"/>
    <cellStyle name="Total 5 3 2" xfId="26533"/>
    <cellStyle name="Total 5 3 3" xfId="26534"/>
    <cellStyle name="Total 5 4" xfId="26535"/>
    <cellStyle name="Total 5 4 2" xfId="26536"/>
    <cellStyle name="Total 5 4 3" xfId="26537"/>
    <cellStyle name="Total 50" xfId="26538"/>
    <cellStyle name="Total 51" xfId="26539"/>
    <cellStyle name="Total 52" xfId="26540"/>
    <cellStyle name="Total 53" xfId="26541"/>
    <cellStyle name="Total 54" xfId="26542"/>
    <cellStyle name="Total 55" xfId="26543"/>
    <cellStyle name="Total 56" xfId="26544"/>
    <cellStyle name="Total 57" xfId="26545"/>
    <cellStyle name="Total 58" xfId="26546"/>
    <cellStyle name="Total 59" xfId="26547"/>
    <cellStyle name="Total 6" xfId="26548"/>
    <cellStyle name="Total 60" xfId="26549"/>
    <cellStyle name="Total 61" xfId="26550"/>
    <cellStyle name="Total 62" xfId="26551"/>
    <cellStyle name="Total 63" xfId="26552"/>
    <cellStyle name="Total 64" xfId="26553"/>
    <cellStyle name="Total 65" xfId="26554"/>
    <cellStyle name="Total 66" xfId="26555"/>
    <cellStyle name="Total 67" xfId="26556"/>
    <cellStyle name="Total 68" xfId="26557"/>
    <cellStyle name="Total 69" xfId="26558"/>
    <cellStyle name="Total 7" xfId="26559"/>
    <cellStyle name="Total 70" xfId="26560"/>
    <cellStyle name="Total 71" xfId="26561"/>
    <cellStyle name="Total 72" xfId="26562"/>
    <cellStyle name="Total 73" xfId="26563"/>
    <cellStyle name="Total 8" xfId="26564"/>
    <cellStyle name="Total 9" xfId="26565"/>
    <cellStyle name="Total2 - Style2" xfId="26566"/>
    <cellStyle name="TRANSMISSION RELIABILITY PORTION OF PROJECT" xfId="26567"/>
    <cellStyle name="Underl - Style4" xfId="26568"/>
    <cellStyle name="Underline" xfId="26569"/>
    <cellStyle name="UNLocked" xfId="26570"/>
    <cellStyle name="UNLocked 2" xfId="26571"/>
    <cellStyle name="Unprot" xfId="26572"/>
    <cellStyle name="Unprot$" xfId="26573"/>
    <cellStyle name="Unprotect" xfId="26574"/>
    <cellStyle name="UploadThisRowValue" xfId="26575"/>
    <cellStyle name="Warning Text 10" xfId="26576"/>
    <cellStyle name="Warning Text 11" xfId="26577"/>
    <cellStyle name="Warning Text 12" xfId="26578"/>
    <cellStyle name="Warning Text 13" xfId="26579"/>
    <cellStyle name="Warning Text 14" xfId="26580"/>
    <cellStyle name="Warning Text 15" xfId="26581"/>
    <cellStyle name="Warning Text 16" xfId="26582"/>
    <cellStyle name="Warning Text 17" xfId="26583"/>
    <cellStyle name="Warning Text 18" xfId="26584"/>
    <cellStyle name="Warning Text 19" xfId="26585"/>
    <cellStyle name="Warning Text 2" xfId="26586"/>
    <cellStyle name="Warning Text 2 2" xfId="26587"/>
    <cellStyle name="Warning Text 2 3" xfId="26588"/>
    <cellStyle name="Warning Text 20" xfId="26589"/>
    <cellStyle name="Warning Text 21" xfId="26590"/>
    <cellStyle name="Warning Text 22" xfId="26591"/>
    <cellStyle name="Warning Text 23" xfId="26592"/>
    <cellStyle name="Warning Text 24" xfId="26593"/>
    <cellStyle name="Warning Text 25" xfId="26594"/>
    <cellStyle name="Warning Text 26" xfId="26595"/>
    <cellStyle name="Warning Text 27" xfId="26596"/>
    <cellStyle name="Warning Text 28" xfId="26597"/>
    <cellStyle name="Warning Text 29" xfId="26598"/>
    <cellStyle name="Warning Text 3" xfId="26599"/>
    <cellStyle name="Warning Text 3 2" xfId="26600"/>
    <cellStyle name="Warning Text 3 3" xfId="26601"/>
    <cellStyle name="Warning Text 30" xfId="26602"/>
    <cellStyle name="Warning Text 31" xfId="26603"/>
    <cellStyle name="Warning Text 32" xfId="26604"/>
    <cellStyle name="Warning Text 33" xfId="26605"/>
    <cellStyle name="Warning Text 34" xfId="26606"/>
    <cellStyle name="Warning Text 35" xfId="26607"/>
    <cellStyle name="Warning Text 36" xfId="26608"/>
    <cellStyle name="Warning Text 37" xfId="26609"/>
    <cellStyle name="Warning Text 38" xfId="26610"/>
    <cellStyle name="Warning Text 39" xfId="26611"/>
    <cellStyle name="Warning Text 4" xfId="26612"/>
    <cellStyle name="Warning Text 4 2" xfId="26613"/>
    <cellStyle name="Warning Text 40" xfId="26614"/>
    <cellStyle name="Warning Text 41" xfId="26615"/>
    <cellStyle name="Warning Text 42" xfId="26616"/>
    <cellStyle name="Warning Text 43" xfId="26617"/>
    <cellStyle name="Warning Text 44" xfId="26618"/>
    <cellStyle name="Warning Text 45" xfId="26619"/>
    <cellStyle name="Warning Text 46" xfId="26620"/>
    <cellStyle name="Warning Text 47" xfId="26621"/>
    <cellStyle name="Warning Text 48" xfId="26622"/>
    <cellStyle name="Warning Text 49" xfId="26623"/>
    <cellStyle name="Warning Text 5" xfId="26624"/>
    <cellStyle name="Warning Text 5 2" xfId="26625"/>
    <cellStyle name="Warning Text 50" xfId="26626"/>
    <cellStyle name="Warning Text 51" xfId="26627"/>
    <cellStyle name="Warning Text 52" xfId="26628"/>
    <cellStyle name="Warning Text 53" xfId="26629"/>
    <cellStyle name="Warning Text 54" xfId="26630"/>
    <cellStyle name="Warning Text 55" xfId="26631"/>
    <cellStyle name="Warning Text 56" xfId="26632"/>
    <cellStyle name="Warning Text 57" xfId="26633"/>
    <cellStyle name="Warning Text 58" xfId="26634"/>
    <cellStyle name="Warning Text 59" xfId="26635"/>
    <cellStyle name="Warning Text 6" xfId="26636"/>
    <cellStyle name="Warning Text 60" xfId="26637"/>
    <cellStyle name="Warning Text 61" xfId="26638"/>
    <cellStyle name="Warning Text 62" xfId="26639"/>
    <cellStyle name="Warning Text 63" xfId="26640"/>
    <cellStyle name="Warning Text 64" xfId="26641"/>
    <cellStyle name="Warning Text 65" xfId="26642"/>
    <cellStyle name="Warning Text 66" xfId="26643"/>
    <cellStyle name="Warning Text 67" xfId="26644"/>
    <cellStyle name="Warning Text 68" xfId="26645"/>
    <cellStyle name="Warning Text 69" xfId="26646"/>
    <cellStyle name="Warning Text 7" xfId="26647"/>
    <cellStyle name="Warning Text 70" xfId="26648"/>
    <cellStyle name="Warning Text 71" xfId="26649"/>
    <cellStyle name="Warning Text 72" xfId="26650"/>
    <cellStyle name="Warning Text 8" xfId="26651"/>
    <cellStyle name="Warning Text 9" xfId="26652"/>
    <cellStyle name="WhitePattern" xfId="26653"/>
    <cellStyle name="WhitePattern1" xfId="26654"/>
    <cellStyle name="WhitePattern1 2" xfId="26655"/>
    <cellStyle name="WhitePattern1 2 2" xfId="26656"/>
    <cellStyle name="WhitePattern1 2 3" xfId="26657"/>
    <cellStyle name="WhitePattern1 3" xfId="26658"/>
    <cellStyle name="WhitePattern1 3 2" xfId="26659"/>
    <cellStyle name="WhitePattern1 3 3" xfId="26660"/>
    <cellStyle name="WhiteText" xfId="26661"/>
    <cellStyle name="Year" xfId="266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85725</xdr:colOff>
          <xdr:row>54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A%20Rate%20Case%202019%20UG-190210/Testimony/Peters/NEW%20CNGC%20Peters%20Exh%20MCP%202-6%20and%20WP-1,%203.29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MCP-2"/>
      <sheetName val="Exh MCP-2 - ROO Summary Sheet"/>
      <sheetName val="Cover Page MCP-3"/>
      <sheetName val="Exh MCP-3 - Rev Req Calc"/>
      <sheetName val="Cover Page MCP-4"/>
      <sheetName val="Exh MCP-4 - Conversion Factor"/>
      <sheetName val="Cover Page MCP-5"/>
      <sheetName val="Exh MCP-5 - Summary of Adj"/>
      <sheetName val="Cover Page MCP-6"/>
      <sheetName val="MCP-6 - Plant Additions"/>
      <sheetName val="MCP-6 - Supporting Explanations"/>
      <sheetName val="Workpaper - Support Documents &gt;"/>
      <sheetName val="Index"/>
      <sheetName val="Operating Report"/>
      <sheetName val="Rate Base"/>
      <sheetName val="Plant in Serv &amp; Accum Depr"/>
      <sheetName val="Adv for Const. &amp; Def Tax"/>
      <sheetName val="Capital Structure Calculation"/>
      <sheetName val="State Allocation Formulas"/>
      <sheetName val="Adjustment Workpapers---&gt;"/>
      <sheetName val="Annualize CRM Adjustment"/>
      <sheetName val="Advertising Adj"/>
      <sheetName val="Restate Revenues Adjustment"/>
      <sheetName val="EOP Revenue Adjustment"/>
      <sheetName val="EOP Depreciation Expense Adj"/>
      <sheetName val="Restate &amp; Pro Forma Wage Adjust"/>
      <sheetName val="Executive Incentives"/>
      <sheetName val="Interest Coord. Adj."/>
      <sheetName val="Pro Forma Plant Additions"/>
      <sheetName val="MAOP UG-160787 Deferral"/>
      <sheetName val=" Working Capital (AMA)"/>
      <sheetName val="Working Capital (EOP)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C6:L38"/>
  <sheetViews>
    <sheetView view="pageBreakPreview" zoomScaleNormal="100" zoomScaleSheetLayoutView="100" workbookViewId="0">
      <selection activeCell="A3" sqref="A1:A1048576"/>
    </sheetView>
  </sheetViews>
  <sheetFormatPr defaultRowHeight="12"/>
  <cols>
    <col min="1" max="1" width="8" style="119" customWidth="1"/>
    <col min="2" max="3" width="9.33203125" style="119"/>
    <col min="4" max="4" width="13.5" style="119" customWidth="1"/>
    <col min="5" max="5" width="16.83203125" style="119" customWidth="1"/>
    <col min="6" max="9" width="9.33203125" style="119"/>
    <col min="10" max="10" width="9.5" style="119" customWidth="1"/>
    <col min="11" max="16384" width="9.33203125" style="119"/>
  </cols>
  <sheetData>
    <row r="6" spans="3:11">
      <c r="C6" s="118"/>
    </row>
    <row r="7" spans="3:11">
      <c r="C7" s="118"/>
    </row>
    <row r="8" spans="3:11">
      <c r="C8" s="118"/>
    </row>
    <row r="9" spans="3:11">
      <c r="J9" s="118"/>
      <c r="K9" s="118"/>
    </row>
    <row r="27" spans="12:12" ht="12.75">
      <c r="L27" s="120"/>
    </row>
    <row r="38" spans="11:11">
      <c r="K38" s="121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85725</xdr:colOff>
                <xdr:row>54</xdr:row>
                <xdr:rowOff>133350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6:M39"/>
  <sheetViews>
    <sheetView view="pageLayout" topLeftCell="A13" zoomScaleNormal="100" zoomScaleSheetLayoutView="100" workbookViewId="0">
      <selection activeCell="A3" sqref="A1:A1048576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329" t="s">
        <v>75</v>
      </c>
      <c r="B19" s="329"/>
      <c r="C19" s="329"/>
      <c r="D19" s="329"/>
      <c r="E19" s="329"/>
      <c r="F19" s="329"/>
    </row>
    <row r="20" spans="1:13" ht="57.75">
      <c r="A20" s="329" t="s">
        <v>76</v>
      </c>
      <c r="B20" s="329"/>
      <c r="C20" s="329"/>
      <c r="D20" s="329"/>
      <c r="E20" s="329"/>
      <c r="F20" s="329"/>
    </row>
    <row r="21" spans="1:13" ht="57.75">
      <c r="A21" s="329" t="s">
        <v>77</v>
      </c>
      <c r="B21" s="329"/>
      <c r="C21" s="329"/>
      <c r="D21" s="329"/>
      <c r="E21" s="329"/>
      <c r="F21" s="329"/>
    </row>
    <row r="27" spans="1:13" ht="12.75">
      <c r="M27" s="120"/>
    </row>
    <row r="38" spans="3:12">
      <c r="L38" s="121"/>
    </row>
    <row r="39" spans="3:12">
      <c r="C39" s="122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5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opLeftCell="A19" zoomScaleNormal="100" zoomScaleSheetLayoutView="80" workbookViewId="0">
      <selection activeCell="E37" sqref="E37"/>
    </sheetView>
  </sheetViews>
  <sheetFormatPr defaultRowHeight="15"/>
  <cols>
    <col min="1" max="1" width="7.5" style="124" customWidth="1"/>
    <col min="2" max="2" width="9" style="124" customWidth="1"/>
    <col min="3" max="3" width="40" style="124" customWidth="1"/>
    <col min="4" max="4" width="20.6640625" style="169" customWidth="1"/>
    <col min="5" max="5" width="20.6640625" style="170" customWidth="1"/>
    <col min="6" max="10" width="9.33203125" style="124"/>
    <col min="11" max="11" width="9.83203125" style="124" bestFit="1" customWidth="1"/>
    <col min="12" max="16384" width="9.33203125" style="124"/>
  </cols>
  <sheetData>
    <row r="1" spans="1:5" ht="18.75" customHeight="1">
      <c r="A1" s="125" t="s">
        <v>0</v>
      </c>
      <c r="B1" s="125"/>
      <c r="C1" s="125"/>
      <c r="D1" s="126"/>
      <c r="E1" s="126"/>
    </row>
    <row r="2" spans="1:5" ht="18" customHeight="1">
      <c r="A2" s="125" t="s">
        <v>2</v>
      </c>
      <c r="B2" s="125"/>
      <c r="C2" s="125"/>
      <c r="D2" s="126"/>
      <c r="E2" s="126"/>
    </row>
    <row r="3" spans="1:5">
      <c r="A3" s="125" t="s">
        <v>78</v>
      </c>
      <c r="B3" s="125"/>
      <c r="C3" s="125"/>
      <c r="D3" s="126"/>
      <c r="E3" s="126"/>
    </row>
    <row r="4" spans="1:5">
      <c r="A4" s="330" t="s">
        <v>445</v>
      </c>
      <c r="B4" s="330"/>
      <c r="C4" s="330"/>
      <c r="D4" s="330"/>
      <c r="E4" s="330"/>
    </row>
    <row r="5" spans="1:5">
      <c r="A5" s="127"/>
      <c r="B5" s="128"/>
      <c r="C5" s="128"/>
      <c r="D5" s="129"/>
      <c r="E5" s="129"/>
    </row>
    <row r="6" spans="1:5" ht="15.75" thickBot="1">
      <c r="A6" s="125"/>
      <c r="B6" s="130"/>
      <c r="C6" s="130"/>
      <c r="D6" s="131"/>
      <c r="E6" s="131"/>
    </row>
    <row r="7" spans="1:5">
      <c r="A7" s="132"/>
      <c r="B7" s="133"/>
      <c r="C7" s="133"/>
      <c r="D7" s="134" t="s">
        <v>79</v>
      </c>
      <c r="E7" s="135" t="s">
        <v>80</v>
      </c>
    </row>
    <row r="8" spans="1:5">
      <c r="A8" s="136" t="s">
        <v>81</v>
      </c>
      <c r="B8" s="137"/>
      <c r="C8" s="137"/>
      <c r="D8" s="137"/>
      <c r="E8" s="138"/>
    </row>
    <row r="9" spans="1:5">
      <c r="A9" s="136"/>
      <c r="B9" s="137" t="s">
        <v>82</v>
      </c>
      <c r="C9" s="137"/>
      <c r="D9" s="139">
        <v>29164918</v>
      </c>
      <c r="E9" s="140">
        <v>202965796</v>
      </c>
    </row>
    <row r="10" spans="1:5">
      <c r="A10" s="136"/>
      <c r="B10" s="137" t="s">
        <v>83</v>
      </c>
      <c r="C10" s="137"/>
      <c r="D10" s="139">
        <v>1950593</v>
      </c>
      <c r="E10" s="140">
        <v>23006329</v>
      </c>
    </row>
    <row r="11" spans="1:5">
      <c r="A11" s="136"/>
      <c r="B11" s="137" t="s">
        <v>84</v>
      </c>
      <c r="C11" s="137"/>
      <c r="D11" s="141">
        <v>76066</v>
      </c>
      <c r="E11" s="142">
        <v>-1487485</v>
      </c>
    </row>
    <row r="12" spans="1:5">
      <c r="A12" s="136"/>
      <c r="B12" s="137"/>
      <c r="C12" s="137"/>
      <c r="D12" s="143">
        <f>+D9+D11+D10</f>
        <v>31191577</v>
      </c>
      <c r="E12" s="138">
        <f>+E9+E10+E11</f>
        <v>224484640</v>
      </c>
    </row>
    <row r="13" spans="1:5">
      <c r="A13" s="136" t="s">
        <v>85</v>
      </c>
      <c r="B13" s="137" t="s">
        <v>86</v>
      </c>
      <c r="C13" s="137"/>
      <c r="D13" s="139">
        <v>15204528</v>
      </c>
      <c r="E13" s="140">
        <v>109783204</v>
      </c>
    </row>
    <row r="14" spans="1:5">
      <c r="A14" s="136"/>
      <c r="B14" s="137" t="s">
        <v>87</v>
      </c>
      <c r="C14" s="137"/>
      <c r="D14" s="139">
        <v>2390798</v>
      </c>
      <c r="E14" s="140">
        <v>19055890</v>
      </c>
    </row>
    <row r="15" spans="1:5">
      <c r="A15" s="136" t="s">
        <v>88</v>
      </c>
      <c r="B15" s="137"/>
      <c r="C15" s="137"/>
      <c r="D15" s="144">
        <f>+D12-D13-D14</f>
        <v>13596251</v>
      </c>
      <c r="E15" s="145">
        <f>+E12-E13-E14</f>
        <v>95645546</v>
      </c>
    </row>
    <row r="16" spans="1:5">
      <c r="A16" s="136" t="s">
        <v>89</v>
      </c>
      <c r="B16" s="137"/>
      <c r="C16" s="137"/>
      <c r="D16" s="143"/>
      <c r="E16" s="138"/>
    </row>
    <row r="17" spans="1:5">
      <c r="A17" s="136"/>
      <c r="B17" s="137" t="s">
        <v>90</v>
      </c>
      <c r="C17" s="137"/>
      <c r="D17" s="143">
        <v>18199</v>
      </c>
      <c r="E17" s="138">
        <v>241633</v>
      </c>
    </row>
    <row r="18" spans="1:5">
      <c r="A18" s="136"/>
      <c r="B18" s="137" t="s">
        <v>91</v>
      </c>
      <c r="C18" s="137"/>
      <c r="D18" s="139">
        <v>1611754</v>
      </c>
      <c r="E18" s="140">
        <v>19661049</v>
      </c>
    </row>
    <row r="19" spans="1:5">
      <c r="A19" s="136"/>
      <c r="B19" s="137" t="s">
        <v>92</v>
      </c>
      <c r="C19" s="137"/>
      <c r="D19" s="139">
        <v>500657</v>
      </c>
      <c r="E19" s="140">
        <v>5462931</v>
      </c>
    </row>
    <row r="20" spans="1:5">
      <c r="A20" s="136"/>
      <c r="B20" s="137" t="s">
        <v>93</v>
      </c>
      <c r="C20" s="137"/>
      <c r="D20" s="139">
        <v>1023474</v>
      </c>
      <c r="E20" s="140">
        <v>4298252</v>
      </c>
    </row>
    <row r="21" spans="1:5">
      <c r="A21" s="136"/>
      <c r="B21" s="137" t="s">
        <v>94</v>
      </c>
      <c r="C21" s="137"/>
      <c r="D21" s="139">
        <v>0</v>
      </c>
      <c r="E21" s="140">
        <v>1547</v>
      </c>
    </row>
    <row r="22" spans="1:5">
      <c r="A22" s="136"/>
      <c r="B22" s="137" t="s">
        <v>95</v>
      </c>
      <c r="C22" s="137"/>
      <c r="D22" s="139">
        <v>1204128</v>
      </c>
      <c r="E22" s="140">
        <v>17010421</v>
      </c>
    </row>
    <row r="23" spans="1:5">
      <c r="A23" s="136"/>
      <c r="B23" s="137" t="s">
        <v>96</v>
      </c>
      <c r="C23" s="137"/>
      <c r="D23" s="139">
        <v>2039207</v>
      </c>
      <c r="E23" s="140">
        <v>22725279</v>
      </c>
    </row>
    <row r="24" spans="1:5">
      <c r="A24" s="136"/>
      <c r="B24" s="137" t="s">
        <v>97</v>
      </c>
      <c r="C24" s="137"/>
      <c r="D24" s="139">
        <v>329738</v>
      </c>
      <c r="E24" s="140">
        <v>4268627</v>
      </c>
    </row>
    <row r="25" spans="1:5">
      <c r="A25" s="136"/>
      <c r="B25" s="137" t="s">
        <v>98</v>
      </c>
      <c r="C25" s="137"/>
      <c r="D25" s="139">
        <v>1474697</v>
      </c>
      <c r="E25" s="140">
        <v>360753</v>
      </c>
    </row>
    <row r="26" spans="1:5">
      <c r="A26" s="136"/>
      <c r="B26" s="137"/>
      <c r="C26" s="137" t="s">
        <v>99</v>
      </c>
      <c r="D26" s="144">
        <f>+SUM(D17:D25)</f>
        <v>8201854</v>
      </c>
      <c r="E26" s="145">
        <f>+SUM(E17:E25)</f>
        <v>74030492</v>
      </c>
    </row>
    <row r="27" spans="1:5" ht="15.75" thickBot="1">
      <c r="A27" s="136" t="s">
        <v>100</v>
      </c>
      <c r="B27" s="137"/>
      <c r="C27" s="137"/>
      <c r="D27" s="146">
        <f>+D15-D26</f>
        <v>5394397</v>
      </c>
      <c r="E27" s="147">
        <f>+E15-E26</f>
        <v>21615054</v>
      </c>
    </row>
    <row r="28" spans="1:5" ht="15.75" thickTop="1">
      <c r="A28" s="136"/>
      <c r="B28" s="137"/>
      <c r="C28" s="137"/>
      <c r="D28" s="143"/>
      <c r="E28" s="138"/>
    </row>
    <row r="29" spans="1:5" ht="15.75" thickBot="1">
      <c r="A29" s="136" t="s">
        <v>101</v>
      </c>
      <c r="B29" s="137"/>
      <c r="C29" s="137"/>
      <c r="D29" s="148">
        <f>+D51</f>
        <v>367803416.20167249</v>
      </c>
      <c r="E29" s="149">
        <f>+E51</f>
        <v>339750739.20167249</v>
      </c>
    </row>
    <row r="30" spans="1:5" ht="15.75" thickTop="1">
      <c r="A30" s="136"/>
      <c r="B30" s="137"/>
      <c r="C30" s="137"/>
      <c r="D30" s="143"/>
      <c r="E30" s="138"/>
    </row>
    <row r="31" spans="1:5" s="123" customFormat="1" ht="15.75" thickBot="1">
      <c r="A31" s="150" t="s">
        <v>102</v>
      </c>
      <c r="B31" s="151"/>
      <c r="C31" s="151"/>
      <c r="D31" s="152">
        <f>+D27/D29</f>
        <v>1.4666522284399245E-2</v>
      </c>
      <c r="E31" s="176">
        <f>+E27/E29</f>
        <v>6.3620329570996254E-2</v>
      </c>
    </row>
    <row r="32" spans="1:5" s="123" customFormat="1" ht="16.5" thickTop="1" thickBot="1">
      <c r="A32" s="153"/>
      <c r="B32" s="154"/>
      <c r="C32" s="154"/>
      <c r="D32" s="155"/>
      <c r="E32" s="156"/>
    </row>
    <row r="33" spans="1:5" s="123" customFormat="1" hidden="1">
      <c r="A33" s="136" t="s">
        <v>103</v>
      </c>
      <c r="B33" s="137"/>
      <c r="C33" s="137"/>
      <c r="D33" s="123">
        <v>12483971</v>
      </c>
      <c r="E33" s="157">
        <v>286116245</v>
      </c>
    </row>
    <row r="34" spans="1:5" s="123" customFormat="1" ht="15.75" hidden="1" thickBot="1">
      <c r="A34" s="153" t="s">
        <v>104</v>
      </c>
      <c r="B34" s="154"/>
      <c r="C34" s="154"/>
      <c r="D34" s="123">
        <v>52463916</v>
      </c>
      <c r="E34" s="157">
        <v>512152900</v>
      </c>
    </row>
    <row r="35" spans="1:5" s="123" customFormat="1">
      <c r="E35" s="157"/>
    </row>
    <row r="36" spans="1:5" s="123" customFormat="1">
      <c r="D36" s="157"/>
      <c r="E36" s="157"/>
    </row>
    <row r="37" spans="1:5">
      <c r="A37" s="123" t="s">
        <v>105</v>
      </c>
      <c r="B37" s="123"/>
      <c r="C37" s="123"/>
      <c r="D37" s="157"/>
      <c r="E37" s="157"/>
    </row>
    <row r="38" spans="1:5" ht="15.75" thickBot="1">
      <c r="C38" s="123"/>
      <c r="D38" s="129"/>
      <c r="E38" s="157"/>
    </row>
    <row r="39" spans="1:5">
      <c r="A39" s="158" t="s">
        <v>106</v>
      </c>
      <c r="B39" s="159"/>
      <c r="C39" s="160"/>
      <c r="D39" s="161">
        <v>814040177</v>
      </c>
      <c r="E39" s="162">
        <v>780275999</v>
      </c>
    </row>
    <row r="40" spans="1:5">
      <c r="A40" s="163" t="s">
        <v>107</v>
      </c>
      <c r="B40" s="164"/>
      <c r="C40" s="137"/>
      <c r="D40" s="335">
        <v>-383218952</v>
      </c>
      <c r="E40" s="142">
        <v>-377693604</v>
      </c>
    </row>
    <row r="41" spans="1:5">
      <c r="A41" s="163" t="s">
        <v>108</v>
      </c>
      <c r="B41" s="164"/>
      <c r="C41" s="137"/>
      <c r="D41" s="143">
        <f>+D39+D40</f>
        <v>430821225</v>
      </c>
      <c r="E41" s="138">
        <f>+E39+E40</f>
        <v>402582395</v>
      </c>
    </row>
    <row r="42" spans="1:5">
      <c r="A42" s="163"/>
      <c r="B42" s="164"/>
      <c r="C42" s="137"/>
      <c r="D42" s="143"/>
      <c r="E42" s="138"/>
    </row>
    <row r="43" spans="1:5">
      <c r="A43" s="163" t="s">
        <v>109</v>
      </c>
      <c r="B43" s="164"/>
      <c r="C43" s="137"/>
      <c r="D43" s="143"/>
      <c r="E43" s="138"/>
    </row>
    <row r="44" spans="1:5">
      <c r="A44" s="163"/>
      <c r="B44" s="164" t="s">
        <v>110</v>
      </c>
      <c r="C44" s="137"/>
      <c r="D44" s="139">
        <v>0</v>
      </c>
      <c r="E44" s="140">
        <v>0</v>
      </c>
    </row>
    <row r="45" spans="1:5">
      <c r="A45" s="163"/>
      <c r="B45" s="164" t="s">
        <v>111</v>
      </c>
      <c r="C45" s="137"/>
      <c r="D45" s="139">
        <v>-3905857</v>
      </c>
      <c r="E45" s="140">
        <v>-3984824</v>
      </c>
    </row>
    <row r="46" spans="1:5">
      <c r="A46" s="163"/>
      <c r="B46" s="164" t="s">
        <v>112</v>
      </c>
      <c r="C46" s="137"/>
      <c r="D46" s="139">
        <v>-76096889</v>
      </c>
      <c r="E46" s="140">
        <v>-75831769</v>
      </c>
    </row>
    <row r="47" spans="1:5">
      <c r="A47" s="163"/>
      <c r="B47" s="164" t="s">
        <v>113</v>
      </c>
      <c r="C47" s="137"/>
      <c r="D47" s="335">
        <v>0</v>
      </c>
      <c r="E47" s="142">
        <v>0</v>
      </c>
    </row>
    <row r="48" spans="1:5">
      <c r="A48" s="163"/>
      <c r="B48" s="164"/>
      <c r="C48" s="137" t="s">
        <v>114</v>
      </c>
      <c r="D48" s="143">
        <f>+D41+D45+D46</f>
        <v>350818479</v>
      </c>
      <c r="E48" s="138">
        <f>+E41+E45+E46</f>
        <v>322765802</v>
      </c>
    </row>
    <row r="49" spans="1:5">
      <c r="A49" s="163"/>
      <c r="B49" s="164"/>
      <c r="C49" s="137"/>
      <c r="D49" s="143"/>
      <c r="E49" s="138"/>
    </row>
    <row r="50" spans="1:5" s="123" customFormat="1">
      <c r="A50" s="136" t="s">
        <v>115</v>
      </c>
      <c r="B50" s="137"/>
      <c r="C50" s="137"/>
      <c r="D50" s="335">
        <f>+' Working Capital (AMA)'!Y641</f>
        <v>16984937.20167252</v>
      </c>
      <c r="E50" s="142">
        <f>+' Working Capital (AMA)'!Y641</f>
        <v>16984937.20167252</v>
      </c>
    </row>
    <row r="51" spans="1:5" ht="15.75" thickBot="1">
      <c r="A51" s="165" t="s">
        <v>116</v>
      </c>
      <c r="B51" s="166"/>
      <c r="C51" s="154"/>
      <c r="D51" s="167">
        <f>+D48+D50</f>
        <v>367803416.20167249</v>
      </c>
      <c r="E51" s="336">
        <f>+E48+E50</f>
        <v>339750739.20167249</v>
      </c>
    </row>
    <row r="52" spans="1:5">
      <c r="D52" s="157"/>
      <c r="E52" s="157"/>
    </row>
    <row r="53" spans="1:5">
      <c r="A53" s="124" t="s">
        <v>120</v>
      </c>
      <c r="D53" s="168"/>
      <c r="E53" s="168"/>
    </row>
    <row r="54" spans="1:5">
      <c r="D54" s="168"/>
      <c r="E54" s="168"/>
    </row>
    <row r="55" spans="1:5">
      <c r="D55" s="168"/>
      <c r="E55" s="168"/>
    </row>
    <row r="56" spans="1:5">
      <c r="D56" s="168"/>
      <c r="E56" s="168"/>
    </row>
    <row r="57" spans="1:5">
      <c r="D57" s="168"/>
      <c r="E57" s="168"/>
    </row>
    <row r="58" spans="1:5">
      <c r="D58" s="168"/>
      <c r="E58" s="168"/>
    </row>
    <row r="59" spans="1:5">
      <c r="D59" s="168"/>
      <c r="E59" s="168"/>
    </row>
    <row r="60" spans="1:5">
      <c r="D60" s="168"/>
      <c r="E60" s="168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&amp;N&amp;R2018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39"/>
  <sheetViews>
    <sheetView zoomScaleNormal="100" workbookViewId="0">
      <selection activeCell="A3" sqref="A1:A1048576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0" width="9.33203125" style="119"/>
    <col min="11" max="11" width="9.83203125" style="119" bestFit="1" customWidth="1"/>
    <col min="12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329" t="s">
        <v>117</v>
      </c>
      <c r="B19" s="329"/>
      <c r="C19" s="329"/>
      <c r="D19" s="171"/>
      <c r="E19" s="171"/>
      <c r="F19" s="171"/>
    </row>
    <row r="20" spans="1:13" ht="57.75">
      <c r="A20" s="329" t="s">
        <v>76</v>
      </c>
      <c r="B20" s="329"/>
      <c r="C20" s="329"/>
      <c r="D20" s="171"/>
      <c r="E20" s="171"/>
      <c r="F20" s="171"/>
    </row>
    <row r="21" spans="1:13" ht="57.75">
      <c r="A21" s="329" t="s">
        <v>118</v>
      </c>
      <c r="B21" s="329"/>
      <c r="C21" s="329"/>
      <c r="D21" s="171"/>
      <c r="E21" s="171"/>
      <c r="F21" s="171"/>
    </row>
    <row r="27" spans="1:13" ht="12.75">
      <c r="M27" s="120"/>
    </row>
    <row r="38" spans="3:12">
      <c r="L38" s="121"/>
    </row>
    <row r="39" spans="3:12">
      <c r="C39" s="122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P58"/>
  <sheetViews>
    <sheetView tabSelected="1" topLeftCell="A7" zoomScaleNormal="100" zoomScaleSheetLayoutView="85" workbookViewId="0">
      <selection activeCell="D49" sqref="D49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83203125" style="2" bestFit="1" customWidth="1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88"/>
    </row>
    <row r="3" spans="1:11">
      <c r="B3" s="331" t="s">
        <v>0</v>
      </c>
      <c r="C3" s="331"/>
      <c r="D3" s="331"/>
      <c r="E3" s="331"/>
      <c r="F3" s="331"/>
      <c r="G3" s="331"/>
      <c r="H3" s="331"/>
      <c r="I3" s="331"/>
      <c r="J3" s="20"/>
    </row>
    <row r="4" spans="1:11">
      <c r="B4" s="331" t="s">
        <v>1</v>
      </c>
      <c r="C4" s="331"/>
      <c r="D4" s="331"/>
      <c r="E4" s="331"/>
      <c r="F4" s="331"/>
      <c r="G4" s="331"/>
      <c r="H4" s="331"/>
      <c r="I4" s="331"/>
      <c r="J4" s="20"/>
    </row>
    <row r="5" spans="1:11">
      <c r="B5" s="331" t="s">
        <v>446</v>
      </c>
      <c r="C5" s="331"/>
      <c r="D5" s="331"/>
      <c r="E5" s="331"/>
      <c r="F5" s="331"/>
      <c r="G5" s="331"/>
      <c r="H5" s="331"/>
      <c r="I5" s="331"/>
      <c r="J5" s="20"/>
    </row>
    <row r="6" spans="1:11">
      <c r="B6" s="106"/>
      <c r="C6" s="106"/>
      <c r="D6" s="113"/>
      <c r="E6" s="106"/>
      <c r="F6" s="106"/>
      <c r="G6" s="106"/>
      <c r="H6" s="106"/>
      <c r="I6" s="106"/>
      <c r="J6" s="20"/>
    </row>
    <row r="7" spans="1:11">
      <c r="B7" s="89"/>
      <c r="C7" s="107"/>
      <c r="D7" s="107"/>
      <c r="E7" s="107"/>
      <c r="F7" s="107"/>
      <c r="G7" s="107"/>
      <c r="H7" s="107"/>
      <c r="I7" s="107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8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8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05" t="s">
        <v>11</v>
      </c>
      <c r="H12" s="8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05" t="s">
        <v>16</v>
      </c>
      <c r="H13" s="8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17" t="s">
        <v>73</v>
      </c>
      <c r="H14" s="21"/>
      <c r="I14" s="112" t="s">
        <v>68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90" t="s">
        <v>21</v>
      </c>
      <c r="C16" s="3"/>
      <c r="D16" s="5"/>
      <c r="E16" s="3"/>
      <c r="F16" s="5"/>
      <c r="G16" s="5"/>
      <c r="H16" s="3"/>
      <c r="I16" s="5"/>
      <c r="J16" s="3"/>
    </row>
    <row r="17" spans="1:16">
      <c r="A17" s="91" t="s">
        <v>22</v>
      </c>
      <c r="B17" s="26" t="s">
        <v>23</v>
      </c>
      <c r="C17" s="92" t="s">
        <v>24</v>
      </c>
      <c r="D17" s="6">
        <f>+'Dec. St. of Operations'!E9</f>
        <v>202965796</v>
      </c>
      <c r="E17" s="34" t="s">
        <v>24</v>
      </c>
      <c r="F17" s="6">
        <v>0</v>
      </c>
      <c r="G17" s="6">
        <v>0</v>
      </c>
      <c r="H17" s="92" t="s">
        <v>24</v>
      </c>
      <c r="I17" s="6">
        <f>SUM(D17:G17)</f>
        <v>202965796</v>
      </c>
      <c r="M17" s="84"/>
    </row>
    <row r="18" spans="1:16">
      <c r="A18" s="91" t="s">
        <v>25</v>
      </c>
      <c r="B18" s="26" t="s">
        <v>26</v>
      </c>
      <c r="C18" s="3"/>
      <c r="D18" s="6">
        <f>+'Dec. St. of Operations'!E10</f>
        <v>23006329</v>
      </c>
      <c r="E18" s="3"/>
      <c r="F18" s="5"/>
      <c r="G18" s="6">
        <v>0</v>
      </c>
      <c r="H18" s="3"/>
      <c r="I18" s="6">
        <f>SUM(D18:G18)</f>
        <v>23006329</v>
      </c>
      <c r="M18" s="84"/>
    </row>
    <row r="19" spans="1:16">
      <c r="A19" s="91" t="s">
        <v>27</v>
      </c>
      <c r="B19" s="26" t="s">
        <v>28</v>
      </c>
      <c r="C19" s="3"/>
      <c r="D19" s="6">
        <f>+'Dec. St. of Operations'!E11</f>
        <v>-1487485</v>
      </c>
      <c r="E19" s="3"/>
      <c r="F19" s="5"/>
      <c r="G19" s="6">
        <v>0</v>
      </c>
      <c r="H19" s="3"/>
      <c r="I19" s="6">
        <f>SUM(D19:G19)</f>
        <v>-1487485</v>
      </c>
      <c r="M19" s="84"/>
    </row>
    <row r="20" spans="1:16">
      <c r="A20" s="91" t="s">
        <v>29</v>
      </c>
      <c r="B20" s="93" t="s">
        <v>30</v>
      </c>
      <c r="C20" s="94" t="s">
        <v>24</v>
      </c>
      <c r="D20" s="7">
        <f>SUM(D17:D19)</f>
        <v>224484640</v>
      </c>
      <c r="E20" s="35" t="s">
        <v>24</v>
      </c>
      <c r="F20" s="7">
        <f>SUM(F17:F19)</f>
        <v>0</v>
      </c>
      <c r="G20" s="7">
        <f>SUM(G17:G19)</f>
        <v>0</v>
      </c>
      <c r="H20" s="35" t="s">
        <v>24</v>
      </c>
      <c r="I20" s="7">
        <f>SUM(I17:I19)</f>
        <v>224484640</v>
      </c>
      <c r="M20" s="84"/>
    </row>
    <row r="21" spans="1:16">
      <c r="A21" s="91" t="s">
        <v>31</v>
      </c>
      <c r="B21" s="26" t="s">
        <v>32</v>
      </c>
      <c r="C21" s="3"/>
      <c r="D21" s="6">
        <f>+'Dec. St. of Operations'!E13</f>
        <v>109783204</v>
      </c>
      <c r="E21" s="3"/>
      <c r="F21" s="6"/>
      <c r="G21" s="6"/>
      <c r="H21" s="3"/>
      <c r="I21" s="6">
        <f>SUM(D21:G21)</f>
        <v>109783204</v>
      </c>
    </row>
    <row r="22" spans="1:16">
      <c r="A22" s="91" t="s">
        <v>33</v>
      </c>
      <c r="B22" s="26" t="s">
        <v>34</v>
      </c>
      <c r="C22" s="3"/>
      <c r="D22" s="6">
        <f>+'Dec. St. of Operations'!E14</f>
        <v>19055890</v>
      </c>
      <c r="E22" s="12"/>
      <c r="F22" s="6"/>
      <c r="G22" s="6"/>
      <c r="H22" s="12"/>
      <c r="I22" s="6">
        <f>SUM(D22:G22)</f>
        <v>19055890</v>
      </c>
    </row>
    <row r="23" spans="1:16">
      <c r="A23" s="91" t="s">
        <v>35</v>
      </c>
      <c r="B23" s="93" t="s">
        <v>36</v>
      </c>
      <c r="C23" s="95"/>
      <c r="D23" s="7">
        <f>D20-D21-D22</f>
        <v>95645546</v>
      </c>
      <c r="E23" s="35" t="s">
        <v>24</v>
      </c>
      <c r="F23" s="7">
        <f>F20-F21-F22</f>
        <v>0</v>
      </c>
      <c r="G23" s="7">
        <f>G20-G21-G22</f>
        <v>0</v>
      </c>
      <c r="H23" s="35" t="s">
        <v>24</v>
      </c>
      <c r="I23" s="7">
        <f>SUM(D23:G23)</f>
        <v>95645546</v>
      </c>
    </row>
    <row r="24" spans="1:16">
      <c r="A24" s="10"/>
      <c r="B24" s="5"/>
      <c r="C24" s="3"/>
      <c r="D24" s="114"/>
      <c r="E24" s="3"/>
      <c r="F24" s="5"/>
      <c r="G24" s="5"/>
      <c r="H24" s="3"/>
      <c r="I24" s="5"/>
    </row>
    <row r="25" spans="1:16">
      <c r="A25" s="10"/>
      <c r="B25" s="90" t="s">
        <v>37</v>
      </c>
      <c r="C25" s="3"/>
      <c r="D25" s="6"/>
      <c r="E25" s="3"/>
      <c r="F25" s="6"/>
      <c r="G25" s="6"/>
      <c r="H25" s="3"/>
      <c r="I25" s="6"/>
    </row>
    <row r="26" spans="1:16">
      <c r="A26" s="91" t="s">
        <v>38</v>
      </c>
      <c r="B26" s="96" t="s">
        <v>72</v>
      </c>
      <c r="C26" s="3"/>
      <c r="D26" s="6">
        <f>+'Dec. St. of Operations'!E17</f>
        <v>241633</v>
      </c>
      <c r="E26" s="3"/>
      <c r="F26" s="6"/>
      <c r="G26" s="6"/>
      <c r="H26" s="3"/>
      <c r="I26" s="6">
        <f t="shared" ref="I26:I34" si="0">SUM(D26:G26)</f>
        <v>241633</v>
      </c>
    </row>
    <row r="27" spans="1:16">
      <c r="A27" s="91" t="s">
        <v>40</v>
      </c>
      <c r="B27" s="26" t="s">
        <v>39</v>
      </c>
      <c r="C27" s="3"/>
      <c r="D27" s="6">
        <f>+'Dec. St. of Operations'!E18</f>
        <v>19661049</v>
      </c>
      <c r="E27" s="3"/>
      <c r="F27" s="6">
        <v>0</v>
      </c>
      <c r="G27" s="6">
        <v>0</v>
      </c>
      <c r="H27" s="3"/>
      <c r="I27" s="6">
        <f t="shared" si="0"/>
        <v>19661049</v>
      </c>
    </row>
    <row r="28" spans="1:16">
      <c r="A28" s="91" t="s">
        <v>42</v>
      </c>
      <c r="B28" s="26" t="s">
        <v>41</v>
      </c>
      <c r="C28" s="3"/>
      <c r="D28" s="6">
        <f>+'Dec. St. of Operations'!E19</f>
        <v>5462931</v>
      </c>
      <c r="E28" s="3"/>
      <c r="F28" s="6">
        <f>F20*0.00417</f>
        <v>0</v>
      </c>
      <c r="G28" s="6">
        <f>(+G20*0.00094)</f>
        <v>0</v>
      </c>
      <c r="H28" s="3"/>
      <c r="I28" s="6">
        <f t="shared" si="0"/>
        <v>5462931</v>
      </c>
      <c r="K28" s="115"/>
      <c r="P28" s="115"/>
    </row>
    <row r="29" spans="1:16">
      <c r="A29" s="91" t="s">
        <v>44</v>
      </c>
      <c r="B29" s="26" t="s">
        <v>43</v>
      </c>
      <c r="C29" s="3"/>
      <c r="D29" s="6">
        <f>+'Dec. St. of Operations'!E20</f>
        <v>4298252</v>
      </c>
      <c r="E29" s="3"/>
      <c r="F29" s="6">
        <v>0</v>
      </c>
      <c r="G29" s="6">
        <f>(+G21*0.00094)</f>
        <v>0</v>
      </c>
      <c r="H29" s="3"/>
      <c r="I29" s="6">
        <f t="shared" si="0"/>
        <v>4298252</v>
      </c>
    </row>
    <row r="30" spans="1:16">
      <c r="A30" s="91" t="s">
        <v>46</v>
      </c>
      <c r="B30" s="26" t="s">
        <v>45</v>
      </c>
      <c r="C30" s="3"/>
      <c r="D30" s="6">
        <f>+'Dec. St. of Operations'!E21</f>
        <v>1547</v>
      </c>
      <c r="E30" s="3"/>
      <c r="F30" s="6">
        <v>0</v>
      </c>
      <c r="G30" s="6">
        <f>+'Promo Adv Adj'!E13</f>
        <v>-1547</v>
      </c>
      <c r="H30" s="3"/>
      <c r="I30" s="6">
        <f t="shared" si="0"/>
        <v>0</v>
      </c>
    </row>
    <row r="31" spans="1:16">
      <c r="A31" s="91">
        <v>13</v>
      </c>
      <c r="B31" s="26" t="s">
        <v>47</v>
      </c>
      <c r="C31" s="3"/>
      <c r="D31" s="6">
        <f>+'Dec. St. of Operations'!E22</f>
        <v>17010421</v>
      </c>
      <c r="E31" s="3"/>
      <c r="F31" s="6">
        <v>0</v>
      </c>
      <c r="G31" s="6">
        <v>0</v>
      </c>
      <c r="H31" s="3"/>
      <c r="I31" s="6">
        <f t="shared" si="0"/>
        <v>17010421</v>
      </c>
    </row>
    <row r="32" spans="1:16">
      <c r="A32" s="91">
        <v>14</v>
      </c>
      <c r="B32" s="26" t="s">
        <v>48</v>
      </c>
      <c r="C32" s="3"/>
      <c r="D32" s="6">
        <f>+'Dec. St. of Operations'!E23</f>
        <v>22725279</v>
      </c>
      <c r="E32" s="3"/>
      <c r="F32" s="6">
        <v>0</v>
      </c>
      <c r="G32" s="6">
        <v>0</v>
      </c>
      <c r="H32" s="3"/>
      <c r="I32" s="6">
        <f t="shared" si="0"/>
        <v>22725279</v>
      </c>
    </row>
    <row r="33" spans="1:11">
      <c r="A33" s="91">
        <v>15</v>
      </c>
      <c r="B33" s="26" t="s">
        <v>49</v>
      </c>
      <c r="C33" s="3"/>
      <c r="D33" s="6">
        <f>+'Dec. St. of Operations'!E24</f>
        <v>4268627</v>
      </c>
      <c r="E33" s="12"/>
      <c r="F33" s="6">
        <f>F20*0.04052</f>
        <v>0</v>
      </c>
      <c r="G33" s="6">
        <v>0</v>
      </c>
      <c r="H33" s="12"/>
      <c r="I33" s="6">
        <f t="shared" si="0"/>
        <v>4268627</v>
      </c>
      <c r="K33" s="115"/>
    </row>
    <row r="34" spans="1:11">
      <c r="A34" s="91">
        <v>16</v>
      </c>
      <c r="B34" s="26" t="s">
        <v>50</v>
      </c>
      <c r="C34" s="3"/>
      <c r="D34" s="6">
        <f>+'Dec. St. of Operations'!E25</f>
        <v>360753</v>
      </c>
      <c r="E34" s="12"/>
      <c r="F34" s="6">
        <f>(+F23-SUM(F27:F32)-F33)*0.35</f>
        <v>0</v>
      </c>
      <c r="G34" s="6">
        <f>(+G23-SUM(G27:G32)-G33)*0.35</f>
        <v>541.44999999999993</v>
      </c>
      <c r="H34" s="12"/>
      <c r="I34" s="6">
        <f t="shared" si="0"/>
        <v>361294.45</v>
      </c>
    </row>
    <row r="35" spans="1:11">
      <c r="A35" s="87">
        <v>17</v>
      </c>
      <c r="B35" s="93" t="s">
        <v>51</v>
      </c>
      <c r="C35" s="94" t="s">
        <v>24</v>
      </c>
      <c r="D35" s="7">
        <f>SUM(D26:D34)</f>
        <v>74030492</v>
      </c>
      <c r="E35" s="35" t="s">
        <v>24</v>
      </c>
      <c r="F35" s="7">
        <f>SUM(F27:F34)</f>
        <v>0</v>
      </c>
      <c r="G35" s="7">
        <f>SUM(G27:G34)</f>
        <v>-1005.5500000000001</v>
      </c>
      <c r="H35" s="35" t="s">
        <v>24</v>
      </c>
      <c r="I35" s="7">
        <f>SUM(I26:I34)</f>
        <v>74029486.450000003</v>
      </c>
    </row>
    <row r="36" spans="1:11">
      <c r="A36" s="8"/>
      <c r="B36" s="22"/>
      <c r="C36" s="3"/>
      <c r="D36" s="6"/>
      <c r="E36" s="3"/>
      <c r="F36" s="6"/>
      <c r="G36" s="6"/>
      <c r="H36" s="3"/>
      <c r="I36" s="6"/>
    </row>
    <row r="37" spans="1:11">
      <c r="A37" s="91">
        <v>18</v>
      </c>
      <c r="B37" s="28" t="s">
        <v>52</v>
      </c>
      <c r="C37" s="97" t="s">
        <v>24</v>
      </c>
      <c r="D37" s="98">
        <f>D23-D35</f>
        <v>21615054</v>
      </c>
      <c r="E37" s="99" t="s">
        <v>24</v>
      </c>
      <c r="F37" s="98">
        <f>F23-F35</f>
        <v>0</v>
      </c>
      <c r="G37" s="98">
        <f>G23-G35</f>
        <v>1005.5500000000001</v>
      </c>
      <c r="H37" s="99" t="s">
        <v>24</v>
      </c>
      <c r="I37" s="98">
        <f>I23-I35</f>
        <v>21616059.549999997</v>
      </c>
    </row>
    <row r="38" spans="1:11">
      <c r="A38" s="91"/>
      <c r="B38" s="10"/>
      <c r="C38" s="3"/>
      <c r="D38" s="5"/>
      <c r="E38" s="3"/>
      <c r="F38" s="5"/>
      <c r="G38" s="5"/>
      <c r="H38" s="3"/>
      <c r="I38" s="5"/>
    </row>
    <row r="39" spans="1:11">
      <c r="A39" s="91"/>
      <c r="B39" s="100" t="s">
        <v>53</v>
      </c>
      <c r="C39" s="3"/>
      <c r="D39" s="5"/>
      <c r="E39" s="3"/>
      <c r="F39" s="5"/>
      <c r="G39" s="5"/>
      <c r="H39" s="3"/>
      <c r="I39" s="5"/>
    </row>
    <row r="40" spans="1:11">
      <c r="A40" s="91">
        <v>18</v>
      </c>
      <c r="B40" s="25" t="s">
        <v>54</v>
      </c>
      <c r="C40" s="92" t="s">
        <v>24</v>
      </c>
      <c r="D40" s="6">
        <f>+'Dec. St. of Operations'!E39</f>
        <v>780275999</v>
      </c>
      <c r="E40" s="92" t="s">
        <v>24</v>
      </c>
      <c r="F40" s="5"/>
      <c r="G40" s="5"/>
      <c r="H40" s="92" t="s">
        <v>24</v>
      </c>
      <c r="I40" s="6">
        <f t="shared" ref="I40:I46" si="1">SUM(D40:G40)</f>
        <v>780275999</v>
      </c>
    </row>
    <row r="41" spans="1:11">
      <c r="A41" s="91">
        <v>19</v>
      </c>
      <c r="B41" s="25" t="s">
        <v>55</v>
      </c>
      <c r="C41" s="3"/>
      <c r="D41" s="6">
        <f>+'Dec. St. of Operations'!E40</f>
        <v>-377693604</v>
      </c>
      <c r="E41" s="3"/>
      <c r="F41" s="5"/>
      <c r="G41" s="5"/>
      <c r="H41" s="3"/>
      <c r="I41" s="6">
        <f t="shared" si="1"/>
        <v>-377693604</v>
      </c>
    </row>
    <row r="42" spans="1:11">
      <c r="A42" s="91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11">
      <c r="A43" s="91">
        <v>21</v>
      </c>
      <c r="B43" s="25" t="s">
        <v>57</v>
      </c>
      <c r="C43" s="3"/>
      <c r="D43" s="6">
        <f>+'Dec. St. of Operations'!E45</f>
        <v>-3984824</v>
      </c>
      <c r="E43" s="3"/>
      <c r="F43" s="5"/>
      <c r="G43" s="5"/>
      <c r="H43" s="3"/>
      <c r="I43" s="6">
        <f t="shared" si="1"/>
        <v>-3984824</v>
      </c>
    </row>
    <row r="44" spans="1:11">
      <c r="A44" s="91">
        <v>22</v>
      </c>
      <c r="B44" s="25" t="s">
        <v>58</v>
      </c>
      <c r="C44" s="3"/>
      <c r="D44" s="6">
        <f>+'Dec. St. of Operations'!E46</f>
        <v>-75831769</v>
      </c>
      <c r="E44" s="3"/>
      <c r="F44" s="5"/>
      <c r="G44" s="5"/>
      <c r="H44" s="3"/>
      <c r="I44" s="6">
        <f t="shared" si="1"/>
        <v>-75831769</v>
      </c>
    </row>
    <row r="45" spans="1:11">
      <c r="A45" s="91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11">
      <c r="A46" s="91">
        <v>24</v>
      </c>
      <c r="B46" s="25" t="s">
        <v>60</v>
      </c>
      <c r="C46" s="3"/>
      <c r="D46" s="6">
        <f>+'Dec. St. of Operations'!E50</f>
        <v>16984937.20167252</v>
      </c>
      <c r="E46" s="3"/>
      <c r="F46" s="5"/>
      <c r="G46" s="5"/>
      <c r="H46" s="3"/>
      <c r="I46" s="6">
        <f t="shared" si="1"/>
        <v>16984937.20167252</v>
      </c>
    </row>
    <row r="47" spans="1:11">
      <c r="A47" s="91">
        <v>25</v>
      </c>
      <c r="B47" s="93" t="s">
        <v>61</v>
      </c>
      <c r="C47" s="94" t="s">
        <v>24</v>
      </c>
      <c r="D47" s="7">
        <f>SUM(D40:D46)</f>
        <v>339750739.20167249</v>
      </c>
      <c r="E47" s="35" t="s">
        <v>24</v>
      </c>
      <c r="F47" s="7">
        <f>SUM(F40:F46)</f>
        <v>0</v>
      </c>
      <c r="G47" s="7">
        <f>SUM(G40:G46)</f>
        <v>0</v>
      </c>
      <c r="H47" s="94" t="s">
        <v>24</v>
      </c>
      <c r="I47" s="7">
        <f>SUM(I40:I46)</f>
        <v>339750739.20167249</v>
      </c>
    </row>
    <row r="48" spans="1:11">
      <c r="A48" s="8"/>
      <c r="B48" s="10"/>
      <c r="C48" s="3"/>
      <c r="D48" s="5"/>
      <c r="E48" s="3"/>
      <c r="F48" s="5"/>
      <c r="G48" s="5"/>
      <c r="H48" s="3"/>
      <c r="I48" s="5"/>
    </row>
    <row r="49" spans="1:11">
      <c r="A49" s="101">
        <v>26</v>
      </c>
      <c r="B49" s="102" t="s">
        <v>62</v>
      </c>
      <c r="C49" s="9"/>
      <c r="D49" s="103">
        <f>D37/D47</f>
        <v>6.3620329570996254E-2</v>
      </c>
      <c r="E49" s="9"/>
      <c r="F49" s="104"/>
      <c r="G49" s="104"/>
      <c r="H49" s="9"/>
      <c r="I49" s="103">
        <f>ROUND(+I37/I47,4)</f>
        <v>6.3600000000000004E-2</v>
      </c>
    </row>
    <row r="52" spans="1:11">
      <c r="I52" s="116"/>
      <c r="K52" s="116"/>
    </row>
    <row r="53" spans="1:11">
      <c r="D53" s="116"/>
    </row>
    <row r="54" spans="1:11">
      <c r="D54" s="177"/>
    </row>
    <row r="58" spans="1:11">
      <c r="F58" s="115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39"/>
  <sheetViews>
    <sheetView workbookViewId="0">
      <selection activeCell="A3" sqref="A1:A1048576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0" width="9.33203125" style="119"/>
    <col min="11" max="11" width="9.83203125" style="119" bestFit="1" customWidth="1"/>
    <col min="12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329" t="s">
        <v>74</v>
      </c>
      <c r="B19" s="329"/>
      <c r="C19" s="329"/>
      <c r="D19" s="171"/>
      <c r="E19" s="171"/>
      <c r="F19" s="171"/>
    </row>
    <row r="20" spans="1:13" s="173" customFormat="1" ht="12.75">
      <c r="A20" s="172"/>
      <c r="B20" s="172"/>
      <c r="C20" s="172"/>
      <c r="D20" s="172"/>
      <c r="E20" s="172"/>
      <c r="F20" s="172"/>
    </row>
    <row r="21" spans="1:13" s="173" customFormat="1" ht="12.75">
      <c r="A21" s="172"/>
      <c r="B21" s="172"/>
      <c r="C21" s="172"/>
      <c r="D21" s="172"/>
      <c r="E21" s="172"/>
      <c r="F21" s="172"/>
    </row>
    <row r="27" spans="1:13" ht="12.75">
      <c r="M27" s="120"/>
    </row>
    <row r="38" spans="3:12">
      <c r="L38" s="121"/>
    </row>
    <row r="39" spans="3:12">
      <c r="C39" s="122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Normal="100" workbookViewId="0">
      <selection activeCell="A3" sqref="A1:A1048576"/>
    </sheetView>
  </sheetViews>
  <sheetFormatPr defaultRowHeight="12.75"/>
  <cols>
    <col min="11" max="11" width="9.83203125" bestFit="1" customWidth="1"/>
  </cols>
  <sheetData>
    <row r="1" spans="1:10" ht="15.75">
      <c r="A1" s="333" t="s">
        <v>119</v>
      </c>
      <c r="B1" s="333"/>
      <c r="C1" s="333"/>
      <c r="D1" s="333"/>
      <c r="E1" s="333"/>
      <c r="F1" s="333"/>
      <c r="G1" s="333"/>
      <c r="H1" s="333"/>
      <c r="I1" s="333"/>
      <c r="J1" s="333"/>
    </row>
    <row r="2" spans="1:10" ht="15.75">
      <c r="A2" s="333" t="s">
        <v>447</v>
      </c>
      <c r="B2" s="333"/>
      <c r="C2" s="333"/>
      <c r="D2" s="333"/>
      <c r="E2" s="333"/>
      <c r="F2" s="333"/>
      <c r="G2" s="333"/>
      <c r="H2" s="333"/>
      <c r="I2" s="333"/>
      <c r="J2" s="333"/>
    </row>
    <row r="5" spans="1:10" s="174" customFormat="1" ht="15.75">
      <c r="A5" s="332" t="s">
        <v>448</v>
      </c>
      <c r="B5" s="332"/>
      <c r="C5" s="332"/>
      <c r="D5" s="332"/>
      <c r="E5" s="332"/>
      <c r="F5" s="332"/>
      <c r="G5" s="332"/>
      <c r="H5" s="332"/>
      <c r="I5" s="332"/>
      <c r="J5" s="332"/>
    </row>
    <row r="6" spans="1:10" s="174" customFormat="1" ht="15.75">
      <c r="A6" s="332"/>
      <c r="B6" s="332"/>
      <c r="C6" s="332"/>
      <c r="D6" s="332"/>
      <c r="E6" s="332"/>
      <c r="F6" s="332"/>
      <c r="G6" s="332"/>
      <c r="H6" s="332"/>
      <c r="I6" s="332"/>
      <c r="J6" s="332"/>
    </row>
    <row r="7" spans="1:10" s="174" customFormat="1" ht="15.75">
      <c r="A7" s="175"/>
      <c r="B7" s="175"/>
      <c r="C7" s="175"/>
      <c r="D7" s="175"/>
      <c r="E7" s="175"/>
      <c r="F7" s="175"/>
      <c r="G7" s="175"/>
      <c r="H7" s="175"/>
      <c r="I7" s="175"/>
      <c r="J7" s="175"/>
    </row>
    <row r="9" spans="1:10" s="174" customFormat="1" ht="15.75">
      <c r="A9" s="174" t="s">
        <v>451</v>
      </c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4:H27"/>
  <sheetViews>
    <sheetView zoomScaleNormal="100" zoomScaleSheetLayoutView="85" workbookViewId="0">
      <selection activeCell="O36" sqref="O36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0" width="9.33203125" style="45"/>
    <col min="11" max="11" width="9.83203125" style="45" bestFit="1" customWidth="1"/>
    <col min="12" max="16384" width="9.33203125" style="45"/>
  </cols>
  <sheetData>
    <row r="4" spans="1:8" ht="15.75">
      <c r="A4" s="40" t="s">
        <v>0</v>
      </c>
      <c r="B4" s="41"/>
      <c r="C4" s="42"/>
      <c r="D4" s="43"/>
      <c r="E4" s="44"/>
    </row>
    <row r="5" spans="1:8" ht="15.75">
      <c r="A5" s="79" t="s">
        <v>64</v>
      </c>
      <c r="B5" s="46"/>
      <c r="C5" s="47"/>
      <c r="D5" s="48"/>
      <c r="E5" s="49"/>
    </row>
    <row r="6" spans="1:8" ht="15.75">
      <c r="A6" s="50" t="s">
        <v>2</v>
      </c>
      <c r="B6" s="51"/>
      <c r="C6" s="52"/>
      <c r="D6" s="53"/>
      <c r="E6" s="54"/>
    </row>
    <row r="7" spans="1:8" ht="15.75">
      <c r="A7" s="80" t="s">
        <v>8</v>
      </c>
      <c r="B7" s="55"/>
      <c r="C7" s="56"/>
      <c r="D7" s="57"/>
      <c r="E7" s="58"/>
    </row>
    <row r="8" spans="1:8" ht="15.75">
      <c r="A8" s="81" t="s">
        <v>13</v>
      </c>
      <c r="B8" s="59" t="s">
        <v>63</v>
      </c>
      <c r="C8" s="83"/>
      <c r="D8" s="108" t="s">
        <v>449</v>
      </c>
      <c r="E8" s="60" t="s">
        <v>65</v>
      </c>
    </row>
    <row r="9" spans="1:8" ht="15.75">
      <c r="A9" s="82"/>
      <c r="B9" s="61" t="s">
        <v>66</v>
      </c>
      <c r="D9" s="62" t="s">
        <v>67</v>
      </c>
      <c r="E9" s="63" t="s">
        <v>69</v>
      </c>
    </row>
    <row r="10" spans="1:8">
      <c r="A10" s="64"/>
      <c r="B10" s="65"/>
      <c r="C10" s="64"/>
      <c r="D10" s="65"/>
      <c r="E10" s="66"/>
    </row>
    <row r="11" spans="1:8" ht="15.75">
      <c r="A11" s="67"/>
      <c r="B11" s="111" t="s">
        <v>71</v>
      </c>
      <c r="C11" s="67"/>
      <c r="D11" s="68"/>
      <c r="E11" s="69"/>
    </row>
    <row r="12" spans="1:8" ht="15.75">
      <c r="A12" s="67">
        <v>1</v>
      </c>
      <c r="B12" s="109" t="s">
        <v>450</v>
      </c>
      <c r="C12" s="70"/>
      <c r="D12" s="71">
        <f>+Summary!D30</f>
        <v>1547</v>
      </c>
      <c r="E12" s="72"/>
    </row>
    <row r="13" spans="1:8" ht="18">
      <c r="A13" s="67">
        <v>2</v>
      </c>
      <c r="B13" s="73" t="s">
        <v>70</v>
      </c>
      <c r="C13" s="74"/>
      <c r="D13" s="75"/>
      <c r="E13" s="110">
        <f>-D12</f>
        <v>-1547</v>
      </c>
    </row>
    <row r="14" spans="1:8">
      <c r="A14" s="76"/>
      <c r="B14" s="77"/>
      <c r="C14" s="76"/>
      <c r="D14" s="77"/>
      <c r="E14" s="78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30"/>
      <c r="B18" s="30"/>
      <c r="C18" s="30"/>
      <c r="D18" s="30"/>
      <c r="E18" s="30"/>
      <c r="F18" s="30"/>
      <c r="G18" s="30"/>
      <c r="H18" s="30"/>
    </row>
    <row r="19" spans="1:8" ht="12.75">
      <c r="A19" s="31" t="s">
        <v>12</v>
      </c>
      <c r="B19" s="31"/>
      <c r="C19" s="31"/>
      <c r="D19" s="31"/>
      <c r="E19" s="31"/>
      <c r="F19" s="31"/>
      <c r="G19" s="31"/>
      <c r="H19" s="31"/>
    </row>
    <row r="20" spans="1:8" ht="12.75">
      <c r="A20" s="31"/>
      <c r="B20" s="30"/>
      <c r="C20" s="31"/>
      <c r="D20" s="31"/>
      <c r="E20" s="31"/>
      <c r="F20" s="31"/>
      <c r="G20" s="31"/>
      <c r="H20" s="31"/>
    </row>
    <row r="21" spans="1:8" ht="12.75">
      <c r="A21" s="32"/>
      <c r="B21" s="31"/>
      <c r="C21" s="17"/>
      <c r="D21" s="31"/>
      <c r="E21" s="31"/>
      <c r="F21" s="31"/>
      <c r="G21" s="18"/>
      <c r="H21" s="31"/>
    </row>
    <row r="22" spans="1:8" ht="12.75">
      <c r="A22" s="32"/>
      <c r="B22" s="31"/>
      <c r="C22" s="17"/>
      <c r="D22" s="31"/>
      <c r="E22" s="31"/>
      <c r="F22" s="31"/>
      <c r="G22" s="18"/>
      <c r="H22" s="31"/>
    </row>
    <row r="23" spans="1:8" ht="15.75">
      <c r="A23" s="30"/>
      <c r="B23" s="30"/>
      <c r="D23" s="36"/>
      <c r="E23" s="36"/>
      <c r="F23" s="36"/>
      <c r="H23" s="31"/>
    </row>
    <row r="24" spans="1:8" ht="15.75">
      <c r="A24" s="30"/>
      <c r="B24" s="30"/>
      <c r="C24" s="36"/>
      <c r="D24" s="36"/>
      <c r="E24" s="36"/>
      <c r="F24" s="37"/>
      <c r="G24" s="38"/>
      <c r="H24" s="31"/>
    </row>
    <row r="25" spans="1:8" ht="15.75">
      <c r="A25" s="30"/>
      <c r="B25" s="32"/>
      <c r="C25" s="1"/>
      <c r="D25" s="36"/>
      <c r="E25" s="36"/>
      <c r="F25" s="36"/>
      <c r="G25" s="38"/>
      <c r="H25" s="31"/>
    </row>
    <row r="26" spans="1:8" ht="18">
      <c r="A26" s="30"/>
      <c r="B26" s="30"/>
      <c r="D26" s="36"/>
      <c r="E26" s="36"/>
      <c r="F26" s="36"/>
      <c r="G26" s="39"/>
      <c r="H26" s="31"/>
    </row>
    <row r="27" spans="1:8" ht="12.75">
      <c r="A27" s="32"/>
      <c r="B27" s="17"/>
      <c r="C27" s="17"/>
      <c r="D27" s="31"/>
      <c r="E27" s="31"/>
      <c r="F27" s="31"/>
      <c r="G27" s="31"/>
      <c r="H27" s="31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2"/>
  <sheetViews>
    <sheetView view="pageBreakPreview" topLeftCell="L604" zoomScale="60" zoomScaleNormal="100" workbookViewId="0">
      <selection activeCell="A3" sqref="A1:A1048576"/>
    </sheetView>
  </sheetViews>
  <sheetFormatPr defaultRowHeight="15"/>
  <cols>
    <col min="1" max="1" width="6.6640625" style="327" customWidth="1"/>
    <col min="2" max="2" width="12.6640625" style="267" bestFit="1" customWidth="1"/>
    <col min="3" max="3" width="13.83203125" style="267" bestFit="1" customWidth="1"/>
    <col min="4" max="4" width="12.6640625" style="267" bestFit="1" customWidth="1"/>
    <col min="5" max="5" width="78.1640625" style="267" customWidth="1"/>
    <col min="6" max="6" width="28" style="267" bestFit="1" customWidth="1"/>
    <col min="7" max="7" width="25.5" style="267" bestFit="1" customWidth="1"/>
    <col min="8" max="8" width="25.1640625" style="267" bestFit="1" customWidth="1"/>
    <col min="9" max="9" width="26.33203125" style="267" bestFit="1" customWidth="1"/>
    <col min="10" max="10" width="24.33203125" style="267" bestFit="1" customWidth="1"/>
    <col min="11" max="12" width="25.6640625" style="267" bestFit="1" customWidth="1"/>
    <col min="13" max="13" width="26" style="267" bestFit="1" customWidth="1"/>
    <col min="14" max="14" width="24.83203125" style="267" customWidth="1"/>
    <col min="15" max="15" width="26.33203125" style="267" bestFit="1" customWidth="1"/>
    <col min="16" max="16" width="26.5" style="267" bestFit="1" customWidth="1"/>
    <col min="17" max="17" width="28.83203125" style="267" bestFit="1" customWidth="1"/>
    <col min="18" max="18" width="25.6640625" style="267" bestFit="1" customWidth="1"/>
    <col min="19" max="19" width="26" style="267" bestFit="1" customWidth="1"/>
    <col min="20" max="20" width="9.33203125" style="190"/>
    <col min="21" max="21" width="20.1640625" style="190" bestFit="1" customWidth="1"/>
    <col min="22" max="22" width="20.6640625" style="190" bestFit="1" customWidth="1"/>
    <col min="23" max="23" width="22.33203125" style="190" bestFit="1" customWidth="1"/>
    <col min="24" max="24" width="21.33203125" style="190" bestFit="1" customWidth="1"/>
    <col min="25" max="25" width="16.33203125" style="190" customWidth="1"/>
    <col min="26" max="26" width="18.1640625" style="190" bestFit="1" customWidth="1"/>
    <col min="27" max="27" width="21.33203125" style="190" bestFit="1" customWidth="1"/>
    <col min="28" max="28" width="19" style="190" bestFit="1" customWidth="1"/>
    <col min="29" max="29" width="19.6640625" style="190" customWidth="1"/>
    <col min="30" max="30" width="22.1640625" style="190" bestFit="1" customWidth="1"/>
    <col min="31" max="31" width="108.33203125" style="190" customWidth="1"/>
    <col min="32" max="32" width="7.1640625" style="190" bestFit="1" customWidth="1"/>
    <col min="33" max="16384" width="9.33203125" style="190"/>
  </cols>
  <sheetData>
    <row r="1" spans="1:32" ht="15.75">
      <c r="B1" s="185"/>
      <c r="D1" s="185"/>
      <c r="E1" s="324" t="s">
        <v>0</v>
      </c>
      <c r="F1" s="186" t="s">
        <v>452</v>
      </c>
      <c r="G1" s="186" t="s">
        <v>452</v>
      </c>
      <c r="H1" s="186" t="s">
        <v>452</v>
      </c>
      <c r="I1" s="186" t="s">
        <v>452</v>
      </c>
      <c r="J1" s="186" t="s">
        <v>452</v>
      </c>
      <c r="K1" s="186" t="s">
        <v>452</v>
      </c>
      <c r="L1" s="186" t="s">
        <v>452</v>
      </c>
      <c r="M1" s="186" t="s">
        <v>452</v>
      </c>
      <c r="N1" s="186" t="s">
        <v>452</v>
      </c>
      <c r="O1" s="186" t="s">
        <v>452</v>
      </c>
      <c r="P1" s="186" t="s">
        <v>452</v>
      </c>
      <c r="Q1" s="186" t="s">
        <v>452</v>
      </c>
      <c r="R1" s="186" t="s">
        <v>452</v>
      </c>
      <c r="S1" s="187"/>
      <c r="T1" s="188"/>
      <c r="U1" s="189"/>
      <c r="V1" s="189"/>
      <c r="W1" s="189"/>
      <c r="X1" s="189"/>
      <c r="Y1" s="189"/>
      <c r="Z1" s="189"/>
      <c r="AA1" s="189"/>
      <c r="AB1" s="189"/>
      <c r="AC1" s="188"/>
      <c r="AD1" s="188"/>
      <c r="AE1" s="188"/>
    </row>
    <row r="2" spans="1:32" ht="15.75">
      <c r="B2" s="185"/>
      <c r="D2" s="185"/>
      <c r="E2" s="324" t="s">
        <v>453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7"/>
      <c r="T2" s="188"/>
      <c r="U2" s="189"/>
      <c r="V2" s="189"/>
      <c r="W2" s="189"/>
      <c r="X2" s="189"/>
      <c r="Y2" s="189"/>
      <c r="Z2" s="189"/>
      <c r="AA2" s="189"/>
      <c r="AB2" s="189"/>
      <c r="AC2" s="188"/>
      <c r="AD2" s="188"/>
      <c r="AE2" s="188"/>
    </row>
    <row r="3" spans="1:32" ht="15.75">
      <c r="B3" s="185"/>
      <c r="D3" s="185"/>
      <c r="E3" s="324" t="s">
        <v>454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7"/>
      <c r="T3" s="188"/>
      <c r="U3" s="189"/>
      <c r="V3" s="189"/>
      <c r="W3" s="189"/>
      <c r="X3" s="189"/>
      <c r="Y3" s="189"/>
      <c r="Z3" s="189"/>
      <c r="AA3" s="189"/>
      <c r="AB3" s="189"/>
      <c r="AC3" s="188"/>
      <c r="AD3" s="188"/>
      <c r="AE3" s="188"/>
    </row>
    <row r="4" spans="1:32">
      <c r="A4" s="325"/>
      <c r="B4" s="185"/>
      <c r="C4" s="185"/>
      <c r="D4" s="185"/>
      <c r="E4" s="185"/>
      <c r="F4" s="186" t="s">
        <v>455</v>
      </c>
      <c r="G4" s="186" t="s">
        <v>455</v>
      </c>
      <c r="H4" s="186" t="s">
        <v>456</v>
      </c>
      <c r="I4" s="186" t="s">
        <v>456</v>
      </c>
      <c r="J4" s="186" t="s">
        <v>456</v>
      </c>
      <c r="K4" s="186" t="s">
        <v>456</v>
      </c>
      <c r="L4" s="186" t="s">
        <v>456</v>
      </c>
      <c r="M4" s="186" t="s">
        <v>456</v>
      </c>
      <c r="N4" s="186" t="s">
        <v>456</v>
      </c>
      <c r="O4" s="186" t="s">
        <v>456</v>
      </c>
      <c r="P4" s="186" t="s">
        <v>456</v>
      </c>
      <c r="Q4" s="186" t="s">
        <v>456</v>
      </c>
      <c r="R4" s="186" t="s">
        <v>456</v>
      </c>
      <c r="S4" s="187"/>
      <c r="T4" s="188"/>
      <c r="U4" s="189"/>
      <c r="V4" s="189"/>
      <c r="W4" s="189"/>
      <c r="X4" s="189"/>
      <c r="Y4" s="189"/>
      <c r="Z4" s="189"/>
      <c r="AA4" s="189"/>
      <c r="AB4" s="189"/>
      <c r="AC4" s="188"/>
      <c r="AD4" s="188"/>
      <c r="AE4" s="188"/>
    </row>
    <row r="5" spans="1:32">
      <c r="A5" s="325"/>
      <c r="B5" s="185"/>
      <c r="C5" s="185"/>
      <c r="D5" s="185"/>
      <c r="E5" s="185"/>
      <c r="F5" s="186" t="s">
        <v>457</v>
      </c>
      <c r="G5" s="186" t="s">
        <v>457</v>
      </c>
      <c r="H5" s="186" t="s">
        <v>457</v>
      </c>
      <c r="I5" s="186" t="s">
        <v>457</v>
      </c>
      <c r="J5" s="186" t="s">
        <v>457</v>
      </c>
      <c r="K5" s="186" t="s">
        <v>457</v>
      </c>
      <c r="L5" s="186" t="s">
        <v>457</v>
      </c>
      <c r="M5" s="186" t="s">
        <v>457</v>
      </c>
      <c r="N5" s="186" t="s">
        <v>457</v>
      </c>
      <c r="O5" s="186" t="s">
        <v>457</v>
      </c>
      <c r="P5" s="186" t="s">
        <v>457</v>
      </c>
      <c r="Q5" s="186" t="s">
        <v>457</v>
      </c>
      <c r="R5" s="186" t="s">
        <v>457</v>
      </c>
      <c r="S5" s="187"/>
      <c r="T5" s="185"/>
      <c r="U5" s="187"/>
      <c r="V5" s="191"/>
      <c r="W5" s="189"/>
      <c r="X5" s="189"/>
      <c r="Y5" s="192" t="s">
        <v>458</v>
      </c>
      <c r="Z5" s="192"/>
      <c r="AA5" s="189"/>
      <c r="AB5" s="189"/>
      <c r="AC5" s="188"/>
      <c r="AD5" s="188"/>
      <c r="AE5" s="188"/>
    </row>
    <row r="6" spans="1:32">
      <c r="A6" s="325"/>
      <c r="B6" s="185"/>
      <c r="C6" s="185"/>
      <c r="D6" s="185"/>
      <c r="E6" s="185"/>
      <c r="F6" s="186" t="s">
        <v>459</v>
      </c>
      <c r="G6" s="186" t="s">
        <v>459</v>
      </c>
      <c r="H6" s="186" t="s">
        <v>459</v>
      </c>
      <c r="I6" s="186" t="s">
        <v>459</v>
      </c>
      <c r="J6" s="186" t="s">
        <v>459</v>
      </c>
      <c r="K6" s="186" t="s">
        <v>459</v>
      </c>
      <c r="L6" s="186" t="s">
        <v>459</v>
      </c>
      <c r="M6" s="186" t="s">
        <v>459</v>
      </c>
      <c r="N6" s="186" t="s">
        <v>459</v>
      </c>
      <c r="O6" s="186" t="s">
        <v>459</v>
      </c>
      <c r="P6" s="186" t="s">
        <v>459</v>
      </c>
      <c r="Q6" s="186" t="s">
        <v>459</v>
      </c>
      <c r="R6" s="186" t="s">
        <v>459</v>
      </c>
      <c r="S6" s="187"/>
      <c r="T6" s="185"/>
      <c r="U6" s="187"/>
      <c r="V6" s="191"/>
      <c r="W6" s="189"/>
      <c r="X6" s="189"/>
      <c r="Y6" s="192" t="s">
        <v>391</v>
      </c>
      <c r="Z6" s="193">
        <f>+'[13]State Allocation Formulas'!C21</f>
        <v>0.74850000000000005</v>
      </c>
      <c r="AA6" s="189"/>
      <c r="AB6" s="189"/>
      <c r="AC6" s="188"/>
      <c r="AD6" s="188"/>
      <c r="AE6" s="188"/>
    </row>
    <row r="7" spans="1:32">
      <c r="A7" s="325"/>
      <c r="B7" s="185"/>
      <c r="C7" s="185"/>
      <c r="D7" s="185"/>
      <c r="E7" s="194"/>
      <c r="F7" s="195" t="s">
        <v>46</v>
      </c>
      <c r="G7" s="195" t="s">
        <v>22</v>
      </c>
      <c r="H7" s="195" t="s">
        <v>25</v>
      </c>
      <c r="I7" s="195" t="s">
        <v>27</v>
      </c>
      <c r="J7" s="195" t="s">
        <v>29</v>
      </c>
      <c r="K7" s="195" t="s">
        <v>31</v>
      </c>
      <c r="L7" s="195" t="s">
        <v>33</v>
      </c>
      <c r="M7" s="195" t="s">
        <v>35</v>
      </c>
      <c r="N7" s="195" t="s">
        <v>38</v>
      </c>
      <c r="O7" s="195" t="s">
        <v>40</v>
      </c>
      <c r="P7" s="195" t="s">
        <v>42</v>
      </c>
      <c r="Q7" s="195" t="s">
        <v>44</v>
      </c>
      <c r="R7" s="195" t="s">
        <v>46</v>
      </c>
      <c r="S7" s="187"/>
      <c r="T7" s="188"/>
      <c r="U7" s="189"/>
      <c r="V7" s="189"/>
      <c r="W7" s="189"/>
      <c r="X7" s="189"/>
      <c r="Y7" s="192" t="s">
        <v>392</v>
      </c>
      <c r="Z7" s="193">
        <f>+'[13]State Allocation Formulas'!D21</f>
        <v>0.25146666666666667</v>
      </c>
      <c r="AA7" s="189"/>
      <c r="AB7" s="189"/>
      <c r="AC7" s="188"/>
      <c r="AD7" s="188"/>
      <c r="AE7" s="188"/>
    </row>
    <row r="8" spans="1:32">
      <c r="A8" s="325"/>
      <c r="B8" s="185"/>
      <c r="C8" s="185"/>
      <c r="D8" s="185"/>
      <c r="E8" s="194"/>
      <c r="F8" s="186" t="s">
        <v>121</v>
      </c>
      <c r="G8" s="186" t="s">
        <v>121</v>
      </c>
      <c r="H8" s="186" t="s">
        <v>121</v>
      </c>
      <c r="I8" s="186" t="s">
        <v>121</v>
      </c>
      <c r="J8" s="186" t="s">
        <v>121</v>
      </c>
      <c r="K8" s="186" t="s">
        <v>121</v>
      </c>
      <c r="L8" s="186" t="s">
        <v>121</v>
      </c>
      <c r="M8" s="186" t="s">
        <v>121</v>
      </c>
      <c r="N8" s="186" t="s">
        <v>121</v>
      </c>
      <c r="O8" s="186" t="s">
        <v>121</v>
      </c>
      <c r="P8" s="186" t="s">
        <v>121</v>
      </c>
      <c r="Q8" s="186" t="s">
        <v>121</v>
      </c>
      <c r="R8" s="186" t="s">
        <v>121</v>
      </c>
      <c r="S8" s="187"/>
      <c r="T8" s="188"/>
      <c r="U8" s="189"/>
      <c r="V8" s="189"/>
      <c r="W8" s="189"/>
      <c r="X8" s="189"/>
      <c r="Y8" s="189"/>
      <c r="Z8" s="189"/>
      <c r="AA8" s="189"/>
      <c r="AB8" s="189"/>
      <c r="AC8" s="188"/>
      <c r="AD8" s="188"/>
      <c r="AE8" s="188"/>
    </row>
    <row r="9" spans="1:32">
      <c r="A9" s="325"/>
      <c r="B9" s="185"/>
      <c r="C9" s="185"/>
      <c r="D9" s="185"/>
      <c r="E9" s="194"/>
      <c r="F9" s="186" t="s">
        <v>460</v>
      </c>
      <c r="G9" s="186" t="s">
        <v>460</v>
      </c>
      <c r="H9" s="186" t="s">
        <v>460</v>
      </c>
      <c r="I9" s="186" t="s">
        <v>460</v>
      </c>
      <c r="J9" s="186" t="s">
        <v>460</v>
      </c>
      <c r="K9" s="186" t="s">
        <v>460</v>
      </c>
      <c r="L9" s="186" t="s">
        <v>460</v>
      </c>
      <c r="M9" s="186" t="s">
        <v>460</v>
      </c>
      <c r="N9" s="186" t="s">
        <v>460</v>
      </c>
      <c r="O9" s="186" t="s">
        <v>460</v>
      </c>
      <c r="P9" s="186" t="s">
        <v>460</v>
      </c>
      <c r="Q9" s="186" t="s">
        <v>460</v>
      </c>
      <c r="R9" s="186" t="s">
        <v>460</v>
      </c>
      <c r="S9" s="187"/>
      <c r="T9" s="188"/>
      <c r="U9" s="189"/>
      <c r="V9" s="189"/>
      <c r="W9" s="189"/>
      <c r="X9" s="189"/>
      <c r="Y9" s="189"/>
      <c r="Z9" s="189"/>
      <c r="AA9" s="189"/>
      <c r="AB9" s="189"/>
      <c r="AC9" s="188"/>
      <c r="AD9" s="188"/>
      <c r="AE9" s="188"/>
    </row>
    <row r="10" spans="1:32">
      <c r="A10" s="325"/>
      <c r="B10" s="334" t="s">
        <v>461</v>
      </c>
      <c r="C10" s="196"/>
      <c r="D10" s="334" t="s">
        <v>462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7"/>
      <c r="T10" s="188"/>
      <c r="U10" s="189"/>
      <c r="V10" s="189"/>
      <c r="W10" s="189"/>
      <c r="X10" s="189"/>
      <c r="Y10" s="197" t="s">
        <v>463</v>
      </c>
      <c r="Z10" s="198"/>
      <c r="AA10" s="198"/>
      <c r="AB10" s="189"/>
      <c r="AC10" s="188"/>
      <c r="AD10" s="188"/>
      <c r="AE10" s="188"/>
    </row>
    <row r="11" spans="1:32">
      <c r="A11" s="326" t="s">
        <v>464</v>
      </c>
      <c r="B11" s="334"/>
      <c r="C11" s="196" t="s">
        <v>465</v>
      </c>
      <c r="D11" s="33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7"/>
      <c r="T11" s="188"/>
      <c r="U11" s="199" t="s">
        <v>466</v>
      </c>
      <c r="V11" s="199" t="s">
        <v>466</v>
      </c>
      <c r="W11" s="199" t="s">
        <v>122</v>
      </c>
      <c r="X11" s="199" t="s">
        <v>17</v>
      </c>
      <c r="Y11" s="189"/>
      <c r="Z11" s="189"/>
      <c r="AA11" s="189"/>
      <c r="AB11" s="189"/>
      <c r="AC11" s="188"/>
      <c r="AD11" s="188"/>
      <c r="AE11" s="188"/>
    </row>
    <row r="12" spans="1:32">
      <c r="A12" s="326" t="s">
        <v>467</v>
      </c>
      <c r="B12" s="196" t="s">
        <v>468</v>
      </c>
      <c r="C12" s="196" t="s">
        <v>467</v>
      </c>
      <c r="D12" s="196" t="s">
        <v>465</v>
      </c>
      <c r="E12" s="185"/>
      <c r="F12" s="200" t="s">
        <v>123</v>
      </c>
      <c r="G12" s="201" t="s">
        <v>469</v>
      </c>
      <c r="H12" s="200" t="s">
        <v>470</v>
      </c>
      <c r="I12" s="200" t="s">
        <v>471</v>
      </c>
      <c r="J12" s="200" t="s">
        <v>472</v>
      </c>
      <c r="K12" s="200" t="s">
        <v>473</v>
      </c>
      <c r="L12" s="200" t="s">
        <v>474</v>
      </c>
      <c r="M12" s="200" t="s">
        <v>475</v>
      </c>
      <c r="N12" s="200" t="s">
        <v>476</v>
      </c>
      <c r="O12" s="200" t="s">
        <v>477</v>
      </c>
      <c r="P12" s="200" t="s">
        <v>478</v>
      </c>
      <c r="Q12" s="200" t="s">
        <v>479</v>
      </c>
      <c r="R12" s="200" t="s">
        <v>480</v>
      </c>
      <c r="S12" s="202" t="s">
        <v>481</v>
      </c>
      <c r="T12" s="188"/>
      <c r="U12" s="199" t="s">
        <v>482</v>
      </c>
      <c r="V12" s="199" t="s">
        <v>483</v>
      </c>
      <c r="W12" s="199" t="s">
        <v>124</v>
      </c>
      <c r="X12" s="199" t="s">
        <v>125</v>
      </c>
      <c r="Y12" s="199" t="s">
        <v>484</v>
      </c>
      <c r="Z12" s="199" t="s">
        <v>485</v>
      </c>
      <c r="AA12" s="199" t="s">
        <v>486</v>
      </c>
      <c r="AB12" s="199" t="s">
        <v>487</v>
      </c>
      <c r="AC12" s="188" t="s">
        <v>488</v>
      </c>
      <c r="AD12" s="188" t="s">
        <v>115</v>
      </c>
      <c r="AE12" s="188"/>
    </row>
    <row r="13" spans="1:32">
      <c r="A13" s="326"/>
      <c r="B13" s="196"/>
      <c r="C13" s="196"/>
      <c r="D13" s="196"/>
      <c r="E13" s="185"/>
      <c r="F13" s="203"/>
      <c r="G13" s="204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5" t="s">
        <v>66</v>
      </c>
      <c r="T13" s="188"/>
      <c r="U13" s="206" t="s">
        <v>67</v>
      </c>
      <c r="V13" s="206" t="s">
        <v>489</v>
      </c>
      <c r="W13" s="206" t="s">
        <v>73</v>
      </c>
      <c r="X13" s="206" t="s">
        <v>490</v>
      </c>
      <c r="Y13" s="206" t="s">
        <v>491</v>
      </c>
      <c r="Z13" s="206" t="s">
        <v>492</v>
      </c>
      <c r="AA13" s="206"/>
      <c r="AB13" s="206" t="s">
        <v>493</v>
      </c>
      <c r="AC13" s="207"/>
      <c r="AD13" s="207"/>
      <c r="AE13" s="207"/>
    </row>
    <row r="14" spans="1:32">
      <c r="A14" s="325">
        <v>1</v>
      </c>
      <c r="B14" s="208" t="s">
        <v>494</v>
      </c>
      <c r="C14" s="208" t="s">
        <v>126</v>
      </c>
      <c r="D14" s="185" t="s">
        <v>127</v>
      </c>
      <c r="E14" s="209" t="s">
        <v>128</v>
      </c>
      <c r="F14" s="210">
        <v>954960214.52999997</v>
      </c>
      <c r="G14" s="210">
        <v>955271288.53999996</v>
      </c>
      <c r="H14" s="210">
        <v>958999807.75999999</v>
      </c>
      <c r="I14" s="210">
        <v>959271873.67999995</v>
      </c>
      <c r="J14" s="210">
        <v>961429978.09000003</v>
      </c>
      <c r="K14" s="210">
        <v>969168227.27999997</v>
      </c>
      <c r="L14" s="210">
        <v>983640654.03999996</v>
      </c>
      <c r="M14" s="210">
        <v>986426018.51999998</v>
      </c>
      <c r="N14" s="210">
        <v>991284385.44000006</v>
      </c>
      <c r="O14" s="210">
        <v>994724254.46000004</v>
      </c>
      <c r="P14" s="210">
        <v>996900436.60000002</v>
      </c>
      <c r="Q14" s="210">
        <v>998550390.24000001</v>
      </c>
      <c r="R14" s="210">
        <v>1054152346.6799999</v>
      </c>
      <c r="S14" s="211">
        <f>((F14+R14)+((G14+H14+I14+J14+K14+L14+M14+N14+O14+P14+Q14)*2))/24</f>
        <v>980018632.93791676</v>
      </c>
      <c r="T14" s="188"/>
      <c r="U14" s="212"/>
      <c r="V14" s="212"/>
      <c r="W14" s="212"/>
      <c r="X14" s="213">
        <f>+S14</f>
        <v>980018632.93791676</v>
      </c>
      <c r="Y14" s="214">
        <f>+'[13]Plant in Serv &amp; Accum Depr'!AF159</f>
        <v>780280560.97563207</v>
      </c>
      <c r="Z14" s="212">
        <f>+X14-Y14</f>
        <v>199738071.96228468</v>
      </c>
      <c r="AA14" s="212"/>
      <c r="AB14" s="212"/>
      <c r="AC14" s="207"/>
      <c r="AD14" s="207"/>
      <c r="AE14" s="207"/>
      <c r="AF14" s="215">
        <f t="shared" ref="AF14:AF77" si="0">+U14+V14-AD14</f>
        <v>0</v>
      </c>
    </row>
    <row r="15" spans="1:32">
      <c r="A15" s="325">
        <f>+A14+1</f>
        <v>2</v>
      </c>
      <c r="B15" s="208" t="s">
        <v>494</v>
      </c>
      <c r="C15" s="208" t="s">
        <v>129</v>
      </c>
      <c r="D15" s="185" t="s">
        <v>127</v>
      </c>
      <c r="E15" s="209" t="s">
        <v>130</v>
      </c>
      <c r="F15" s="210">
        <v>42677267.270000003</v>
      </c>
      <c r="G15" s="210">
        <v>46181313.079999998</v>
      </c>
      <c r="H15" s="210">
        <v>44878818.090000004</v>
      </c>
      <c r="I15" s="210">
        <v>46850903.719999999</v>
      </c>
      <c r="J15" s="210">
        <v>48671668.939999998</v>
      </c>
      <c r="K15" s="210">
        <v>46504919.969999999</v>
      </c>
      <c r="L15" s="210">
        <v>37760264.009999998</v>
      </c>
      <c r="M15" s="210">
        <v>38935196.590000004</v>
      </c>
      <c r="N15" s="210">
        <v>41767099.710000001</v>
      </c>
      <c r="O15" s="210">
        <v>52068090.939999998</v>
      </c>
      <c r="P15" s="210">
        <v>61580081.479999997</v>
      </c>
      <c r="Q15" s="210">
        <v>66760540.119999997</v>
      </c>
      <c r="R15" s="210">
        <v>23074397.219999999</v>
      </c>
      <c r="S15" s="211">
        <f>((F15+R15)+((G15+H15+I15+J15+K15+L15+M15+N15+O15+P15+Q15)*2))/24</f>
        <v>47069560.741250001</v>
      </c>
      <c r="T15" s="188"/>
      <c r="U15" s="214"/>
      <c r="V15" s="214"/>
      <c r="W15" s="214"/>
      <c r="X15" s="216">
        <f>+S15</f>
        <v>47069560.741250001</v>
      </c>
      <c r="Y15" s="214">
        <f>+X15*Z6</f>
        <v>35231566.21482563</v>
      </c>
      <c r="Z15" s="214">
        <f>+X15*Z7</f>
        <v>11836425.541066334</v>
      </c>
      <c r="AA15" s="214"/>
      <c r="AB15" s="214"/>
      <c r="AC15" s="217"/>
      <c r="AD15" s="217"/>
      <c r="AE15" s="217"/>
      <c r="AF15" s="215">
        <f t="shared" si="0"/>
        <v>0</v>
      </c>
    </row>
    <row r="16" spans="1:32">
      <c r="A16" s="325">
        <f t="shared" ref="A16:A79" si="1">+A15+1</f>
        <v>3</v>
      </c>
      <c r="B16" s="208" t="s">
        <v>494</v>
      </c>
      <c r="C16" s="208" t="s">
        <v>131</v>
      </c>
      <c r="D16" s="208" t="s">
        <v>127</v>
      </c>
      <c r="E16" s="209" t="s">
        <v>132</v>
      </c>
      <c r="F16" s="210">
        <v>8458803.8800000008</v>
      </c>
      <c r="G16" s="210">
        <v>8044239.9800000004</v>
      </c>
      <c r="H16" s="210">
        <v>9590430.0199999996</v>
      </c>
      <c r="I16" s="210">
        <v>9963218.9000000004</v>
      </c>
      <c r="J16" s="210">
        <v>10160924.32</v>
      </c>
      <c r="K16" s="210">
        <v>12665643.82</v>
      </c>
      <c r="L16" s="210">
        <v>11895074.75</v>
      </c>
      <c r="M16" s="210">
        <v>15896861.26</v>
      </c>
      <c r="N16" s="210">
        <v>15216784.77</v>
      </c>
      <c r="O16" s="210">
        <v>9364077.1099999994</v>
      </c>
      <c r="P16" s="210">
        <v>10015988.92</v>
      </c>
      <c r="Q16" s="210">
        <v>12165487.189999999</v>
      </c>
      <c r="R16" s="210">
        <v>12854207.49</v>
      </c>
      <c r="S16" s="211">
        <f>((F16+R16)+((G16+H16+I16+J16+K16+L16+M16+N16+O16+P16+Q16)*2))/24</f>
        <v>11302936.393749999</v>
      </c>
      <c r="T16" s="188"/>
      <c r="U16" s="214"/>
      <c r="V16" s="214"/>
      <c r="W16" s="214"/>
      <c r="X16" s="216">
        <f>+S16</f>
        <v>11302936.393749999</v>
      </c>
      <c r="Y16" s="214"/>
      <c r="Z16" s="214"/>
      <c r="AA16" s="214"/>
      <c r="AB16" s="214">
        <f>+S16</f>
        <v>11302936.393749999</v>
      </c>
      <c r="AC16" s="217"/>
      <c r="AD16" s="217"/>
      <c r="AE16" s="217"/>
      <c r="AF16" s="215">
        <f t="shared" si="0"/>
        <v>0</v>
      </c>
    </row>
    <row r="17" spans="1:32">
      <c r="A17" s="325">
        <f t="shared" si="1"/>
        <v>4</v>
      </c>
      <c r="B17" s="185"/>
      <c r="C17" s="185"/>
      <c r="D17" s="185"/>
      <c r="E17" s="209" t="s">
        <v>133</v>
      </c>
      <c r="F17" s="218">
        <f t="shared" ref="F17:S17" si="2">SUM(F14:F16)</f>
        <v>1006096285.6799999</v>
      </c>
      <c r="G17" s="218">
        <f t="shared" si="2"/>
        <v>1009496841.6</v>
      </c>
      <c r="H17" s="218">
        <f t="shared" si="2"/>
        <v>1013469055.87</v>
      </c>
      <c r="I17" s="218">
        <f t="shared" si="2"/>
        <v>1016085996.3</v>
      </c>
      <c r="J17" s="218">
        <f t="shared" si="2"/>
        <v>1020262571.35</v>
      </c>
      <c r="K17" s="218">
        <f t="shared" si="2"/>
        <v>1028338791.0700001</v>
      </c>
      <c r="L17" s="218">
        <f t="shared" si="2"/>
        <v>1033295992.8</v>
      </c>
      <c r="M17" s="218">
        <f t="shared" si="2"/>
        <v>1041258076.37</v>
      </c>
      <c r="N17" s="218">
        <f t="shared" si="2"/>
        <v>1048268269.9200001</v>
      </c>
      <c r="O17" s="218">
        <f t="shared" si="2"/>
        <v>1056156422.5100001</v>
      </c>
      <c r="P17" s="218">
        <f t="shared" si="2"/>
        <v>1068496507</v>
      </c>
      <c r="Q17" s="218">
        <f t="shared" si="2"/>
        <v>1077476417.55</v>
      </c>
      <c r="R17" s="218">
        <f t="shared" si="2"/>
        <v>1090080951.3899999</v>
      </c>
      <c r="S17" s="219">
        <f t="shared" si="2"/>
        <v>1038391130.0729167</v>
      </c>
      <c r="T17" s="188"/>
      <c r="U17" s="214"/>
      <c r="V17" s="214"/>
      <c r="W17" s="214"/>
      <c r="X17" s="216"/>
      <c r="Y17" s="214"/>
      <c r="Z17" s="214"/>
      <c r="AA17" s="214"/>
      <c r="AB17" s="214"/>
      <c r="AC17" s="217"/>
      <c r="AD17" s="217"/>
      <c r="AE17" s="217"/>
      <c r="AF17" s="215">
        <f t="shared" si="0"/>
        <v>0</v>
      </c>
    </row>
    <row r="18" spans="1:32">
      <c r="A18" s="325">
        <f t="shared" si="1"/>
        <v>5</v>
      </c>
      <c r="B18" s="185"/>
      <c r="C18" s="185"/>
      <c r="D18" s="185"/>
      <c r="E18" s="209"/>
      <c r="F18" s="220"/>
      <c r="G18" s="221"/>
      <c r="H18" s="222"/>
      <c r="I18" s="222"/>
      <c r="J18" s="223"/>
      <c r="K18" s="224"/>
      <c r="L18" s="225"/>
      <c r="M18" s="179"/>
      <c r="N18" s="226"/>
      <c r="O18" s="227"/>
      <c r="P18" s="180"/>
      <c r="Q18" s="181"/>
      <c r="R18" s="220"/>
      <c r="S18" s="228"/>
      <c r="T18" s="188"/>
      <c r="U18" s="214"/>
      <c r="V18" s="214"/>
      <c r="W18" s="214"/>
      <c r="X18" s="216"/>
      <c r="Y18" s="214"/>
      <c r="Z18" s="214"/>
      <c r="AA18" s="214"/>
      <c r="AB18" s="214"/>
      <c r="AC18" s="217"/>
      <c r="AD18" s="217"/>
      <c r="AE18" s="217"/>
      <c r="AF18" s="215">
        <f t="shared" si="0"/>
        <v>0</v>
      </c>
    </row>
    <row r="19" spans="1:32">
      <c r="A19" s="325">
        <f t="shared" si="1"/>
        <v>6</v>
      </c>
      <c r="B19" s="208" t="s">
        <v>494</v>
      </c>
      <c r="C19" s="208" t="s">
        <v>134</v>
      </c>
      <c r="D19" s="208" t="s">
        <v>38</v>
      </c>
      <c r="E19" s="229" t="s">
        <v>135</v>
      </c>
      <c r="F19" s="210">
        <v>1304185.71</v>
      </c>
      <c r="G19" s="210">
        <v>1361456.93</v>
      </c>
      <c r="H19" s="210">
        <v>2470006.59</v>
      </c>
      <c r="I19" s="210">
        <v>2890499.7</v>
      </c>
      <c r="J19" s="210">
        <v>2916076.74</v>
      </c>
      <c r="K19" s="210">
        <v>2595455.38</v>
      </c>
      <c r="L19" s="210">
        <v>2112426.61</v>
      </c>
      <c r="M19" s="210">
        <v>1516892.97</v>
      </c>
      <c r="N19" s="210">
        <v>1900343.43</v>
      </c>
      <c r="O19" s="210">
        <v>1929091.96</v>
      </c>
      <c r="P19" s="210">
        <v>2080763.68</v>
      </c>
      <c r="Q19" s="210">
        <v>2130353.02</v>
      </c>
      <c r="R19" s="210">
        <v>205126.12</v>
      </c>
      <c r="S19" s="211">
        <f>((F19+R19)+((G19+H19+I19+J19+K19+L19+M19+N19+O19+P19+Q19)*2))/24</f>
        <v>2054835.2437500001</v>
      </c>
      <c r="T19" s="188"/>
      <c r="U19" s="214"/>
      <c r="V19" s="214"/>
      <c r="W19" s="214"/>
      <c r="X19" s="216">
        <f>+S19</f>
        <v>2054835.2437500001</v>
      </c>
      <c r="Y19" s="214">
        <f>+AA19*Z6</f>
        <v>1538044.1799468752</v>
      </c>
      <c r="Z19" s="214">
        <f>+X19-Y19</f>
        <v>516791.06380312494</v>
      </c>
      <c r="AA19" s="214">
        <f>+S19</f>
        <v>2054835.2437500001</v>
      </c>
      <c r="AB19" s="214"/>
      <c r="AC19" s="217"/>
      <c r="AD19" s="217"/>
      <c r="AE19" s="217"/>
      <c r="AF19" s="215">
        <f t="shared" si="0"/>
        <v>0</v>
      </c>
    </row>
    <row r="20" spans="1:32">
      <c r="A20" s="325">
        <f t="shared" si="1"/>
        <v>7</v>
      </c>
      <c r="B20" s="208" t="s">
        <v>494</v>
      </c>
      <c r="C20" s="208" t="s">
        <v>134</v>
      </c>
      <c r="D20" s="208"/>
      <c r="E20" s="209" t="s">
        <v>136</v>
      </c>
      <c r="F20" s="210">
        <v>-326996779.68000001</v>
      </c>
      <c r="G20" s="210">
        <v>-327454425.81</v>
      </c>
      <c r="H20" s="210">
        <v>-330025838.31</v>
      </c>
      <c r="I20" s="210">
        <v>-330860579.06999999</v>
      </c>
      <c r="J20" s="210">
        <v>-330925264.75999999</v>
      </c>
      <c r="K20" s="210">
        <v>-332293772.66000003</v>
      </c>
      <c r="L20" s="210">
        <v>-333062091.58999997</v>
      </c>
      <c r="M20" s="210">
        <v>-334736388.06</v>
      </c>
      <c r="N20" s="210">
        <v>-335604241.25</v>
      </c>
      <c r="O20" s="210">
        <v>-337244544.37</v>
      </c>
      <c r="P20" s="210">
        <v>-338523698.99000001</v>
      </c>
      <c r="Q20" s="210">
        <v>-340190998</v>
      </c>
      <c r="R20" s="210">
        <v>-333307309.50999999</v>
      </c>
      <c r="S20" s="211">
        <f>((F20+R20)+((G20+H20+I20+J20+K20+L20+M20+N20+O20+P20+Q20)*2))/24</f>
        <v>-333422823.95541668</v>
      </c>
      <c r="T20" s="188"/>
      <c r="U20" s="214"/>
      <c r="V20" s="214"/>
      <c r="W20" s="214"/>
      <c r="X20" s="216"/>
      <c r="Y20" s="214"/>
      <c r="Z20" s="214"/>
      <c r="AA20" s="214"/>
      <c r="AB20" s="214"/>
      <c r="AC20" s="217"/>
      <c r="AD20" s="217"/>
      <c r="AE20" s="217"/>
      <c r="AF20" s="215">
        <f t="shared" si="0"/>
        <v>0</v>
      </c>
    </row>
    <row r="21" spans="1:32">
      <c r="A21" s="325">
        <f t="shared" si="1"/>
        <v>8</v>
      </c>
      <c r="B21" s="208" t="s">
        <v>494</v>
      </c>
      <c r="C21" s="208" t="s">
        <v>137</v>
      </c>
      <c r="D21" s="208"/>
      <c r="E21" s="209" t="s">
        <v>138</v>
      </c>
      <c r="F21" s="210">
        <v>-13839974.779999999</v>
      </c>
      <c r="G21" s="210">
        <v>-14124777.689999999</v>
      </c>
      <c r="H21" s="210">
        <v>-14409696.48</v>
      </c>
      <c r="I21" s="210">
        <v>-14694726.68</v>
      </c>
      <c r="J21" s="210">
        <v>-14979836.73</v>
      </c>
      <c r="K21" s="210">
        <v>-15264783.689999999</v>
      </c>
      <c r="L21" s="210">
        <v>-15549730.65</v>
      </c>
      <c r="M21" s="210">
        <v>-15834895.51</v>
      </c>
      <c r="N21" s="210">
        <v>-16120060.58</v>
      </c>
      <c r="O21" s="210">
        <v>-16405242.960000001</v>
      </c>
      <c r="P21" s="210">
        <v>-16690426.619999999</v>
      </c>
      <c r="Q21" s="210">
        <v>-16975611.760000002</v>
      </c>
      <c r="R21" s="210">
        <v>-17326335.18</v>
      </c>
      <c r="S21" s="211">
        <f>((F21+R21)+((G21+H21+I21+J21+K21+L21+M21+N21+O21+P21+Q21)*2))/24</f>
        <v>-15552745.360833332</v>
      </c>
      <c r="T21" s="188"/>
      <c r="U21" s="214"/>
      <c r="V21" s="214"/>
      <c r="W21" s="214"/>
      <c r="X21" s="216"/>
      <c r="Y21" s="214"/>
      <c r="Z21" s="214"/>
      <c r="AA21" s="214"/>
      <c r="AB21" s="214"/>
      <c r="AC21" s="217"/>
      <c r="AD21" s="217"/>
      <c r="AE21" s="217"/>
      <c r="AF21" s="215">
        <f t="shared" si="0"/>
        <v>0</v>
      </c>
    </row>
    <row r="22" spans="1:32">
      <c r="A22" s="325">
        <f t="shared" si="1"/>
        <v>9</v>
      </c>
      <c r="B22" s="208" t="s">
        <v>494</v>
      </c>
      <c r="C22" s="208" t="s">
        <v>139</v>
      </c>
      <c r="D22" s="208"/>
      <c r="E22" s="209" t="s">
        <v>140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1">
        <f>((F22+R22)+((G22+H22+I22+J22+K22+L22+M22+N22+O22+P22+Q22)*2))/24</f>
        <v>0</v>
      </c>
      <c r="T22" s="188"/>
      <c r="U22" s="214"/>
      <c r="V22" s="214"/>
      <c r="W22" s="214"/>
      <c r="X22" s="216"/>
      <c r="Y22" s="214"/>
      <c r="Z22" s="214"/>
      <c r="AA22" s="214"/>
      <c r="AB22" s="214"/>
      <c r="AC22" s="217"/>
      <c r="AD22" s="217"/>
      <c r="AE22" s="217"/>
      <c r="AF22" s="215">
        <f t="shared" si="0"/>
        <v>0</v>
      </c>
    </row>
    <row r="23" spans="1:32">
      <c r="A23" s="325">
        <f t="shared" si="1"/>
        <v>10</v>
      </c>
      <c r="B23" s="185"/>
      <c r="C23" s="185"/>
      <c r="D23" s="185"/>
      <c r="E23" s="209" t="s">
        <v>141</v>
      </c>
      <c r="F23" s="232">
        <f>SUM(F19:F22)</f>
        <v>-339532568.75</v>
      </c>
      <c r="G23" s="232">
        <f t="shared" ref="G23:R23" si="3">SUM(G19:G22)</f>
        <v>-340217746.56999999</v>
      </c>
      <c r="H23" s="232">
        <f t="shared" si="3"/>
        <v>-341965528.20000005</v>
      </c>
      <c r="I23" s="232">
        <f t="shared" si="3"/>
        <v>-342664806.05000001</v>
      </c>
      <c r="J23" s="232">
        <f t="shared" si="3"/>
        <v>-342989024.75</v>
      </c>
      <c r="K23" s="232">
        <f t="shared" si="3"/>
        <v>-344963100.97000003</v>
      </c>
      <c r="L23" s="232">
        <f t="shared" si="3"/>
        <v>-346499395.62999994</v>
      </c>
      <c r="M23" s="232">
        <f t="shared" si="3"/>
        <v>-349054390.59999996</v>
      </c>
      <c r="N23" s="232">
        <f t="shared" si="3"/>
        <v>-349823958.39999998</v>
      </c>
      <c r="O23" s="232">
        <f t="shared" si="3"/>
        <v>-351720695.37</v>
      </c>
      <c r="P23" s="232">
        <f t="shared" si="3"/>
        <v>-353133361.93000001</v>
      </c>
      <c r="Q23" s="232">
        <f t="shared" si="3"/>
        <v>-355036256.74000001</v>
      </c>
      <c r="R23" s="232">
        <f t="shared" si="3"/>
        <v>-350428518.56999999</v>
      </c>
      <c r="S23" s="211">
        <f>SUM(S19:S22)</f>
        <v>-346920734.07250005</v>
      </c>
      <c r="T23" s="188"/>
      <c r="U23" s="214"/>
      <c r="V23" s="214"/>
      <c r="W23" s="214"/>
      <c r="X23" s="216"/>
      <c r="Y23" s="214"/>
      <c r="Z23" s="214"/>
      <c r="AA23" s="214"/>
      <c r="AB23" s="214"/>
      <c r="AC23" s="217"/>
      <c r="AD23" s="217"/>
      <c r="AE23" s="217"/>
      <c r="AF23" s="215">
        <f t="shared" si="0"/>
        <v>0</v>
      </c>
    </row>
    <row r="24" spans="1:32">
      <c r="A24" s="325">
        <f t="shared" si="1"/>
        <v>11</v>
      </c>
      <c r="B24" s="185"/>
      <c r="C24" s="185"/>
      <c r="D24" s="185"/>
      <c r="E24" s="209"/>
      <c r="F24" s="220"/>
      <c r="G24" s="221"/>
      <c r="H24" s="222"/>
      <c r="I24" s="222"/>
      <c r="J24" s="223"/>
      <c r="K24" s="224"/>
      <c r="L24" s="225"/>
      <c r="M24" s="179"/>
      <c r="N24" s="226"/>
      <c r="O24" s="227"/>
      <c r="P24" s="180"/>
      <c r="Q24" s="181"/>
      <c r="R24" s="220"/>
      <c r="S24" s="228"/>
      <c r="T24" s="188"/>
      <c r="U24" s="214"/>
      <c r="V24" s="214"/>
      <c r="W24" s="214"/>
      <c r="X24" s="216"/>
      <c r="Y24" s="214"/>
      <c r="Z24" s="214"/>
      <c r="AA24" s="214"/>
      <c r="AB24" s="214"/>
      <c r="AC24" s="217"/>
      <c r="AD24" s="217"/>
      <c r="AE24" s="217"/>
      <c r="AF24" s="215">
        <f t="shared" si="0"/>
        <v>0</v>
      </c>
    </row>
    <row r="25" spans="1:32">
      <c r="A25" s="325">
        <f t="shared" si="1"/>
        <v>12</v>
      </c>
      <c r="B25" s="208" t="s">
        <v>494</v>
      </c>
      <c r="C25" s="208" t="s">
        <v>142</v>
      </c>
      <c r="D25" s="208"/>
      <c r="E25" s="209" t="s">
        <v>143</v>
      </c>
      <c r="F25" s="210">
        <v>-3402276.42</v>
      </c>
      <c r="G25" s="210">
        <v>-3418783.51</v>
      </c>
      <c r="H25" s="210">
        <v>-3437290.37</v>
      </c>
      <c r="I25" s="210">
        <v>-3454067.11</v>
      </c>
      <c r="J25" s="210">
        <v>-3470598.76</v>
      </c>
      <c r="K25" s="210">
        <v>-3452136.47</v>
      </c>
      <c r="L25" s="210">
        <v>-3454880.55</v>
      </c>
      <c r="M25" s="210">
        <v>-3457729.76</v>
      </c>
      <c r="N25" s="210">
        <v>-3266102.9</v>
      </c>
      <c r="O25" s="210">
        <v>-3276360.38</v>
      </c>
      <c r="P25" s="210">
        <v>-3294259.08</v>
      </c>
      <c r="Q25" s="210">
        <v>-3311778.78</v>
      </c>
      <c r="R25" s="210">
        <v>-3052834.66</v>
      </c>
      <c r="S25" s="211">
        <f>((F25+R25)+((G25+H25+I25+J25+K25+L25+M25+N25+O25+P25+Q25)*2))/24</f>
        <v>-3376795.2675000001</v>
      </c>
      <c r="T25" s="188"/>
      <c r="U25" s="214"/>
      <c r="V25" s="214"/>
      <c r="W25" s="214"/>
      <c r="X25" s="216"/>
      <c r="Y25" s="214"/>
      <c r="Z25" s="214"/>
      <c r="AA25" s="214"/>
      <c r="AB25" s="214"/>
      <c r="AC25" s="217"/>
      <c r="AD25" s="217"/>
      <c r="AE25" s="217"/>
      <c r="AF25" s="215">
        <f t="shared" si="0"/>
        <v>0</v>
      </c>
    </row>
    <row r="26" spans="1:32">
      <c r="A26" s="325">
        <f t="shared" si="1"/>
        <v>13</v>
      </c>
      <c r="B26" s="208" t="s">
        <v>494</v>
      </c>
      <c r="C26" s="208" t="s">
        <v>144</v>
      </c>
      <c r="D26" s="208"/>
      <c r="E26" s="210" t="s">
        <v>145</v>
      </c>
      <c r="F26" s="230">
        <v>-134206540.91</v>
      </c>
      <c r="G26" s="230">
        <v>-134643098.88</v>
      </c>
      <c r="H26" s="230">
        <v>-135132778.09</v>
      </c>
      <c r="I26" s="230">
        <v>-135518929.47</v>
      </c>
      <c r="J26" s="230">
        <v>-135813181.63999999</v>
      </c>
      <c r="K26" s="230">
        <v>-136015906.84999999</v>
      </c>
      <c r="L26" s="230">
        <v>-135780122.75</v>
      </c>
      <c r="M26" s="230">
        <v>-136242177.21000001</v>
      </c>
      <c r="N26" s="230">
        <v>-136391566.18000001</v>
      </c>
      <c r="O26" s="230">
        <v>-136761935.13999999</v>
      </c>
      <c r="P26" s="230">
        <v>-137091177.91999999</v>
      </c>
      <c r="Q26" s="230">
        <v>-137465061.97999999</v>
      </c>
      <c r="R26" s="230">
        <v>-137249402.78999999</v>
      </c>
      <c r="S26" s="211">
        <f>((F26+R26)+((G26+H26+I26+J26+K26+L26+M26+N26+O26+P26+Q26)*2))/24</f>
        <v>-136048658.99666667</v>
      </c>
      <c r="T26" s="188"/>
      <c r="U26" s="214"/>
      <c r="V26" s="214"/>
      <c r="W26" s="214"/>
      <c r="X26" s="216"/>
      <c r="Y26" s="214"/>
      <c r="Z26" s="214"/>
      <c r="AA26" s="214"/>
      <c r="AB26" s="214"/>
      <c r="AC26" s="217"/>
      <c r="AD26" s="217"/>
      <c r="AE26" s="217"/>
      <c r="AF26" s="215">
        <f t="shared" si="0"/>
        <v>0</v>
      </c>
    </row>
    <row r="27" spans="1:32">
      <c r="A27" s="325">
        <f t="shared" si="1"/>
        <v>14</v>
      </c>
      <c r="B27" s="185"/>
      <c r="C27" s="185"/>
      <c r="D27" s="185"/>
      <c r="E27" s="209" t="s">
        <v>146</v>
      </c>
      <c r="F27" s="233">
        <f>+F25+F26</f>
        <v>-137608817.32999998</v>
      </c>
      <c r="G27" s="233">
        <f t="shared" ref="G27:R27" si="4">+G25+G26</f>
        <v>-138061882.38999999</v>
      </c>
      <c r="H27" s="233">
        <f t="shared" si="4"/>
        <v>-138570068.46000001</v>
      </c>
      <c r="I27" s="233">
        <f t="shared" si="4"/>
        <v>-138972996.58000001</v>
      </c>
      <c r="J27" s="233">
        <f t="shared" si="4"/>
        <v>-139283780.39999998</v>
      </c>
      <c r="K27" s="233">
        <f t="shared" si="4"/>
        <v>-139468043.31999999</v>
      </c>
      <c r="L27" s="233">
        <f t="shared" si="4"/>
        <v>-139235003.30000001</v>
      </c>
      <c r="M27" s="233">
        <f t="shared" si="4"/>
        <v>-139699906.97</v>
      </c>
      <c r="N27" s="233">
        <f t="shared" si="4"/>
        <v>-139657669.08000001</v>
      </c>
      <c r="O27" s="233">
        <f t="shared" si="4"/>
        <v>-140038295.51999998</v>
      </c>
      <c r="P27" s="233">
        <f t="shared" si="4"/>
        <v>-140385437</v>
      </c>
      <c r="Q27" s="233">
        <f t="shared" si="4"/>
        <v>-140776840.75999999</v>
      </c>
      <c r="R27" s="233">
        <f t="shared" si="4"/>
        <v>-140302237.44999999</v>
      </c>
      <c r="S27" s="234">
        <f>+S25+S26</f>
        <v>-139425454.26416668</v>
      </c>
      <c r="T27" s="188"/>
      <c r="U27" s="214"/>
      <c r="V27" s="214"/>
      <c r="W27" s="214"/>
      <c r="X27" s="216"/>
      <c r="Y27" s="214"/>
      <c r="Z27" s="214"/>
      <c r="AA27" s="214"/>
      <c r="AB27" s="214"/>
      <c r="AC27" s="217"/>
      <c r="AD27" s="217"/>
      <c r="AE27" s="217"/>
      <c r="AF27" s="215">
        <f t="shared" si="0"/>
        <v>0</v>
      </c>
    </row>
    <row r="28" spans="1:32">
      <c r="A28" s="325">
        <f t="shared" si="1"/>
        <v>15</v>
      </c>
      <c r="B28" s="185"/>
      <c r="C28" s="185"/>
      <c r="D28" s="185"/>
      <c r="E28" s="209"/>
      <c r="F28" s="220"/>
      <c r="G28" s="221"/>
      <c r="H28" s="222"/>
      <c r="I28" s="222"/>
      <c r="J28" s="223"/>
      <c r="K28" s="224"/>
      <c r="L28" s="225"/>
      <c r="M28" s="179"/>
      <c r="N28" s="226"/>
      <c r="O28" s="227"/>
      <c r="P28" s="180"/>
      <c r="Q28" s="181"/>
      <c r="R28" s="220"/>
      <c r="S28" s="228"/>
      <c r="T28" s="188"/>
      <c r="U28" s="214"/>
      <c r="V28" s="214"/>
      <c r="W28" s="214"/>
      <c r="X28" s="216"/>
      <c r="Y28" s="214"/>
      <c r="Z28" s="214"/>
      <c r="AA28" s="214"/>
      <c r="AB28" s="214"/>
      <c r="AC28" s="217"/>
      <c r="AD28" s="217"/>
      <c r="AE28" s="217"/>
      <c r="AF28" s="215">
        <f t="shared" si="0"/>
        <v>0</v>
      </c>
    </row>
    <row r="29" spans="1:32">
      <c r="A29" s="325">
        <f t="shared" si="1"/>
        <v>16</v>
      </c>
      <c r="B29" s="185"/>
      <c r="C29" s="185"/>
      <c r="D29" s="185"/>
      <c r="E29" s="209" t="s">
        <v>147</v>
      </c>
      <c r="F29" s="235">
        <f>+F27+F23</f>
        <v>-477141386.07999998</v>
      </c>
      <c r="G29" s="235">
        <f t="shared" ref="G29:R29" si="5">+G27+G23</f>
        <v>-478279628.95999998</v>
      </c>
      <c r="H29" s="235">
        <f t="shared" si="5"/>
        <v>-480535596.66000009</v>
      </c>
      <c r="I29" s="235">
        <f t="shared" si="5"/>
        <v>-481637802.63</v>
      </c>
      <c r="J29" s="235">
        <f t="shared" si="5"/>
        <v>-482272805.14999998</v>
      </c>
      <c r="K29" s="235">
        <f t="shared" si="5"/>
        <v>-484431144.29000002</v>
      </c>
      <c r="L29" s="235">
        <f t="shared" si="5"/>
        <v>-485734398.92999995</v>
      </c>
      <c r="M29" s="235">
        <f t="shared" si="5"/>
        <v>-488754297.56999993</v>
      </c>
      <c r="N29" s="235">
        <f t="shared" si="5"/>
        <v>-489481627.48000002</v>
      </c>
      <c r="O29" s="235">
        <f t="shared" si="5"/>
        <v>-491758990.88999999</v>
      </c>
      <c r="P29" s="235">
        <f t="shared" si="5"/>
        <v>-493518798.93000001</v>
      </c>
      <c r="Q29" s="235">
        <f t="shared" si="5"/>
        <v>-495813097.5</v>
      </c>
      <c r="R29" s="235">
        <f t="shared" si="5"/>
        <v>-490730756.01999998</v>
      </c>
      <c r="S29" s="236">
        <f>+S27+S23</f>
        <v>-486346188.3366667</v>
      </c>
      <c r="T29" s="188"/>
      <c r="U29" s="214"/>
      <c r="V29" s="214"/>
      <c r="W29" s="214"/>
      <c r="X29" s="216">
        <f>+S29-S19</f>
        <v>-488401023.58041668</v>
      </c>
      <c r="Y29" s="214">
        <f>-'[13]Plant in Serv &amp; Accum Depr'!AF165</f>
        <v>-379049328.05385643</v>
      </c>
      <c r="Z29" s="214">
        <f>+S29-S19-Y29</f>
        <v>-109351695.52656025</v>
      </c>
      <c r="AA29" s="214"/>
      <c r="AB29" s="214"/>
      <c r="AC29" s="217"/>
      <c r="AD29" s="217"/>
      <c r="AE29" s="217"/>
      <c r="AF29" s="215">
        <f t="shared" si="0"/>
        <v>0</v>
      </c>
    </row>
    <row r="30" spans="1:32">
      <c r="A30" s="325">
        <f t="shared" si="1"/>
        <v>17</v>
      </c>
      <c r="B30" s="185"/>
      <c r="C30" s="185"/>
      <c r="D30" s="185"/>
      <c r="E30" s="237"/>
      <c r="F30" s="238"/>
      <c r="G30" s="239"/>
      <c r="H30" s="240"/>
      <c r="I30" s="240"/>
      <c r="J30" s="241"/>
      <c r="K30" s="242"/>
      <c r="L30" s="243"/>
      <c r="M30" s="182"/>
      <c r="N30" s="244"/>
      <c r="O30" s="245"/>
      <c r="P30" s="183"/>
      <c r="Q30" s="184"/>
      <c r="R30" s="238"/>
      <c r="S30" s="228"/>
      <c r="T30" s="188"/>
      <c r="U30" s="214"/>
      <c r="V30" s="214"/>
      <c r="W30" s="214"/>
      <c r="X30" s="216"/>
      <c r="Y30" s="214"/>
      <c r="Z30" s="214"/>
      <c r="AA30" s="214"/>
      <c r="AB30" s="214"/>
      <c r="AC30" s="217"/>
      <c r="AD30" s="217"/>
      <c r="AE30" s="217"/>
      <c r="AF30" s="215">
        <f t="shared" si="0"/>
        <v>0</v>
      </c>
    </row>
    <row r="31" spans="1:32">
      <c r="A31" s="325">
        <f t="shared" si="1"/>
        <v>18</v>
      </c>
      <c r="B31" s="185"/>
      <c r="C31" s="185"/>
      <c r="D31" s="185"/>
      <c r="E31" s="237" t="s">
        <v>148</v>
      </c>
      <c r="F31" s="246">
        <f>+F17+F29</f>
        <v>528954899.59999996</v>
      </c>
      <c r="G31" s="246">
        <f t="shared" ref="G31:S31" si="6">+G17+G29</f>
        <v>531217212.64000005</v>
      </c>
      <c r="H31" s="246">
        <f t="shared" si="6"/>
        <v>532933459.20999992</v>
      </c>
      <c r="I31" s="246">
        <f t="shared" si="6"/>
        <v>534448193.66999996</v>
      </c>
      <c r="J31" s="246">
        <f t="shared" si="6"/>
        <v>537989766.20000005</v>
      </c>
      <c r="K31" s="246">
        <f t="shared" si="6"/>
        <v>543907646.77999997</v>
      </c>
      <c r="L31" s="246">
        <f t="shared" si="6"/>
        <v>547561593.87</v>
      </c>
      <c r="M31" s="246">
        <f t="shared" si="6"/>
        <v>552503778.80000007</v>
      </c>
      <c r="N31" s="246">
        <f t="shared" si="6"/>
        <v>558786642.44000006</v>
      </c>
      <c r="O31" s="246">
        <f t="shared" si="6"/>
        <v>564397431.62000012</v>
      </c>
      <c r="P31" s="246">
        <f t="shared" si="6"/>
        <v>574977708.06999993</v>
      </c>
      <c r="Q31" s="246">
        <f t="shared" si="6"/>
        <v>581663320.04999995</v>
      </c>
      <c r="R31" s="246">
        <f t="shared" si="6"/>
        <v>599350195.36999989</v>
      </c>
      <c r="S31" s="211">
        <f t="shared" si="6"/>
        <v>552044941.73625004</v>
      </c>
      <c r="T31" s="188"/>
      <c r="U31" s="214"/>
      <c r="V31" s="214"/>
      <c r="W31" s="214"/>
      <c r="X31" s="216"/>
      <c r="Y31" s="214"/>
      <c r="Z31" s="214"/>
      <c r="AA31" s="214"/>
      <c r="AB31" s="214"/>
      <c r="AC31" s="217"/>
      <c r="AD31" s="217"/>
      <c r="AE31" s="217"/>
      <c r="AF31" s="215">
        <f t="shared" si="0"/>
        <v>0</v>
      </c>
    </row>
    <row r="32" spans="1:32">
      <c r="A32" s="325">
        <f t="shared" si="1"/>
        <v>19</v>
      </c>
      <c r="B32" s="185"/>
      <c r="C32" s="185"/>
      <c r="D32" s="185"/>
      <c r="E32" s="237"/>
      <c r="F32" s="220"/>
      <c r="G32" s="221"/>
      <c r="H32" s="222"/>
      <c r="I32" s="222"/>
      <c r="J32" s="223"/>
      <c r="K32" s="224"/>
      <c r="L32" s="225"/>
      <c r="M32" s="179"/>
      <c r="N32" s="226"/>
      <c r="O32" s="227"/>
      <c r="P32" s="180"/>
      <c r="Q32" s="181"/>
      <c r="R32" s="220"/>
      <c r="S32" s="228"/>
      <c r="T32" s="188"/>
      <c r="U32" s="214"/>
      <c r="V32" s="214"/>
      <c r="W32" s="214"/>
      <c r="X32" s="216"/>
      <c r="Y32" s="214"/>
      <c r="Z32" s="214"/>
      <c r="AA32" s="214"/>
      <c r="AB32" s="214"/>
      <c r="AC32" s="217"/>
      <c r="AD32" s="217"/>
      <c r="AE32" s="217"/>
      <c r="AF32" s="215">
        <f t="shared" si="0"/>
        <v>0</v>
      </c>
    </row>
    <row r="33" spans="1:32">
      <c r="A33" s="325">
        <f t="shared" si="1"/>
        <v>20</v>
      </c>
      <c r="B33" s="208" t="s">
        <v>494</v>
      </c>
      <c r="C33" s="208" t="s">
        <v>149</v>
      </c>
      <c r="D33" s="208"/>
      <c r="E33" s="209" t="s">
        <v>150</v>
      </c>
      <c r="F33" s="230">
        <v>0</v>
      </c>
      <c r="G33" s="230">
        <v>0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0</v>
      </c>
      <c r="S33" s="228">
        <f>((F33+R33)+((G33+H33+I33+J33+K33+L33+M33+N33+O33+P33+Q33)*2))/24</f>
        <v>0</v>
      </c>
      <c r="T33" s="188"/>
      <c r="U33" s="214">
        <f>+S33</f>
        <v>0</v>
      </c>
      <c r="V33" s="214"/>
      <c r="W33" s="214"/>
      <c r="X33" s="216"/>
      <c r="Y33" s="214"/>
      <c r="Z33" s="214"/>
      <c r="AA33" s="214"/>
      <c r="AB33" s="214"/>
      <c r="AC33" s="217"/>
      <c r="AD33" s="217"/>
      <c r="AE33" s="217"/>
      <c r="AF33" s="215">
        <f t="shared" si="0"/>
        <v>0</v>
      </c>
    </row>
    <row r="34" spans="1:32">
      <c r="A34" s="325">
        <f t="shared" si="1"/>
        <v>21</v>
      </c>
      <c r="B34" s="185"/>
      <c r="C34" s="185"/>
      <c r="D34" s="185"/>
      <c r="E34" s="237" t="s">
        <v>151</v>
      </c>
      <c r="F34" s="218">
        <f>+F33</f>
        <v>0</v>
      </c>
      <c r="G34" s="247">
        <v>0</v>
      </c>
      <c r="H34" s="248">
        <v>0</v>
      </c>
      <c r="I34" s="248">
        <v>0</v>
      </c>
      <c r="J34" s="249">
        <v>0</v>
      </c>
      <c r="K34" s="250">
        <v>0</v>
      </c>
      <c r="L34" s="251">
        <v>0</v>
      </c>
      <c r="M34" s="252">
        <v>0</v>
      </c>
      <c r="N34" s="253">
        <v>0</v>
      </c>
      <c r="O34" s="254">
        <v>0</v>
      </c>
      <c r="P34" s="255">
        <v>0</v>
      </c>
      <c r="Q34" s="256">
        <v>0</v>
      </c>
      <c r="R34" s="218">
        <v>0</v>
      </c>
      <c r="S34" s="228">
        <f>((F34+R34)+((G34+H34+I34+J34+K34+L34+M34+N34+O34+P34+Q34)*2))/24</f>
        <v>0</v>
      </c>
      <c r="T34" s="188"/>
      <c r="U34" s="214"/>
      <c r="V34" s="214"/>
      <c r="W34" s="214"/>
      <c r="X34" s="216"/>
      <c r="Y34" s="214"/>
      <c r="Z34" s="214"/>
      <c r="AA34" s="214"/>
      <c r="AB34" s="214"/>
      <c r="AC34" s="217"/>
      <c r="AD34" s="217"/>
      <c r="AE34" s="217"/>
      <c r="AF34" s="215">
        <f t="shared" si="0"/>
        <v>0</v>
      </c>
    </row>
    <row r="35" spans="1:32">
      <c r="A35" s="325">
        <f t="shared" si="1"/>
        <v>22</v>
      </c>
      <c r="B35" s="185"/>
      <c r="C35" s="185"/>
      <c r="D35" s="185"/>
      <c r="E35" s="237"/>
      <c r="F35" s="210"/>
      <c r="G35" s="257"/>
      <c r="H35" s="258"/>
      <c r="I35" s="258"/>
      <c r="J35" s="259"/>
      <c r="K35" s="260"/>
      <c r="L35" s="261"/>
      <c r="M35" s="262"/>
      <c r="N35" s="263"/>
      <c r="O35" s="229"/>
      <c r="P35" s="264"/>
      <c r="Q35" s="265"/>
      <c r="R35" s="210"/>
      <c r="S35" s="228"/>
      <c r="T35" s="188"/>
      <c r="U35" s="214"/>
      <c r="V35" s="214"/>
      <c r="W35" s="214"/>
      <c r="X35" s="216"/>
      <c r="Y35" s="214"/>
      <c r="Z35" s="214"/>
      <c r="AA35" s="214"/>
      <c r="AB35" s="214"/>
      <c r="AC35" s="217"/>
      <c r="AD35" s="217"/>
      <c r="AE35" s="217"/>
      <c r="AF35" s="215">
        <f t="shared" si="0"/>
        <v>0</v>
      </c>
    </row>
    <row r="36" spans="1:32">
      <c r="A36" s="325">
        <f t="shared" si="1"/>
        <v>23</v>
      </c>
      <c r="B36" s="208" t="s">
        <v>494</v>
      </c>
      <c r="C36" s="208" t="s">
        <v>495</v>
      </c>
      <c r="D36" s="208" t="s">
        <v>222</v>
      </c>
      <c r="E36" s="209" t="s">
        <v>496</v>
      </c>
      <c r="F36" s="210">
        <v>148792.91</v>
      </c>
      <c r="G36" s="210">
        <v>148939.26</v>
      </c>
      <c r="H36" s="210">
        <v>149076.48000000001</v>
      </c>
      <c r="I36" s="210">
        <v>1624913.09</v>
      </c>
      <c r="J36" s="210">
        <v>1626921.7</v>
      </c>
      <c r="K36" s="210">
        <v>1629103.54</v>
      </c>
      <c r="L36" s="210">
        <v>1631367.96</v>
      </c>
      <c r="M36" s="210">
        <v>1633821.98</v>
      </c>
      <c r="N36" s="210">
        <v>1636307.08</v>
      </c>
      <c r="O36" s="210">
        <v>1603384.25</v>
      </c>
      <c r="P36" s="210">
        <v>1616117.41</v>
      </c>
      <c r="Q36" s="210">
        <v>1644345.36</v>
      </c>
      <c r="R36" s="210">
        <v>1647363.37</v>
      </c>
      <c r="S36" s="211">
        <v>1320198.0208333333</v>
      </c>
      <c r="T36" s="188"/>
      <c r="U36" s="214"/>
      <c r="V36" s="214"/>
      <c r="W36" s="214"/>
      <c r="X36" s="216">
        <f>+S36</f>
        <v>1320198.0208333333</v>
      </c>
      <c r="Y36" s="214"/>
      <c r="Z36" s="214"/>
      <c r="AA36" s="214"/>
      <c r="AB36" s="214">
        <f>+S36</f>
        <v>1320198.0208333333</v>
      </c>
      <c r="AC36" s="217"/>
      <c r="AD36" s="217"/>
      <c r="AE36" s="217"/>
      <c r="AF36" s="215">
        <f t="shared" si="0"/>
        <v>0</v>
      </c>
    </row>
    <row r="37" spans="1:32">
      <c r="A37" s="325">
        <f t="shared" si="1"/>
        <v>24</v>
      </c>
      <c r="B37" s="208" t="s">
        <v>494</v>
      </c>
      <c r="C37" s="208" t="s">
        <v>495</v>
      </c>
      <c r="D37" s="208" t="s">
        <v>207</v>
      </c>
      <c r="E37" s="209" t="s">
        <v>497</v>
      </c>
      <c r="F37" s="210">
        <v>11390212.779999999</v>
      </c>
      <c r="G37" s="210">
        <v>11455629.17</v>
      </c>
      <c r="H37" s="210">
        <v>11360583.09</v>
      </c>
      <c r="I37" s="210">
        <v>10541477.949999999</v>
      </c>
      <c r="J37" s="210">
        <v>10527536.859999999</v>
      </c>
      <c r="K37" s="210">
        <v>10595275.92</v>
      </c>
      <c r="L37" s="210">
        <v>10639794.699999999</v>
      </c>
      <c r="M37" s="210">
        <v>10671743.66</v>
      </c>
      <c r="N37" s="210">
        <v>10761004.279999999</v>
      </c>
      <c r="O37" s="210">
        <v>10880511.43</v>
      </c>
      <c r="P37" s="210">
        <v>10656799.140000001</v>
      </c>
      <c r="Q37" s="210">
        <v>10673596.33</v>
      </c>
      <c r="R37" s="210">
        <v>10584814.859999999</v>
      </c>
      <c r="S37" s="211">
        <v>10812622.195833333</v>
      </c>
      <c r="T37" s="188"/>
      <c r="U37" s="214"/>
      <c r="V37" s="214"/>
      <c r="W37" s="214"/>
      <c r="X37" s="216">
        <f>+S37</f>
        <v>10812622.195833333</v>
      </c>
      <c r="Y37" s="214"/>
      <c r="Z37" s="214"/>
      <c r="AA37" s="214"/>
      <c r="AB37" s="214">
        <f>+S37</f>
        <v>10812622.195833333</v>
      </c>
      <c r="AC37" s="217"/>
      <c r="AD37" s="217"/>
      <c r="AE37" s="217"/>
      <c r="AF37" s="215">
        <f t="shared" si="0"/>
        <v>0</v>
      </c>
    </row>
    <row r="38" spans="1:32">
      <c r="A38" s="325">
        <f t="shared" si="1"/>
        <v>25</v>
      </c>
      <c r="B38" s="208" t="s">
        <v>494</v>
      </c>
      <c r="C38" s="208" t="s">
        <v>495</v>
      </c>
      <c r="D38" s="208" t="s">
        <v>209</v>
      </c>
      <c r="E38" s="209" t="s">
        <v>498</v>
      </c>
      <c r="F38" s="210">
        <v>153632.07999999999</v>
      </c>
      <c r="G38" s="210">
        <v>157143.48000000001</v>
      </c>
      <c r="H38" s="210">
        <v>150124.17000000001</v>
      </c>
      <c r="I38" s="210">
        <v>148310.60999999999</v>
      </c>
      <c r="J38" s="210">
        <v>148835.67000000001</v>
      </c>
      <c r="K38" s="210">
        <v>151047.26</v>
      </c>
      <c r="L38" s="210">
        <v>149968.1</v>
      </c>
      <c r="M38" s="210">
        <v>152978.67000000001</v>
      </c>
      <c r="N38" s="210">
        <v>154757.26</v>
      </c>
      <c r="O38" s="210">
        <v>154483.79999999999</v>
      </c>
      <c r="P38" s="210">
        <v>144731.20000000001</v>
      </c>
      <c r="Q38" s="210">
        <v>144980.03</v>
      </c>
      <c r="R38" s="210">
        <v>139136.91</v>
      </c>
      <c r="S38" s="211">
        <v>150312.06208333335</v>
      </c>
      <c r="T38" s="188"/>
      <c r="U38" s="214"/>
      <c r="V38" s="214"/>
      <c r="W38" s="214"/>
      <c r="X38" s="216">
        <f>+S38</f>
        <v>150312.06208333335</v>
      </c>
      <c r="Y38" s="214"/>
      <c r="Z38" s="214"/>
      <c r="AA38" s="214"/>
      <c r="AB38" s="214">
        <f>+S38</f>
        <v>150312.06208333335</v>
      </c>
      <c r="AC38" s="217"/>
      <c r="AD38" s="217"/>
      <c r="AE38" s="217"/>
      <c r="AF38" s="215">
        <f t="shared" si="0"/>
        <v>0</v>
      </c>
    </row>
    <row r="39" spans="1:32">
      <c r="A39" s="325">
        <f t="shared" si="1"/>
        <v>26</v>
      </c>
      <c r="B39" s="208" t="s">
        <v>494</v>
      </c>
      <c r="C39" s="208" t="s">
        <v>152</v>
      </c>
      <c r="D39" s="208"/>
      <c r="E39" s="209" t="s">
        <v>153</v>
      </c>
      <c r="F39" s="210">
        <v>202030.18</v>
      </c>
      <c r="G39" s="210">
        <v>202030.18</v>
      </c>
      <c r="H39" s="210">
        <v>202030.18</v>
      </c>
      <c r="I39" s="210">
        <v>202030.18</v>
      </c>
      <c r="J39" s="210">
        <v>202030.18</v>
      </c>
      <c r="K39" s="210">
        <v>202030.18</v>
      </c>
      <c r="L39" s="210">
        <v>202030.18</v>
      </c>
      <c r="M39" s="210">
        <v>202030.18</v>
      </c>
      <c r="N39" s="210">
        <v>202030.18</v>
      </c>
      <c r="O39" s="210">
        <v>202030.18</v>
      </c>
      <c r="P39" s="210">
        <v>202030.18</v>
      </c>
      <c r="Q39" s="210">
        <v>202030.18</v>
      </c>
      <c r="R39" s="210">
        <v>202030.18</v>
      </c>
      <c r="S39" s="211">
        <v>202030.17999999996</v>
      </c>
      <c r="T39" s="188"/>
      <c r="U39" s="214"/>
      <c r="V39" s="214"/>
      <c r="W39" s="214"/>
      <c r="X39" s="216">
        <f>+S39</f>
        <v>202030.17999999996</v>
      </c>
      <c r="Y39" s="214"/>
      <c r="Z39" s="214"/>
      <c r="AA39" s="214"/>
      <c r="AB39" s="214">
        <f>+S39</f>
        <v>202030.17999999996</v>
      </c>
      <c r="AC39" s="217"/>
      <c r="AD39" s="217"/>
      <c r="AE39" s="217"/>
      <c r="AF39" s="215">
        <f t="shared" si="0"/>
        <v>0</v>
      </c>
    </row>
    <row r="40" spans="1:32">
      <c r="A40" s="325">
        <f t="shared" si="1"/>
        <v>27</v>
      </c>
      <c r="B40" s="208" t="s">
        <v>494</v>
      </c>
      <c r="C40" s="208" t="s">
        <v>154</v>
      </c>
      <c r="D40" s="208"/>
      <c r="E40" s="209" t="s">
        <v>155</v>
      </c>
      <c r="F40" s="230">
        <v>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11">
        <v>0</v>
      </c>
      <c r="T40" s="188"/>
      <c r="U40" s="214">
        <f t="shared" ref="U40" si="7">+S40</f>
        <v>0</v>
      </c>
      <c r="V40" s="214"/>
      <c r="W40" s="214"/>
      <c r="X40" s="216"/>
      <c r="Y40" s="214"/>
      <c r="Z40" s="214"/>
      <c r="AA40" s="214"/>
      <c r="AB40" s="214">
        <f>+S40</f>
        <v>0</v>
      </c>
      <c r="AC40" s="217"/>
      <c r="AD40" s="217"/>
      <c r="AE40" s="217"/>
      <c r="AF40" s="215">
        <f t="shared" si="0"/>
        <v>0</v>
      </c>
    </row>
    <row r="41" spans="1:32">
      <c r="A41" s="325">
        <f t="shared" si="1"/>
        <v>28</v>
      </c>
      <c r="B41" s="185"/>
      <c r="C41" s="185"/>
      <c r="D41" s="185"/>
      <c r="E41" s="237" t="s">
        <v>156</v>
      </c>
      <c r="F41" s="218">
        <f t="shared" ref="F41:S41" si="8">SUM(F36:F40)</f>
        <v>11894667.949999999</v>
      </c>
      <c r="G41" s="218">
        <f t="shared" si="8"/>
        <v>11963742.09</v>
      </c>
      <c r="H41" s="218">
        <f t="shared" si="8"/>
        <v>11861813.92</v>
      </c>
      <c r="I41" s="218">
        <f t="shared" si="8"/>
        <v>12516731.829999998</v>
      </c>
      <c r="J41" s="218">
        <f t="shared" si="8"/>
        <v>12505324.409999998</v>
      </c>
      <c r="K41" s="218">
        <f t="shared" si="8"/>
        <v>12577456.9</v>
      </c>
      <c r="L41" s="218">
        <f t="shared" si="8"/>
        <v>12623160.939999999</v>
      </c>
      <c r="M41" s="218">
        <f t="shared" si="8"/>
        <v>12660574.49</v>
      </c>
      <c r="N41" s="218">
        <f t="shared" si="8"/>
        <v>12754098.799999999</v>
      </c>
      <c r="O41" s="218">
        <f t="shared" si="8"/>
        <v>12840409.66</v>
      </c>
      <c r="P41" s="218">
        <f t="shared" si="8"/>
        <v>12619677.93</v>
      </c>
      <c r="Q41" s="218">
        <f t="shared" si="8"/>
        <v>12664951.899999999</v>
      </c>
      <c r="R41" s="218">
        <f t="shared" si="8"/>
        <v>12573345.32</v>
      </c>
      <c r="S41" s="219">
        <f t="shared" si="8"/>
        <v>12485162.45875</v>
      </c>
      <c r="T41" s="188"/>
      <c r="U41" s="214"/>
      <c r="V41" s="214"/>
      <c r="W41" s="214"/>
      <c r="X41" s="216"/>
      <c r="Y41" s="214"/>
      <c r="Z41" s="214"/>
      <c r="AA41" s="214"/>
      <c r="AB41" s="214"/>
      <c r="AC41" s="217"/>
      <c r="AD41" s="217"/>
      <c r="AE41" s="217"/>
      <c r="AF41" s="215">
        <f t="shared" si="0"/>
        <v>0</v>
      </c>
    </row>
    <row r="42" spans="1:32">
      <c r="A42" s="325">
        <f t="shared" si="1"/>
        <v>29</v>
      </c>
      <c r="B42" s="185"/>
      <c r="C42" s="185"/>
      <c r="D42" s="185"/>
      <c r="E42" s="237"/>
      <c r="F42" s="210"/>
      <c r="G42" s="257"/>
      <c r="H42" s="258"/>
      <c r="I42" s="258"/>
      <c r="J42" s="259"/>
      <c r="K42" s="260"/>
      <c r="L42" s="261"/>
      <c r="M42" s="262"/>
      <c r="N42" s="263"/>
      <c r="O42" s="229"/>
      <c r="P42" s="264"/>
      <c r="Q42" s="265"/>
      <c r="R42" s="210"/>
      <c r="S42" s="228"/>
      <c r="T42" s="188"/>
      <c r="U42" s="214"/>
      <c r="V42" s="214"/>
      <c r="W42" s="214"/>
      <c r="X42" s="216"/>
      <c r="Y42" s="214"/>
      <c r="Z42" s="214"/>
      <c r="AA42" s="214"/>
      <c r="AB42" s="214"/>
      <c r="AC42" s="217"/>
      <c r="AD42" s="217"/>
      <c r="AE42" s="217"/>
      <c r="AF42" s="215">
        <f t="shared" si="0"/>
        <v>0</v>
      </c>
    </row>
    <row r="43" spans="1:32">
      <c r="A43" s="325">
        <f t="shared" si="1"/>
        <v>30</v>
      </c>
      <c r="B43" s="185"/>
      <c r="C43" s="196">
        <v>1310</v>
      </c>
      <c r="D43" s="196">
        <v>2101</v>
      </c>
      <c r="E43" s="237" t="s">
        <v>499</v>
      </c>
      <c r="F43" s="210">
        <v>0</v>
      </c>
      <c r="G43" s="257">
        <v>0</v>
      </c>
      <c r="H43" s="258">
        <v>0</v>
      </c>
      <c r="I43" s="258">
        <v>0</v>
      </c>
      <c r="J43" s="259">
        <v>0</v>
      </c>
      <c r="K43" s="260">
        <v>0</v>
      </c>
      <c r="L43" s="261">
        <v>0</v>
      </c>
      <c r="M43" s="262">
        <v>0</v>
      </c>
      <c r="N43" s="263">
        <v>185991.95</v>
      </c>
      <c r="O43" s="229">
        <v>0</v>
      </c>
      <c r="P43" s="264">
        <v>0</v>
      </c>
      <c r="Q43" s="265">
        <v>330096.89</v>
      </c>
      <c r="R43" s="210">
        <v>0</v>
      </c>
      <c r="S43" s="211">
        <f t="shared" ref="S43:S54" si="9">((F43+R43)+((G43+H43+I43+J43+K43+L43+M43+N43+O43+P43+Q43)*2))/24</f>
        <v>43007.403333333335</v>
      </c>
      <c r="T43" s="188"/>
      <c r="U43" s="214">
        <f t="shared" ref="U43:U55" si="10">+S43</f>
        <v>43007.403333333335</v>
      </c>
      <c r="V43" s="214"/>
      <c r="W43" s="214"/>
      <c r="X43" s="216"/>
      <c r="Y43" s="214"/>
      <c r="Z43" s="214"/>
      <c r="AA43" s="214"/>
      <c r="AB43" s="214"/>
      <c r="AC43" s="217"/>
      <c r="AD43" s="266">
        <f>+S43</f>
        <v>43007.403333333335</v>
      </c>
      <c r="AE43" s="217"/>
      <c r="AF43" s="215">
        <f t="shared" si="0"/>
        <v>0</v>
      </c>
    </row>
    <row r="44" spans="1:32">
      <c r="A44" s="325">
        <f t="shared" si="1"/>
        <v>31</v>
      </c>
      <c r="B44" s="208" t="s">
        <v>494</v>
      </c>
      <c r="C44" s="208" t="s">
        <v>157</v>
      </c>
      <c r="D44" s="208" t="s">
        <v>500</v>
      </c>
      <c r="E44" s="209" t="s">
        <v>501</v>
      </c>
      <c r="F44" s="210">
        <v>1038440.97</v>
      </c>
      <c r="G44" s="210">
        <v>1891923.36</v>
      </c>
      <c r="H44" s="210">
        <v>1866613.08</v>
      </c>
      <c r="I44" s="210">
        <v>1253479.17</v>
      </c>
      <c r="J44" s="210">
        <v>1478154.04</v>
      </c>
      <c r="K44" s="210">
        <v>731492.4</v>
      </c>
      <c r="L44" s="210">
        <v>462315.82</v>
      </c>
      <c r="M44" s="210">
        <v>685838.07</v>
      </c>
      <c r="N44" s="210">
        <v>274269.96000000002</v>
      </c>
      <c r="O44" s="210">
        <v>358037.77</v>
      </c>
      <c r="P44" s="210">
        <v>597121.24</v>
      </c>
      <c r="Q44" s="210">
        <v>565043.81999999995</v>
      </c>
      <c r="R44" s="210">
        <v>2550120.08</v>
      </c>
      <c r="S44" s="211">
        <f t="shared" si="9"/>
        <v>996547.43791666685</v>
      </c>
      <c r="T44" s="188"/>
      <c r="U44" s="214">
        <f t="shared" si="10"/>
        <v>996547.43791666685</v>
      </c>
      <c r="V44" s="214"/>
      <c r="W44" s="214"/>
      <c r="X44" s="216"/>
      <c r="Y44" s="214"/>
      <c r="Z44" s="214"/>
      <c r="AA44" s="214"/>
      <c r="AB44" s="214"/>
      <c r="AC44" s="217"/>
      <c r="AD44" s="266">
        <f t="shared" ref="AD44:AD55" si="11">+U44</f>
        <v>996547.43791666685</v>
      </c>
      <c r="AE44" s="217"/>
      <c r="AF44" s="215">
        <f t="shared" si="0"/>
        <v>0</v>
      </c>
    </row>
    <row r="45" spans="1:32">
      <c r="A45" s="325">
        <f t="shared" si="1"/>
        <v>32</v>
      </c>
      <c r="B45" s="208" t="s">
        <v>494</v>
      </c>
      <c r="C45" s="208" t="s">
        <v>157</v>
      </c>
      <c r="D45" s="208" t="s">
        <v>502</v>
      </c>
      <c r="E45" s="209" t="s">
        <v>503</v>
      </c>
      <c r="F45" s="210">
        <v>-996174.58</v>
      </c>
      <c r="G45" s="210">
        <v>-873910.08</v>
      </c>
      <c r="H45" s="210">
        <v>-801677.63</v>
      </c>
      <c r="I45" s="210">
        <v>-556051.32999999996</v>
      </c>
      <c r="J45" s="210">
        <v>-1860384.61</v>
      </c>
      <c r="K45" s="210">
        <v>-665615.02</v>
      </c>
      <c r="L45" s="210">
        <v>-571152.13</v>
      </c>
      <c r="M45" s="210">
        <v>-1188666.55</v>
      </c>
      <c r="N45" s="210">
        <v>-677981.84</v>
      </c>
      <c r="O45" s="210">
        <v>-658744.56000000006</v>
      </c>
      <c r="P45" s="210">
        <v>-715759.62</v>
      </c>
      <c r="Q45" s="210">
        <v>-899415.71</v>
      </c>
      <c r="R45" s="210">
        <v>-819556.52</v>
      </c>
      <c r="S45" s="211">
        <f t="shared" si="9"/>
        <v>-864768.71916666662</v>
      </c>
      <c r="T45" s="188"/>
      <c r="U45" s="214">
        <f t="shared" si="10"/>
        <v>-864768.71916666662</v>
      </c>
      <c r="V45" s="214"/>
      <c r="W45" s="214"/>
      <c r="X45" s="216"/>
      <c r="Y45" s="214"/>
      <c r="Z45" s="214"/>
      <c r="AA45" s="214"/>
      <c r="AB45" s="214"/>
      <c r="AC45" s="217"/>
      <c r="AD45" s="266">
        <f t="shared" si="11"/>
        <v>-864768.71916666662</v>
      </c>
      <c r="AE45" s="217"/>
      <c r="AF45" s="215">
        <f t="shared" si="0"/>
        <v>0</v>
      </c>
    </row>
    <row r="46" spans="1:32">
      <c r="A46" s="325">
        <f t="shared" si="1"/>
        <v>33</v>
      </c>
      <c r="B46" s="208" t="s">
        <v>494</v>
      </c>
      <c r="C46" s="208" t="s">
        <v>157</v>
      </c>
      <c r="D46" s="208" t="s">
        <v>504</v>
      </c>
      <c r="E46" s="209" t="s">
        <v>505</v>
      </c>
      <c r="F46" s="210">
        <v>-4703.6499999999996</v>
      </c>
      <c r="G46" s="210">
        <v>-2145.94</v>
      </c>
      <c r="H46" s="210">
        <v>-115189.4</v>
      </c>
      <c r="I46" s="210">
        <v>-5149.8700000000099</v>
      </c>
      <c r="J46" s="210">
        <v>-13832.28</v>
      </c>
      <c r="K46" s="210">
        <v>-20337.62</v>
      </c>
      <c r="L46" s="210">
        <v>-1925.00000000001</v>
      </c>
      <c r="M46" s="210">
        <v>-11833.97</v>
      </c>
      <c r="N46" s="210">
        <v>-2300.00000000001</v>
      </c>
      <c r="O46" s="210">
        <v>-2150.00000000001</v>
      </c>
      <c r="P46" s="210">
        <v>-1400.00000000001</v>
      </c>
      <c r="Q46" s="210">
        <v>-725.00000000001103</v>
      </c>
      <c r="R46" s="210">
        <v>-500.00000000001103</v>
      </c>
      <c r="S46" s="211">
        <f t="shared" si="9"/>
        <v>-14965.908750000002</v>
      </c>
      <c r="T46" s="188"/>
      <c r="U46" s="214">
        <f t="shared" si="10"/>
        <v>-14965.908750000002</v>
      </c>
      <c r="V46" s="214"/>
      <c r="W46" s="214"/>
      <c r="X46" s="216"/>
      <c r="Y46" s="214"/>
      <c r="Z46" s="214"/>
      <c r="AA46" s="214"/>
      <c r="AB46" s="214"/>
      <c r="AC46" s="217"/>
      <c r="AD46" s="266">
        <f t="shared" si="11"/>
        <v>-14965.908750000002</v>
      </c>
      <c r="AE46" s="217"/>
      <c r="AF46" s="215">
        <f t="shared" si="0"/>
        <v>0</v>
      </c>
    </row>
    <row r="47" spans="1:32" s="267" customFormat="1">
      <c r="A47" s="325">
        <f t="shared" si="1"/>
        <v>34</v>
      </c>
      <c r="B47" s="208" t="s">
        <v>494</v>
      </c>
      <c r="C47" s="208" t="s">
        <v>157</v>
      </c>
      <c r="D47" s="208" t="s">
        <v>506</v>
      </c>
      <c r="E47" s="209" t="s">
        <v>507</v>
      </c>
      <c r="F47" s="210">
        <v>2689567.34</v>
      </c>
      <c r="G47" s="210">
        <v>898854.94</v>
      </c>
      <c r="H47" s="210">
        <v>887580.26</v>
      </c>
      <c r="I47" s="210">
        <v>1780809.56</v>
      </c>
      <c r="J47" s="210">
        <v>504898.6</v>
      </c>
      <c r="K47" s="210">
        <v>510216.49</v>
      </c>
      <c r="L47" s="210">
        <v>1255939.2</v>
      </c>
      <c r="M47" s="210">
        <v>662785.5</v>
      </c>
      <c r="N47" s="210">
        <v>220019.93</v>
      </c>
      <c r="O47" s="210">
        <v>2048746.17</v>
      </c>
      <c r="P47" s="210">
        <v>5000.0000000002301</v>
      </c>
      <c r="Q47" s="210">
        <v>5000.0000000002301</v>
      </c>
      <c r="R47" s="210">
        <v>5000.0000000002301</v>
      </c>
      <c r="S47" s="211">
        <f t="shared" si="9"/>
        <v>843927.85999999987</v>
      </c>
      <c r="T47" s="185"/>
      <c r="U47" s="214">
        <f>+S47</f>
        <v>843927.85999999987</v>
      </c>
      <c r="V47" s="214"/>
      <c r="W47" s="214"/>
      <c r="X47" s="216">
        <f>+S47-U47</f>
        <v>0</v>
      </c>
      <c r="Y47" s="214"/>
      <c r="Z47" s="214"/>
      <c r="AA47" s="214"/>
      <c r="AB47" s="214">
        <f>+X47</f>
        <v>0</v>
      </c>
      <c r="AC47" s="217"/>
      <c r="AD47" s="266">
        <f t="shared" si="11"/>
        <v>843927.85999999987</v>
      </c>
      <c r="AE47" s="217"/>
      <c r="AF47" s="215">
        <f t="shared" si="0"/>
        <v>0</v>
      </c>
    </row>
    <row r="48" spans="1:32" s="267" customFormat="1">
      <c r="A48" s="325">
        <f t="shared" si="1"/>
        <v>35</v>
      </c>
      <c r="B48" s="208" t="s">
        <v>494</v>
      </c>
      <c r="C48" s="208" t="s">
        <v>157</v>
      </c>
      <c r="D48" s="208" t="s">
        <v>508</v>
      </c>
      <c r="E48" s="209" t="s">
        <v>509</v>
      </c>
      <c r="F48" s="210">
        <v>0</v>
      </c>
      <c r="G48" s="210">
        <v>0</v>
      </c>
      <c r="H48" s="210">
        <v>0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1468095.37</v>
      </c>
      <c r="S48" s="211">
        <f t="shared" si="9"/>
        <v>61170.640416666669</v>
      </c>
      <c r="T48" s="185"/>
      <c r="U48" s="214">
        <f t="shared" si="10"/>
        <v>61170.640416666669</v>
      </c>
      <c r="V48" s="214"/>
      <c r="W48" s="214"/>
      <c r="X48" s="216"/>
      <c r="Y48" s="214"/>
      <c r="Z48" s="214"/>
      <c r="AA48" s="214"/>
      <c r="AB48" s="214"/>
      <c r="AC48" s="217"/>
      <c r="AD48" s="266">
        <f t="shared" si="11"/>
        <v>61170.640416666669</v>
      </c>
      <c r="AE48" s="217"/>
      <c r="AF48" s="215">
        <f t="shared" si="0"/>
        <v>0</v>
      </c>
    </row>
    <row r="49" spans="1:32">
      <c r="A49" s="325">
        <f t="shared" si="1"/>
        <v>36</v>
      </c>
      <c r="B49" s="208" t="s">
        <v>494</v>
      </c>
      <c r="C49" s="208" t="s">
        <v>159</v>
      </c>
      <c r="D49" s="208" t="s">
        <v>510</v>
      </c>
      <c r="E49" s="209" t="s">
        <v>511</v>
      </c>
      <c r="F49" s="210">
        <v>600</v>
      </c>
      <c r="G49" s="210">
        <v>600</v>
      </c>
      <c r="H49" s="210">
        <v>600</v>
      </c>
      <c r="I49" s="210">
        <v>600</v>
      </c>
      <c r="J49" s="210">
        <v>600</v>
      </c>
      <c r="K49" s="210">
        <v>600</v>
      </c>
      <c r="L49" s="210">
        <v>600</v>
      </c>
      <c r="M49" s="210">
        <v>600</v>
      </c>
      <c r="N49" s="210">
        <v>600</v>
      </c>
      <c r="O49" s="210">
        <v>600</v>
      </c>
      <c r="P49" s="210">
        <v>600</v>
      </c>
      <c r="Q49" s="210">
        <v>600</v>
      </c>
      <c r="R49" s="210">
        <v>600</v>
      </c>
      <c r="S49" s="211">
        <f t="shared" si="9"/>
        <v>600</v>
      </c>
      <c r="T49" s="188"/>
      <c r="U49" s="214">
        <f t="shared" si="10"/>
        <v>600</v>
      </c>
      <c r="V49" s="214"/>
      <c r="W49" s="214"/>
      <c r="X49" s="216"/>
      <c r="Y49" s="214"/>
      <c r="Z49" s="214"/>
      <c r="AA49" s="214"/>
      <c r="AB49" s="214"/>
      <c r="AC49" s="217"/>
      <c r="AD49" s="266">
        <f t="shared" si="11"/>
        <v>600</v>
      </c>
      <c r="AE49" s="217"/>
      <c r="AF49" s="215">
        <f t="shared" si="0"/>
        <v>0</v>
      </c>
    </row>
    <row r="50" spans="1:32">
      <c r="A50" s="325">
        <f t="shared" si="1"/>
        <v>37</v>
      </c>
      <c r="B50" s="208" t="s">
        <v>494</v>
      </c>
      <c r="C50" s="208" t="s">
        <v>159</v>
      </c>
      <c r="D50" s="208" t="s">
        <v>512</v>
      </c>
      <c r="E50" s="209" t="s">
        <v>513</v>
      </c>
      <c r="F50" s="210">
        <v>300</v>
      </c>
      <c r="G50" s="210">
        <v>300</v>
      </c>
      <c r="H50" s="210">
        <v>300</v>
      </c>
      <c r="I50" s="210">
        <v>300</v>
      </c>
      <c r="J50" s="210">
        <v>300</v>
      </c>
      <c r="K50" s="210">
        <v>300</v>
      </c>
      <c r="L50" s="210">
        <v>300</v>
      </c>
      <c r="M50" s="210">
        <v>300</v>
      </c>
      <c r="N50" s="210">
        <v>300</v>
      </c>
      <c r="O50" s="210">
        <v>300</v>
      </c>
      <c r="P50" s="210">
        <v>300</v>
      </c>
      <c r="Q50" s="210">
        <v>300</v>
      </c>
      <c r="R50" s="210">
        <v>300</v>
      </c>
      <c r="S50" s="211">
        <f t="shared" si="9"/>
        <v>300</v>
      </c>
      <c r="T50" s="188"/>
      <c r="U50" s="214">
        <f t="shared" si="10"/>
        <v>300</v>
      </c>
      <c r="V50" s="214"/>
      <c r="W50" s="214"/>
      <c r="X50" s="216"/>
      <c r="Y50" s="214"/>
      <c r="Z50" s="214"/>
      <c r="AA50" s="214"/>
      <c r="AB50" s="214"/>
      <c r="AC50" s="217"/>
      <c r="AD50" s="266">
        <f t="shared" si="11"/>
        <v>300</v>
      </c>
      <c r="AE50" s="217"/>
      <c r="AF50" s="215">
        <f t="shared" si="0"/>
        <v>0</v>
      </c>
    </row>
    <row r="51" spans="1:32">
      <c r="A51" s="325">
        <f t="shared" si="1"/>
        <v>38</v>
      </c>
      <c r="B51" s="208" t="s">
        <v>494</v>
      </c>
      <c r="C51" s="208" t="s">
        <v>159</v>
      </c>
      <c r="D51" s="208" t="s">
        <v>514</v>
      </c>
      <c r="E51" s="209" t="s">
        <v>160</v>
      </c>
      <c r="F51" s="210">
        <v>0</v>
      </c>
      <c r="G51" s="210">
        <v>0</v>
      </c>
      <c r="H51" s="210">
        <v>0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R51" s="210">
        <v>0</v>
      </c>
      <c r="S51" s="211">
        <f t="shared" si="9"/>
        <v>0</v>
      </c>
      <c r="T51" s="188"/>
      <c r="U51" s="214">
        <f t="shared" si="10"/>
        <v>0</v>
      </c>
      <c r="V51" s="214"/>
      <c r="W51" s="214"/>
      <c r="X51" s="216"/>
      <c r="Y51" s="214"/>
      <c r="Z51" s="214"/>
      <c r="AA51" s="214"/>
      <c r="AB51" s="214"/>
      <c r="AC51" s="217"/>
      <c r="AD51" s="266">
        <f t="shared" si="11"/>
        <v>0</v>
      </c>
      <c r="AE51" s="217"/>
      <c r="AF51" s="215">
        <f t="shared" si="0"/>
        <v>0</v>
      </c>
    </row>
    <row r="52" spans="1:32">
      <c r="A52" s="325">
        <f t="shared" si="1"/>
        <v>39</v>
      </c>
      <c r="B52" s="208" t="s">
        <v>494</v>
      </c>
      <c r="C52" s="208" t="s">
        <v>159</v>
      </c>
      <c r="D52" s="268" t="s">
        <v>515</v>
      </c>
      <c r="E52" s="209" t="s">
        <v>516</v>
      </c>
      <c r="F52" s="210">
        <v>400</v>
      </c>
      <c r="G52" s="210">
        <v>400</v>
      </c>
      <c r="H52" s="210">
        <v>0</v>
      </c>
      <c r="I52" s="210">
        <v>0</v>
      </c>
      <c r="J52" s="210">
        <v>0</v>
      </c>
      <c r="K52" s="210">
        <v>0</v>
      </c>
      <c r="L52" s="210">
        <v>0</v>
      </c>
      <c r="M52" s="210">
        <v>0</v>
      </c>
      <c r="N52" s="210">
        <v>0</v>
      </c>
      <c r="O52" s="210">
        <v>0</v>
      </c>
      <c r="P52" s="210">
        <v>0</v>
      </c>
      <c r="Q52" s="210">
        <v>0</v>
      </c>
      <c r="R52" s="210">
        <v>0</v>
      </c>
      <c r="S52" s="211">
        <f t="shared" si="9"/>
        <v>50</v>
      </c>
      <c r="T52" s="188"/>
      <c r="U52" s="214">
        <f t="shared" si="10"/>
        <v>50</v>
      </c>
      <c r="V52" s="214"/>
      <c r="W52" s="214"/>
      <c r="X52" s="216"/>
      <c r="Y52" s="214"/>
      <c r="Z52" s="214"/>
      <c r="AA52" s="214"/>
      <c r="AB52" s="214"/>
      <c r="AC52" s="217"/>
      <c r="AD52" s="266">
        <f t="shared" si="11"/>
        <v>50</v>
      </c>
      <c r="AE52" s="217"/>
      <c r="AF52" s="215">
        <f t="shared" si="0"/>
        <v>0</v>
      </c>
    </row>
    <row r="53" spans="1:32">
      <c r="A53" s="325">
        <f t="shared" si="1"/>
        <v>40</v>
      </c>
      <c r="B53" s="208" t="s">
        <v>494</v>
      </c>
      <c r="C53" s="208" t="s">
        <v>159</v>
      </c>
      <c r="D53" s="208" t="s">
        <v>517</v>
      </c>
      <c r="E53" s="209" t="s">
        <v>518</v>
      </c>
      <c r="F53" s="210">
        <v>250</v>
      </c>
      <c r="G53" s="210">
        <v>250</v>
      </c>
      <c r="H53" s="210">
        <v>250</v>
      </c>
      <c r="I53" s="210">
        <v>250</v>
      </c>
      <c r="J53" s="210">
        <v>250</v>
      </c>
      <c r="K53" s="210">
        <v>250</v>
      </c>
      <c r="L53" s="210">
        <v>250</v>
      </c>
      <c r="M53" s="210">
        <v>250</v>
      </c>
      <c r="N53" s="210">
        <v>250</v>
      </c>
      <c r="O53" s="210">
        <v>250</v>
      </c>
      <c r="P53" s="210">
        <v>250</v>
      </c>
      <c r="Q53" s="210">
        <v>250</v>
      </c>
      <c r="R53" s="210">
        <v>250</v>
      </c>
      <c r="S53" s="211">
        <f t="shared" si="9"/>
        <v>250</v>
      </c>
      <c r="T53" s="188"/>
      <c r="U53" s="214">
        <f t="shared" si="10"/>
        <v>250</v>
      </c>
      <c r="V53" s="214"/>
      <c r="W53" s="214"/>
      <c r="X53" s="216"/>
      <c r="Y53" s="214"/>
      <c r="Z53" s="214"/>
      <c r="AA53" s="214"/>
      <c r="AB53" s="214"/>
      <c r="AC53" s="217"/>
      <c r="AD53" s="266">
        <f t="shared" si="11"/>
        <v>250</v>
      </c>
      <c r="AE53" s="217"/>
      <c r="AF53" s="215">
        <f t="shared" si="0"/>
        <v>0</v>
      </c>
    </row>
    <row r="54" spans="1:32">
      <c r="A54" s="325">
        <f t="shared" si="1"/>
        <v>41</v>
      </c>
      <c r="B54" s="208" t="s">
        <v>494</v>
      </c>
      <c r="C54" s="208" t="s">
        <v>159</v>
      </c>
      <c r="D54" s="208" t="s">
        <v>519</v>
      </c>
      <c r="E54" s="209" t="s">
        <v>160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1">
        <f t="shared" si="9"/>
        <v>0</v>
      </c>
      <c r="T54" s="188"/>
      <c r="U54" s="214">
        <f t="shared" si="10"/>
        <v>0</v>
      </c>
      <c r="V54" s="214"/>
      <c r="W54" s="214"/>
      <c r="X54" s="216"/>
      <c r="Y54" s="214"/>
      <c r="Z54" s="214"/>
      <c r="AA54" s="214"/>
      <c r="AB54" s="214"/>
      <c r="AC54" s="217"/>
      <c r="AD54" s="266">
        <f t="shared" si="11"/>
        <v>0</v>
      </c>
      <c r="AE54" s="217"/>
      <c r="AF54" s="215">
        <f t="shared" si="0"/>
        <v>0</v>
      </c>
    </row>
    <row r="55" spans="1:32">
      <c r="A55" s="325">
        <f t="shared" si="1"/>
        <v>42</v>
      </c>
      <c r="B55" s="208" t="s">
        <v>494</v>
      </c>
      <c r="C55" s="208" t="s">
        <v>159</v>
      </c>
      <c r="D55" s="208" t="s">
        <v>520</v>
      </c>
      <c r="E55" s="209" t="s">
        <v>160</v>
      </c>
      <c r="F55" s="230">
        <v>0</v>
      </c>
      <c r="G55" s="230">
        <v>0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11">
        <f>((F55+R55)+((G55+H55+I55+J55+K55+L55+M55+N55+O55+P55+Q55)*2))/24</f>
        <v>0</v>
      </c>
      <c r="T55" s="188"/>
      <c r="U55" s="214">
        <f t="shared" si="10"/>
        <v>0</v>
      </c>
      <c r="V55" s="214"/>
      <c r="W55" s="214"/>
      <c r="X55" s="216"/>
      <c r="Y55" s="214"/>
      <c r="Z55" s="214"/>
      <c r="AA55" s="214"/>
      <c r="AB55" s="214"/>
      <c r="AC55" s="217"/>
      <c r="AD55" s="266">
        <f t="shared" si="11"/>
        <v>0</v>
      </c>
      <c r="AE55" s="217"/>
      <c r="AF55" s="215">
        <f t="shared" si="0"/>
        <v>0</v>
      </c>
    </row>
    <row r="56" spans="1:32">
      <c r="A56" s="325">
        <f t="shared" si="1"/>
        <v>43</v>
      </c>
      <c r="B56" s="185"/>
      <c r="C56" s="185"/>
      <c r="D56" s="185"/>
      <c r="E56" s="237" t="s">
        <v>161</v>
      </c>
      <c r="F56" s="218">
        <f t="shared" ref="F56:Q56" si="12">SUM(F43:F55)</f>
        <v>2728680.08</v>
      </c>
      <c r="G56" s="218">
        <f t="shared" si="12"/>
        <v>1916272.2800000003</v>
      </c>
      <c r="H56" s="218">
        <f t="shared" si="12"/>
        <v>1838476.31</v>
      </c>
      <c r="I56" s="218">
        <f t="shared" si="12"/>
        <v>2474237.5300000003</v>
      </c>
      <c r="J56" s="218">
        <f t="shared" si="12"/>
        <v>109985.74999999988</v>
      </c>
      <c r="K56" s="218">
        <f t="shared" si="12"/>
        <v>556906.25</v>
      </c>
      <c r="L56" s="218">
        <f t="shared" si="12"/>
        <v>1146327.8899999999</v>
      </c>
      <c r="M56" s="218">
        <f t="shared" si="12"/>
        <v>149273.04999999993</v>
      </c>
      <c r="N56" s="218">
        <f t="shared" si="12"/>
        <v>1150.0000000000582</v>
      </c>
      <c r="O56" s="218">
        <f t="shared" si="12"/>
        <v>1747039.38</v>
      </c>
      <c r="P56" s="218">
        <f t="shared" si="12"/>
        <v>-113888.37999999979</v>
      </c>
      <c r="Q56" s="218">
        <f t="shared" si="12"/>
        <v>1150.0000000002192</v>
      </c>
      <c r="R56" s="218">
        <f>SUM(R43:R55)</f>
        <v>3204308.9300000006</v>
      </c>
      <c r="S56" s="219">
        <f>SUM(S43:S55)</f>
        <v>1066118.7137500001</v>
      </c>
      <c r="T56" s="188"/>
      <c r="U56" s="214"/>
      <c r="V56" s="214"/>
      <c r="W56" s="214"/>
      <c r="X56" s="216"/>
      <c r="Y56" s="214"/>
      <c r="Z56" s="214"/>
      <c r="AA56" s="214"/>
      <c r="AB56" s="214"/>
      <c r="AC56" s="217"/>
      <c r="AD56" s="217"/>
      <c r="AE56" s="217"/>
      <c r="AF56" s="215">
        <f t="shared" si="0"/>
        <v>0</v>
      </c>
    </row>
    <row r="57" spans="1:32">
      <c r="A57" s="325">
        <f t="shared" si="1"/>
        <v>44</v>
      </c>
      <c r="B57" s="185"/>
      <c r="C57" s="185"/>
      <c r="D57" s="185"/>
      <c r="E57" s="237"/>
      <c r="F57" s="210"/>
      <c r="G57" s="257"/>
      <c r="H57" s="258"/>
      <c r="I57" s="258"/>
      <c r="J57" s="259"/>
      <c r="K57" s="260"/>
      <c r="L57" s="261"/>
      <c r="M57" s="262"/>
      <c r="N57" s="263"/>
      <c r="O57" s="229"/>
      <c r="P57" s="264"/>
      <c r="Q57" s="265"/>
      <c r="R57" s="210"/>
      <c r="S57" s="228"/>
      <c r="T57" s="188"/>
      <c r="U57" s="214"/>
      <c r="V57" s="214"/>
      <c r="W57" s="214"/>
      <c r="X57" s="216"/>
      <c r="Y57" s="214"/>
      <c r="Z57" s="214"/>
      <c r="AA57" s="214"/>
      <c r="AB57" s="214"/>
      <c r="AC57" s="217"/>
      <c r="AD57" s="217"/>
      <c r="AE57" s="217"/>
      <c r="AF57" s="215">
        <f t="shared" si="0"/>
        <v>0</v>
      </c>
    </row>
    <row r="58" spans="1:32">
      <c r="A58" s="325">
        <f t="shared" si="1"/>
        <v>45</v>
      </c>
      <c r="B58" s="208" t="s">
        <v>494</v>
      </c>
      <c r="C58" s="208" t="s">
        <v>162</v>
      </c>
      <c r="D58" s="208">
        <v>2103</v>
      </c>
      <c r="E58" s="209" t="s">
        <v>163</v>
      </c>
      <c r="F58" s="230">
        <v>0</v>
      </c>
      <c r="G58" s="230">
        <v>0</v>
      </c>
      <c r="H58" s="230">
        <v>0</v>
      </c>
      <c r="I58" s="230">
        <v>0</v>
      </c>
      <c r="J58" s="230">
        <v>0</v>
      </c>
      <c r="K58" s="230">
        <v>0</v>
      </c>
      <c r="L58" s="230">
        <v>0</v>
      </c>
      <c r="M58" s="230">
        <v>0</v>
      </c>
      <c r="N58" s="230">
        <v>0</v>
      </c>
      <c r="O58" s="230">
        <v>0</v>
      </c>
      <c r="P58" s="230">
        <v>323765.93</v>
      </c>
      <c r="Q58" s="230">
        <v>197130.52</v>
      </c>
      <c r="R58" s="230">
        <v>0</v>
      </c>
      <c r="S58" s="211">
        <f>((F58+R58)+((G58+H58+I58+J58+K58+L58+M58+N58+O58+P58+Q58)*2))/24</f>
        <v>43408.037499999999</v>
      </c>
      <c r="T58" s="188"/>
      <c r="U58" s="214">
        <f>+S58</f>
        <v>43408.037499999999</v>
      </c>
      <c r="V58" s="214"/>
      <c r="W58" s="214"/>
      <c r="X58" s="216"/>
      <c r="Y58" s="214"/>
      <c r="Z58" s="214"/>
      <c r="AA58" s="214"/>
      <c r="AB58" s="214"/>
      <c r="AC58" s="217"/>
      <c r="AD58" s="269">
        <f>+U58</f>
        <v>43408.037499999999</v>
      </c>
      <c r="AE58" s="217"/>
      <c r="AF58" s="215">
        <f t="shared" si="0"/>
        <v>0</v>
      </c>
    </row>
    <row r="59" spans="1:32">
      <c r="A59" s="325">
        <f t="shared" si="1"/>
        <v>46</v>
      </c>
      <c r="B59" s="185"/>
      <c r="C59" s="185"/>
      <c r="D59" s="185"/>
      <c r="E59" s="237" t="s">
        <v>164</v>
      </c>
      <c r="F59" s="218">
        <f t="shared" ref="F59:S59" si="13">+F58</f>
        <v>0</v>
      </c>
      <c r="G59" s="218">
        <f t="shared" si="13"/>
        <v>0</v>
      </c>
      <c r="H59" s="218">
        <f t="shared" si="13"/>
        <v>0</v>
      </c>
      <c r="I59" s="218">
        <f t="shared" si="13"/>
        <v>0</v>
      </c>
      <c r="J59" s="218">
        <f t="shared" si="13"/>
        <v>0</v>
      </c>
      <c r="K59" s="218">
        <f t="shared" si="13"/>
        <v>0</v>
      </c>
      <c r="L59" s="218">
        <f t="shared" si="13"/>
        <v>0</v>
      </c>
      <c r="M59" s="218">
        <f t="shared" si="13"/>
        <v>0</v>
      </c>
      <c r="N59" s="218">
        <f t="shared" si="13"/>
        <v>0</v>
      </c>
      <c r="O59" s="218">
        <f t="shared" si="13"/>
        <v>0</v>
      </c>
      <c r="P59" s="218">
        <f t="shared" si="13"/>
        <v>323765.93</v>
      </c>
      <c r="Q59" s="218">
        <f t="shared" si="13"/>
        <v>197130.52</v>
      </c>
      <c r="R59" s="218">
        <f t="shared" si="13"/>
        <v>0</v>
      </c>
      <c r="S59" s="219">
        <f t="shared" si="13"/>
        <v>43408.037499999999</v>
      </c>
      <c r="T59" s="188"/>
      <c r="U59" s="214"/>
      <c r="V59" s="214"/>
      <c r="W59" s="214"/>
      <c r="X59" s="216"/>
      <c r="Y59" s="214"/>
      <c r="Z59" s="214"/>
      <c r="AA59" s="214"/>
      <c r="AB59" s="214"/>
      <c r="AC59" s="217"/>
      <c r="AD59" s="217"/>
      <c r="AE59" s="217"/>
      <c r="AF59" s="215">
        <f t="shared" si="0"/>
        <v>0</v>
      </c>
    </row>
    <row r="60" spans="1:32">
      <c r="A60" s="325">
        <f t="shared" si="1"/>
        <v>47</v>
      </c>
      <c r="B60" s="185"/>
      <c r="C60" s="185"/>
      <c r="D60" s="185"/>
      <c r="E60" s="237"/>
      <c r="F60" s="210"/>
      <c r="G60" s="257"/>
      <c r="H60" s="258"/>
      <c r="I60" s="258"/>
      <c r="J60" s="259"/>
      <c r="K60" s="260"/>
      <c r="L60" s="261"/>
      <c r="M60" s="262"/>
      <c r="N60" s="263"/>
      <c r="O60" s="229"/>
      <c r="P60" s="264"/>
      <c r="Q60" s="265"/>
      <c r="R60" s="210"/>
      <c r="S60" s="228"/>
      <c r="T60" s="188"/>
      <c r="U60" s="214"/>
      <c r="V60" s="214"/>
      <c r="W60" s="214"/>
      <c r="X60" s="216"/>
      <c r="Y60" s="214"/>
      <c r="Z60" s="214"/>
      <c r="AA60" s="214"/>
      <c r="AB60" s="214"/>
      <c r="AC60" s="217"/>
      <c r="AD60" s="217"/>
      <c r="AE60" s="217"/>
      <c r="AF60" s="215">
        <f t="shared" si="0"/>
        <v>0</v>
      </c>
    </row>
    <row r="61" spans="1:32">
      <c r="A61" s="325">
        <f t="shared" si="1"/>
        <v>48</v>
      </c>
      <c r="B61" s="208" t="s">
        <v>494</v>
      </c>
      <c r="C61" s="208" t="s">
        <v>165</v>
      </c>
      <c r="D61" s="208" t="s">
        <v>22</v>
      </c>
      <c r="E61" s="209" t="s">
        <v>521</v>
      </c>
      <c r="F61" s="210">
        <v>-32699.67</v>
      </c>
      <c r="G61" s="210">
        <v>284146.59999999998</v>
      </c>
      <c r="H61" s="210">
        <v>428727.33</v>
      </c>
      <c r="I61" s="210">
        <v>-104115</v>
      </c>
      <c r="J61" s="210">
        <v>654967.05000000005</v>
      </c>
      <c r="K61" s="210">
        <v>39350.070000000203</v>
      </c>
      <c r="L61" s="210">
        <v>45820.140000000203</v>
      </c>
      <c r="M61" s="210">
        <v>55770.240000000202</v>
      </c>
      <c r="N61" s="210">
        <v>36821.320000000203</v>
      </c>
      <c r="O61" s="210">
        <v>-809181.28</v>
      </c>
      <c r="P61" s="210">
        <v>140132.54</v>
      </c>
      <c r="Q61" s="210">
        <v>-33062.399999999798</v>
      </c>
      <c r="R61" s="210">
        <v>945100.14</v>
      </c>
      <c r="S61" s="211">
        <f>((F61+R61)+((G61+H61+I61+J61+K61+L61+M61+N61+O61+P61+Q61)*2))/24</f>
        <v>99631.4037500001</v>
      </c>
      <c r="T61" s="188"/>
      <c r="U61" s="214">
        <f t="shared" ref="U61:U72" si="14">+S61</f>
        <v>99631.4037500001</v>
      </c>
      <c r="V61" s="214"/>
      <c r="W61" s="214"/>
      <c r="X61" s="216"/>
      <c r="Y61" s="214"/>
      <c r="Z61" s="214"/>
      <c r="AA61" s="214"/>
      <c r="AB61" s="214"/>
      <c r="AC61" s="217"/>
      <c r="AD61" s="266">
        <f t="shared" ref="AD61:AD71" si="15">+U61</f>
        <v>99631.4037500001</v>
      </c>
      <c r="AE61" s="217"/>
      <c r="AF61" s="215">
        <f t="shared" si="0"/>
        <v>0</v>
      </c>
    </row>
    <row r="62" spans="1:32">
      <c r="A62" s="325">
        <f t="shared" si="1"/>
        <v>49</v>
      </c>
      <c r="B62" s="208" t="s">
        <v>522</v>
      </c>
      <c r="C62" s="208" t="s">
        <v>165</v>
      </c>
      <c r="D62" s="208" t="s">
        <v>22</v>
      </c>
      <c r="E62" s="209" t="s">
        <v>523</v>
      </c>
      <c r="F62" s="210">
        <v>2835993.36</v>
      </c>
      <c r="G62" s="210">
        <v>4090258.85</v>
      </c>
      <c r="H62" s="210">
        <v>3097363.41</v>
      </c>
      <c r="I62" s="210">
        <v>3966179.72</v>
      </c>
      <c r="J62" s="210">
        <v>2729190.11</v>
      </c>
      <c r="K62" s="210">
        <v>1507978.1</v>
      </c>
      <c r="L62" s="210">
        <v>838109.84999999905</v>
      </c>
      <c r="M62" s="210">
        <v>209053.75999999899</v>
      </c>
      <c r="N62" s="210">
        <v>-104040.680000001</v>
      </c>
      <c r="O62" s="210">
        <v>-265867.140000001</v>
      </c>
      <c r="P62" s="210">
        <v>53120.499999999403</v>
      </c>
      <c r="Q62" s="210">
        <v>571152.98999999894</v>
      </c>
      <c r="R62" s="210">
        <v>2449138.14</v>
      </c>
      <c r="S62" s="211">
        <f t="shared" ref="S62:S70" si="16">((F62+R62)+((G62+H62+I62+J62+K62+L62+M62+N62+O62+P62+Q62)*2))/24</f>
        <v>1611255.4349999996</v>
      </c>
      <c r="T62" s="188"/>
      <c r="U62" s="214">
        <f t="shared" si="14"/>
        <v>1611255.4349999996</v>
      </c>
      <c r="V62" s="214"/>
      <c r="W62" s="214"/>
      <c r="X62" s="216"/>
      <c r="Y62" s="214"/>
      <c r="Z62" s="214"/>
      <c r="AA62" s="214"/>
      <c r="AB62" s="214"/>
      <c r="AC62" s="217"/>
      <c r="AD62" s="266">
        <f t="shared" si="15"/>
        <v>1611255.4349999996</v>
      </c>
      <c r="AE62" s="217"/>
      <c r="AF62" s="215">
        <f t="shared" si="0"/>
        <v>0</v>
      </c>
    </row>
    <row r="63" spans="1:32">
      <c r="A63" s="325">
        <f t="shared" si="1"/>
        <v>50</v>
      </c>
      <c r="B63" s="208" t="s">
        <v>524</v>
      </c>
      <c r="C63" s="208" t="s">
        <v>165</v>
      </c>
      <c r="D63" s="208" t="s">
        <v>22</v>
      </c>
      <c r="E63" s="209" t="s">
        <v>523</v>
      </c>
      <c r="F63" s="210">
        <v>9640875.9800000004</v>
      </c>
      <c r="G63" s="210">
        <v>15211074.449999999</v>
      </c>
      <c r="H63" s="210">
        <v>12142832.08</v>
      </c>
      <c r="I63" s="210">
        <v>14657314.109999999</v>
      </c>
      <c r="J63" s="210">
        <v>10870701.210000001</v>
      </c>
      <c r="K63" s="210">
        <v>6281840.2000000002</v>
      </c>
      <c r="L63" s="210">
        <v>4086632.3</v>
      </c>
      <c r="M63" s="210">
        <v>1626340.06</v>
      </c>
      <c r="N63" s="210">
        <v>423547.82999999699</v>
      </c>
      <c r="O63" s="210">
        <v>70082.039999997301</v>
      </c>
      <c r="P63" s="210">
        <v>326053.78999999701</v>
      </c>
      <c r="Q63" s="210">
        <v>1819455.15</v>
      </c>
      <c r="R63" s="210">
        <v>7070459.8200000003</v>
      </c>
      <c r="S63" s="211">
        <f t="shared" si="16"/>
        <v>6322628.4266666668</v>
      </c>
      <c r="T63" s="188"/>
      <c r="U63" s="214">
        <f t="shared" si="14"/>
        <v>6322628.4266666668</v>
      </c>
      <c r="V63" s="214"/>
      <c r="W63" s="214"/>
      <c r="X63" s="216"/>
      <c r="Y63" s="214"/>
      <c r="Z63" s="214"/>
      <c r="AA63" s="214"/>
      <c r="AB63" s="214"/>
      <c r="AC63" s="217"/>
      <c r="AD63" s="266">
        <f t="shared" si="15"/>
        <v>6322628.4266666668</v>
      </c>
      <c r="AE63" s="217"/>
      <c r="AF63" s="215">
        <f t="shared" si="0"/>
        <v>0</v>
      </c>
    </row>
    <row r="64" spans="1:32">
      <c r="A64" s="325">
        <f t="shared" si="1"/>
        <v>51</v>
      </c>
      <c r="B64" s="208" t="s">
        <v>522</v>
      </c>
      <c r="C64" s="208" t="s">
        <v>165</v>
      </c>
      <c r="D64" s="208" t="s">
        <v>25</v>
      </c>
      <c r="E64" s="209" t="s">
        <v>525</v>
      </c>
      <c r="F64" s="210">
        <v>-8386.8500000000095</v>
      </c>
      <c r="G64" s="210">
        <v>35640.559999999998</v>
      </c>
      <c r="H64" s="210">
        <v>24896</v>
      </c>
      <c r="I64" s="210">
        <v>183937.79</v>
      </c>
      <c r="J64" s="210">
        <v>47582.27</v>
      </c>
      <c r="K64" s="210">
        <v>30323.85</v>
      </c>
      <c r="L64" s="210">
        <v>18262.11</v>
      </c>
      <c r="M64" s="210">
        <v>58462.66</v>
      </c>
      <c r="N64" s="210">
        <v>23924.43</v>
      </c>
      <c r="O64" s="210">
        <v>50253.01</v>
      </c>
      <c r="P64" s="210">
        <v>21029.56</v>
      </c>
      <c r="Q64" s="210">
        <v>43394.400000000001</v>
      </c>
      <c r="R64" s="210">
        <v>161397.89000000001</v>
      </c>
      <c r="S64" s="211">
        <f t="shared" si="16"/>
        <v>51184.346666666672</v>
      </c>
      <c r="T64" s="188"/>
      <c r="U64" s="214">
        <f t="shared" si="14"/>
        <v>51184.346666666672</v>
      </c>
      <c r="V64" s="214"/>
      <c r="W64" s="214"/>
      <c r="X64" s="216"/>
      <c r="Y64" s="214"/>
      <c r="Z64" s="214"/>
      <c r="AA64" s="214"/>
      <c r="AB64" s="214"/>
      <c r="AC64" s="217"/>
      <c r="AD64" s="266">
        <f t="shared" si="15"/>
        <v>51184.346666666672</v>
      </c>
      <c r="AE64" s="217"/>
      <c r="AF64" s="215">
        <f t="shared" si="0"/>
        <v>0</v>
      </c>
    </row>
    <row r="65" spans="1:32">
      <c r="A65" s="325">
        <f t="shared" si="1"/>
        <v>52</v>
      </c>
      <c r="B65" s="208" t="s">
        <v>524</v>
      </c>
      <c r="C65" s="208" t="s">
        <v>165</v>
      </c>
      <c r="D65" s="208" t="s">
        <v>25</v>
      </c>
      <c r="E65" s="209" t="s">
        <v>525</v>
      </c>
      <c r="F65" s="210">
        <v>113632.21</v>
      </c>
      <c r="G65" s="210">
        <v>97300.26</v>
      </c>
      <c r="H65" s="210">
        <v>405618.96</v>
      </c>
      <c r="I65" s="210">
        <v>231617.08</v>
      </c>
      <c r="J65" s="210">
        <v>352326.3</v>
      </c>
      <c r="K65" s="210">
        <v>76231.600000000006</v>
      </c>
      <c r="L65" s="210">
        <v>235283.31</v>
      </c>
      <c r="M65" s="210">
        <v>9825.9500000000407</v>
      </c>
      <c r="N65" s="210">
        <v>42721.3</v>
      </c>
      <c r="O65" s="210">
        <v>1058551.52</v>
      </c>
      <c r="P65" s="210">
        <v>95859.53</v>
      </c>
      <c r="Q65" s="210">
        <v>389537.99</v>
      </c>
      <c r="R65" s="210">
        <v>150854.79</v>
      </c>
      <c r="S65" s="211">
        <f t="shared" si="16"/>
        <v>260593.10833333331</v>
      </c>
      <c r="T65" s="188"/>
      <c r="U65" s="214">
        <f t="shared" si="14"/>
        <v>260593.10833333331</v>
      </c>
      <c r="V65" s="214"/>
      <c r="W65" s="214"/>
      <c r="X65" s="216"/>
      <c r="Y65" s="214"/>
      <c r="Z65" s="214"/>
      <c r="AA65" s="214"/>
      <c r="AB65" s="214"/>
      <c r="AC65" s="217"/>
      <c r="AD65" s="266">
        <f t="shared" si="15"/>
        <v>260593.10833333331</v>
      </c>
      <c r="AE65" s="217"/>
      <c r="AF65" s="215">
        <f t="shared" si="0"/>
        <v>0</v>
      </c>
    </row>
    <row r="66" spans="1:32">
      <c r="A66" s="325">
        <f t="shared" si="1"/>
        <v>53</v>
      </c>
      <c r="B66" s="208" t="s">
        <v>522</v>
      </c>
      <c r="C66" s="208" t="s">
        <v>165</v>
      </c>
      <c r="D66" s="208" t="s">
        <v>29</v>
      </c>
      <c r="E66" s="209" t="s">
        <v>526</v>
      </c>
      <c r="F66" s="210">
        <v>1256279.2</v>
      </c>
      <c r="G66" s="210">
        <v>949324.88</v>
      </c>
      <c r="H66" s="210">
        <v>860646.37</v>
      </c>
      <c r="I66" s="210">
        <v>692162.99</v>
      </c>
      <c r="J66" s="210">
        <v>681410.04</v>
      </c>
      <c r="K66" s="210">
        <v>796488.24</v>
      </c>
      <c r="L66" s="210">
        <v>973382.76</v>
      </c>
      <c r="M66" s="210">
        <v>1186726.51</v>
      </c>
      <c r="N66" s="210">
        <v>1406361.31</v>
      </c>
      <c r="O66" s="210">
        <v>1607889.07</v>
      </c>
      <c r="P66" s="210">
        <v>1768131.37</v>
      </c>
      <c r="Q66" s="210">
        <v>1767276.97</v>
      </c>
      <c r="R66" s="210">
        <v>1518612.94</v>
      </c>
      <c r="S66" s="211">
        <f t="shared" si="16"/>
        <v>1173103.8816666666</v>
      </c>
      <c r="T66" s="188"/>
      <c r="U66" s="214">
        <f t="shared" si="14"/>
        <v>1173103.8816666666</v>
      </c>
      <c r="V66" s="214"/>
      <c r="W66" s="214"/>
      <c r="X66" s="216"/>
      <c r="Y66" s="214"/>
      <c r="Z66" s="214"/>
      <c r="AA66" s="214"/>
      <c r="AB66" s="214"/>
      <c r="AC66" s="217"/>
      <c r="AD66" s="266">
        <f t="shared" si="15"/>
        <v>1173103.8816666666</v>
      </c>
      <c r="AE66" s="217"/>
      <c r="AF66" s="215">
        <f t="shared" si="0"/>
        <v>0</v>
      </c>
    </row>
    <row r="67" spans="1:32">
      <c r="A67" s="325">
        <f t="shared" si="1"/>
        <v>54</v>
      </c>
      <c r="B67" s="208" t="s">
        <v>524</v>
      </c>
      <c r="C67" s="208" t="s">
        <v>165</v>
      </c>
      <c r="D67" s="208" t="s">
        <v>29</v>
      </c>
      <c r="E67" s="209" t="s">
        <v>526</v>
      </c>
      <c r="F67" s="210">
        <v>4254314.09</v>
      </c>
      <c r="G67" s="210">
        <v>2993607.32</v>
      </c>
      <c r="H67" s="210">
        <v>2514876.98</v>
      </c>
      <c r="I67" s="210">
        <v>2017059.67</v>
      </c>
      <c r="J67" s="210">
        <v>1920120.96</v>
      </c>
      <c r="K67" s="210">
        <v>2201078.2799999998</v>
      </c>
      <c r="L67" s="210">
        <v>2678159.34</v>
      </c>
      <c r="M67" s="210">
        <v>3385501.36</v>
      </c>
      <c r="N67" s="210">
        <v>4123740.92</v>
      </c>
      <c r="O67" s="210">
        <v>4879511.5</v>
      </c>
      <c r="P67" s="210">
        <v>5690834.7599999998</v>
      </c>
      <c r="Q67" s="210">
        <v>5972637.8499999996</v>
      </c>
      <c r="R67" s="210">
        <v>5330310.5</v>
      </c>
      <c r="S67" s="211">
        <f t="shared" si="16"/>
        <v>3597453.4362499998</v>
      </c>
      <c r="T67" s="188"/>
      <c r="U67" s="214">
        <f t="shared" si="14"/>
        <v>3597453.4362499998</v>
      </c>
      <c r="V67" s="214"/>
      <c r="W67" s="214"/>
      <c r="X67" s="216"/>
      <c r="Y67" s="214"/>
      <c r="Z67" s="214"/>
      <c r="AA67" s="214"/>
      <c r="AB67" s="214"/>
      <c r="AC67" s="217"/>
      <c r="AD67" s="266">
        <f t="shared" si="15"/>
        <v>3597453.4362499998</v>
      </c>
      <c r="AE67" s="217"/>
      <c r="AF67" s="215">
        <f t="shared" si="0"/>
        <v>0</v>
      </c>
    </row>
    <row r="68" spans="1:32">
      <c r="A68" s="325">
        <f t="shared" si="1"/>
        <v>55</v>
      </c>
      <c r="B68" s="208" t="s">
        <v>494</v>
      </c>
      <c r="C68" s="208" t="s">
        <v>166</v>
      </c>
      <c r="D68" s="208" t="s">
        <v>527</v>
      </c>
      <c r="E68" s="209" t="s">
        <v>528</v>
      </c>
      <c r="F68" s="210">
        <v>139413.53</v>
      </c>
      <c r="G68" s="210">
        <v>146253.79</v>
      </c>
      <c r="H68" s="210">
        <v>177095.55</v>
      </c>
      <c r="I68" s="210">
        <v>1500323.46</v>
      </c>
      <c r="J68" s="210">
        <v>199216.04</v>
      </c>
      <c r="K68" s="210">
        <v>429255.56</v>
      </c>
      <c r="L68" s="210">
        <v>296036.5</v>
      </c>
      <c r="M68" s="210">
        <v>286762.89</v>
      </c>
      <c r="N68" s="210">
        <v>1296809.08</v>
      </c>
      <c r="O68" s="210">
        <v>518771.56</v>
      </c>
      <c r="P68" s="210">
        <v>1815453.45</v>
      </c>
      <c r="Q68" s="210">
        <v>805976.77</v>
      </c>
      <c r="R68" s="210">
        <v>1902279.41</v>
      </c>
      <c r="S68" s="211">
        <f t="shared" si="16"/>
        <v>707733.42666666675</v>
      </c>
      <c r="T68" s="188"/>
      <c r="U68" s="214">
        <f t="shared" si="14"/>
        <v>707733.42666666675</v>
      </c>
      <c r="V68" s="214"/>
      <c r="W68" s="214"/>
      <c r="X68" s="216"/>
      <c r="Y68" s="214"/>
      <c r="Z68" s="214"/>
      <c r="AA68" s="214"/>
      <c r="AB68" s="214"/>
      <c r="AC68" s="217"/>
      <c r="AD68" s="266">
        <f t="shared" si="15"/>
        <v>707733.42666666675</v>
      </c>
      <c r="AE68" s="217"/>
      <c r="AF68" s="215">
        <f t="shared" si="0"/>
        <v>0</v>
      </c>
    </row>
    <row r="69" spans="1:32">
      <c r="A69" s="325">
        <f t="shared" si="1"/>
        <v>56</v>
      </c>
      <c r="B69" s="208" t="s">
        <v>494</v>
      </c>
      <c r="C69" s="208" t="s">
        <v>166</v>
      </c>
      <c r="D69" s="208" t="s">
        <v>222</v>
      </c>
      <c r="E69" s="209" t="s">
        <v>529</v>
      </c>
      <c r="F69" s="210">
        <v>15</v>
      </c>
      <c r="G69" s="210">
        <v>0</v>
      </c>
      <c r="H69" s="210">
        <v>0</v>
      </c>
      <c r="I69" s="210">
        <v>0</v>
      </c>
      <c r="J69" s="210">
        <v>0</v>
      </c>
      <c r="K69" s="210">
        <v>-10030.18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17.760000000000002</v>
      </c>
      <c r="R69" s="210">
        <v>0</v>
      </c>
      <c r="S69" s="211">
        <f>((F69+R69)+((G69+H69+I69+J69+K69+L69+M69+N69+O69+P69+Q69)*2))/24</f>
        <v>-833.74333333333334</v>
      </c>
      <c r="T69" s="188"/>
      <c r="U69" s="214">
        <f t="shared" si="14"/>
        <v>-833.74333333333334</v>
      </c>
      <c r="V69" s="214"/>
      <c r="W69" s="214"/>
      <c r="X69" s="216"/>
      <c r="Y69" s="214"/>
      <c r="Z69" s="214"/>
      <c r="AA69" s="214"/>
      <c r="AB69" s="214"/>
      <c r="AC69" s="217"/>
      <c r="AD69" s="266">
        <f t="shared" si="15"/>
        <v>-833.74333333333334</v>
      </c>
      <c r="AE69" s="217"/>
      <c r="AF69" s="215">
        <f t="shared" si="0"/>
        <v>0</v>
      </c>
    </row>
    <row r="70" spans="1:32">
      <c r="A70" s="325">
        <f t="shared" si="1"/>
        <v>57</v>
      </c>
      <c r="B70" s="208" t="s">
        <v>494</v>
      </c>
      <c r="C70" s="208" t="s">
        <v>166</v>
      </c>
      <c r="D70" s="208" t="s">
        <v>256</v>
      </c>
      <c r="E70" s="209" t="s">
        <v>530</v>
      </c>
      <c r="F70" s="210">
        <v>370.83</v>
      </c>
      <c r="G70" s="210">
        <v>288.22000000000003</v>
      </c>
      <c r="H70" s="210">
        <v>190.62</v>
      </c>
      <c r="I70" s="210">
        <v>484.82</v>
      </c>
      <c r="J70" s="210">
        <v>346.5</v>
      </c>
      <c r="K70" s="210">
        <v>368.46</v>
      </c>
      <c r="L70" s="210">
        <v>228.98</v>
      </c>
      <c r="M70" s="210">
        <v>27619.9</v>
      </c>
      <c r="N70" s="210">
        <v>11302.74</v>
      </c>
      <c r="O70" s="210">
        <v>362.51999999999902</v>
      </c>
      <c r="P70" s="210">
        <v>400.83999999999901</v>
      </c>
      <c r="Q70" s="210">
        <v>417.43999999999897</v>
      </c>
      <c r="R70" s="210">
        <v>359.95999999999901</v>
      </c>
      <c r="S70" s="211">
        <f t="shared" si="16"/>
        <v>3531.3695833333327</v>
      </c>
      <c r="T70" s="188"/>
      <c r="U70" s="214">
        <f t="shared" si="14"/>
        <v>3531.3695833333327</v>
      </c>
      <c r="V70" s="214"/>
      <c r="W70" s="214"/>
      <c r="X70" s="216"/>
      <c r="Y70" s="214"/>
      <c r="Z70" s="214"/>
      <c r="AA70" s="214"/>
      <c r="AB70" s="214"/>
      <c r="AC70" s="217"/>
      <c r="AD70" s="266">
        <f t="shared" si="15"/>
        <v>3531.3695833333327</v>
      </c>
      <c r="AE70" s="217"/>
      <c r="AF70" s="215">
        <f t="shared" si="0"/>
        <v>0</v>
      </c>
    </row>
    <row r="71" spans="1:32">
      <c r="A71" s="325">
        <f t="shared" si="1"/>
        <v>58</v>
      </c>
      <c r="B71" s="208" t="s">
        <v>494</v>
      </c>
      <c r="C71" s="208" t="s">
        <v>166</v>
      </c>
      <c r="D71" s="208" t="s">
        <v>209</v>
      </c>
      <c r="E71" s="209" t="s">
        <v>531</v>
      </c>
      <c r="F71" s="210">
        <v>2115987.9</v>
      </c>
      <c r="G71" s="210">
        <v>2177234.81</v>
      </c>
      <c r="H71" s="210">
        <v>1837716.61</v>
      </c>
      <c r="I71" s="210">
        <v>1886078.7</v>
      </c>
      <c r="J71" s="210">
        <v>1935681</v>
      </c>
      <c r="K71" s="210">
        <v>1984043.09</v>
      </c>
      <c r="L71" s="210">
        <v>2035189.96</v>
      </c>
      <c r="M71" s="210">
        <v>2083604.36</v>
      </c>
      <c r="N71" s="210">
        <v>2131966.4500000002</v>
      </c>
      <c r="O71" s="210">
        <v>2180328.54</v>
      </c>
      <c r="P71" s="210">
        <v>2228832.44</v>
      </c>
      <c r="Q71" s="210">
        <v>2277316.44</v>
      </c>
      <c r="R71" s="210">
        <v>257648.3</v>
      </c>
      <c r="S71" s="211">
        <f>((F71+R71)+((G71+H71+I71+J71+K71+L71+M71+N71+O71+P71+Q71)*2))/24</f>
        <v>1995400.8750000002</v>
      </c>
      <c r="T71" s="188"/>
      <c r="U71" s="214">
        <f t="shared" si="14"/>
        <v>1995400.8750000002</v>
      </c>
      <c r="V71" s="214"/>
      <c r="W71" s="214"/>
      <c r="X71" s="216"/>
      <c r="Y71" s="214"/>
      <c r="Z71" s="214"/>
      <c r="AA71" s="214"/>
      <c r="AB71" s="214"/>
      <c r="AC71" s="217"/>
      <c r="AD71" s="266">
        <f t="shared" si="15"/>
        <v>1995400.8750000002</v>
      </c>
      <c r="AE71" s="217"/>
      <c r="AF71" s="215">
        <f t="shared" si="0"/>
        <v>0</v>
      </c>
    </row>
    <row r="72" spans="1:32">
      <c r="A72" s="325">
        <f t="shared" si="1"/>
        <v>59</v>
      </c>
      <c r="B72" s="208" t="s">
        <v>494</v>
      </c>
      <c r="C72" s="208" t="s">
        <v>167</v>
      </c>
      <c r="D72" s="208"/>
      <c r="E72" s="209" t="s">
        <v>168</v>
      </c>
      <c r="F72" s="230">
        <v>0</v>
      </c>
      <c r="G72" s="230">
        <v>0</v>
      </c>
      <c r="H72" s="230">
        <v>0</v>
      </c>
      <c r="I72" s="230">
        <v>0</v>
      </c>
      <c r="J72" s="230">
        <v>0</v>
      </c>
      <c r="K72" s="230">
        <v>0</v>
      </c>
      <c r="L72" s="230">
        <v>0</v>
      </c>
      <c r="M72" s="230">
        <v>0</v>
      </c>
      <c r="N72" s="230">
        <v>0</v>
      </c>
      <c r="O72" s="230">
        <v>0</v>
      </c>
      <c r="P72" s="230">
        <v>0</v>
      </c>
      <c r="Q72" s="230">
        <v>0</v>
      </c>
      <c r="R72" s="230">
        <v>0</v>
      </c>
      <c r="S72" s="236">
        <f>((F72+R72)+((G72+H72+I72+J72+K72+L72+M72+N72+O72+P72+Q72)*2))/24</f>
        <v>0</v>
      </c>
      <c r="T72" s="188"/>
      <c r="U72" s="214">
        <f t="shared" si="14"/>
        <v>0</v>
      </c>
      <c r="V72" s="214"/>
      <c r="W72" s="214"/>
      <c r="X72" s="216"/>
      <c r="Y72" s="214"/>
      <c r="Z72" s="214"/>
      <c r="AA72" s="214"/>
      <c r="AB72" s="214"/>
      <c r="AC72" s="217"/>
      <c r="AD72" s="217"/>
      <c r="AE72" s="217"/>
      <c r="AF72" s="215">
        <f t="shared" si="0"/>
        <v>0</v>
      </c>
    </row>
    <row r="73" spans="1:32">
      <c r="A73" s="325">
        <f t="shared" si="1"/>
        <v>60</v>
      </c>
      <c r="B73" s="185"/>
      <c r="C73" s="185"/>
      <c r="D73" s="185"/>
      <c r="E73" s="237" t="s">
        <v>169</v>
      </c>
      <c r="F73" s="210">
        <f>SUM(F61:F72)</f>
        <v>20315795.579999998</v>
      </c>
      <c r="G73" s="210">
        <f t="shared" ref="G73:S73" si="17">SUM(G61:G72)</f>
        <v>25985129.739999995</v>
      </c>
      <c r="H73" s="210">
        <f t="shared" si="17"/>
        <v>21489963.910000004</v>
      </c>
      <c r="I73" s="210">
        <f t="shared" si="17"/>
        <v>25031043.339999992</v>
      </c>
      <c r="J73" s="210">
        <f t="shared" si="17"/>
        <v>19391541.48</v>
      </c>
      <c r="K73" s="210">
        <f t="shared" si="17"/>
        <v>13336927.270000001</v>
      </c>
      <c r="L73" s="210">
        <f t="shared" si="17"/>
        <v>11207105.25</v>
      </c>
      <c r="M73" s="210">
        <f t="shared" si="17"/>
        <v>8929667.6899999995</v>
      </c>
      <c r="N73" s="210">
        <f t="shared" si="17"/>
        <v>9393154.6999999955</v>
      </c>
      <c r="O73" s="210">
        <f t="shared" si="17"/>
        <v>9290701.3399999961</v>
      </c>
      <c r="P73" s="210">
        <f t="shared" si="17"/>
        <v>12139848.779999996</v>
      </c>
      <c r="Q73" s="210">
        <f t="shared" si="17"/>
        <v>13614121.359999998</v>
      </c>
      <c r="R73" s="210">
        <f t="shared" si="17"/>
        <v>19786161.890000001</v>
      </c>
      <c r="S73" s="211">
        <f t="shared" si="17"/>
        <v>15821681.966249999</v>
      </c>
      <c r="T73" s="188"/>
      <c r="U73" s="214"/>
      <c r="V73" s="214"/>
      <c r="W73" s="214"/>
      <c r="X73" s="216"/>
      <c r="Y73" s="214"/>
      <c r="Z73" s="214"/>
      <c r="AA73" s="214"/>
      <c r="AB73" s="214"/>
      <c r="AC73" s="217"/>
      <c r="AD73" s="217"/>
      <c r="AE73" s="217"/>
      <c r="AF73" s="215">
        <f t="shared" si="0"/>
        <v>0</v>
      </c>
    </row>
    <row r="74" spans="1:32">
      <c r="A74" s="325">
        <f t="shared" si="1"/>
        <v>61</v>
      </c>
      <c r="B74" s="185"/>
      <c r="C74" s="185"/>
      <c r="D74" s="185"/>
      <c r="E74" s="237" t="s">
        <v>170</v>
      </c>
      <c r="F74" s="210"/>
      <c r="G74" s="257"/>
      <c r="H74" s="258"/>
      <c r="I74" s="258"/>
      <c r="J74" s="259"/>
      <c r="K74" s="260"/>
      <c r="L74" s="261"/>
      <c r="M74" s="262"/>
      <c r="N74" s="263"/>
      <c r="O74" s="229"/>
      <c r="P74" s="264"/>
      <c r="Q74" s="265"/>
      <c r="R74" s="210"/>
      <c r="S74" s="228"/>
      <c r="T74" s="188"/>
      <c r="U74" s="214"/>
      <c r="V74" s="214"/>
      <c r="W74" s="214"/>
      <c r="X74" s="216"/>
      <c r="Y74" s="214"/>
      <c r="Z74" s="214"/>
      <c r="AA74" s="214"/>
      <c r="AB74" s="214"/>
      <c r="AC74" s="217"/>
      <c r="AD74" s="217"/>
      <c r="AE74" s="217"/>
      <c r="AF74" s="215">
        <f t="shared" si="0"/>
        <v>0</v>
      </c>
    </row>
    <row r="75" spans="1:32">
      <c r="A75" s="325">
        <f t="shared" si="1"/>
        <v>62</v>
      </c>
      <c r="B75" s="208" t="s">
        <v>494</v>
      </c>
      <c r="C75" s="208" t="s">
        <v>171</v>
      </c>
      <c r="D75" s="208" t="s">
        <v>158</v>
      </c>
      <c r="E75" s="237" t="s">
        <v>172</v>
      </c>
      <c r="F75" s="210">
        <v>0</v>
      </c>
      <c r="G75" s="210">
        <v>0</v>
      </c>
      <c r="H75" s="210">
        <v>0</v>
      </c>
      <c r="I75" s="210">
        <v>0</v>
      </c>
      <c r="J75" s="210">
        <v>0</v>
      </c>
      <c r="K75" s="210">
        <v>0</v>
      </c>
      <c r="L75" s="210">
        <v>0</v>
      </c>
      <c r="M75" s="210">
        <v>0</v>
      </c>
      <c r="N75" s="210">
        <v>0</v>
      </c>
      <c r="O75" s="210">
        <v>0</v>
      </c>
      <c r="P75" s="210">
        <v>0</v>
      </c>
      <c r="Q75" s="210">
        <v>0</v>
      </c>
      <c r="R75" s="210">
        <v>0</v>
      </c>
      <c r="S75" s="211">
        <f>((F75+R75)+((G75+H75+I75+J75+K75+L75+M75+N75+O75+P75+Q75)*2))/24</f>
        <v>0</v>
      </c>
      <c r="T75" s="188"/>
      <c r="U75" s="214">
        <f t="shared" ref="U75:U76" si="18">+S75</f>
        <v>0</v>
      </c>
      <c r="V75" s="214"/>
      <c r="W75" s="214"/>
      <c r="X75" s="216"/>
      <c r="Y75" s="214"/>
      <c r="Z75" s="214"/>
      <c r="AA75" s="214"/>
      <c r="AB75" s="214"/>
      <c r="AC75" s="217"/>
      <c r="AD75" s="217"/>
      <c r="AE75" s="217"/>
      <c r="AF75" s="215">
        <f t="shared" si="0"/>
        <v>0</v>
      </c>
    </row>
    <row r="76" spans="1:32">
      <c r="A76" s="325">
        <f t="shared" si="1"/>
        <v>63</v>
      </c>
      <c r="B76" s="208" t="s">
        <v>494</v>
      </c>
      <c r="C76" s="208" t="s">
        <v>171</v>
      </c>
      <c r="D76" s="208" t="s">
        <v>173</v>
      </c>
      <c r="E76" s="237" t="s">
        <v>174</v>
      </c>
      <c r="F76" s="210">
        <v>0</v>
      </c>
      <c r="G76" s="210">
        <v>0</v>
      </c>
      <c r="H76" s="210">
        <v>0</v>
      </c>
      <c r="I76" s="210">
        <v>0</v>
      </c>
      <c r="J76" s="210">
        <v>0</v>
      </c>
      <c r="K76" s="210">
        <v>0</v>
      </c>
      <c r="L76" s="210">
        <v>0</v>
      </c>
      <c r="M76" s="210">
        <v>0</v>
      </c>
      <c r="N76" s="210">
        <v>0</v>
      </c>
      <c r="O76" s="210">
        <v>0</v>
      </c>
      <c r="P76" s="210">
        <v>0</v>
      </c>
      <c r="Q76" s="210">
        <v>0</v>
      </c>
      <c r="R76" s="210">
        <v>0</v>
      </c>
      <c r="S76" s="211">
        <f>((F76+R76)+((G76+H76+I76+J76+K76+L76+M76+N76+O76+P76+Q76)*2))/24</f>
        <v>0</v>
      </c>
      <c r="T76" s="188"/>
      <c r="U76" s="214">
        <f t="shared" si="18"/>
        <v>0</v>
      </c>
      <c r="V76" s="214"/>
      <c r="W76" s="214"/>
      <c r="X76" s="216"/>
      <c r="Y76" s="214"/>
      <c r="Z76" s="214"/>
      <c r="AA76" s="214"/>
      <c r="AB76" s="214"/>
      <c r="AC76" s="217"/>
      <c r="AD76" s="217"/>
      <c r="AE76" s="217"/>
      <c r="AF76" s="215">
        <f t="shared" si="0"/>
        <v>0</v>
      </c>
    </row>
    <row r="77" spans="1:32">
      <c r="A77" s="325">
        <f t="shared" si="1"/>
        <v>64</v>
      </c>
      <c r="B77" s="185"/>
      <c r="C77" s="185"/>
      <c r="D77" s="185"/>
      <c r="E77" s="237"/>
      <c r="F77" s="210"/>
      <c r="G77" s="257"/>
      <c r="H77" s="258"/>
      <c r="I77" s="258"/>
      <c r="J77" s="259"/>
      <c r="K77" s="260"/>
      <c r="L77" s="261"/>
      <c r="M77" s="262"/>
      <c r="N77" s="263"/>
      <c r="O77" s="229"/>
      <c r="P77" s="264"/>
      <c r="Q77" s="265"/>
      <c r="R77" s="210"/>
      <c r="S77" s="211"/>
      <c r="T77" s="188"/>
      <c r="U77" s="214"/>
      <c r="V77" s="214"/>
      <c r="W77" s="214"/>
      <c r="X77" s="216">
        <f t="shared" ref="X77:X87" si="19">+S77</f>
        <v>0</v>
      </c>
      <c r="Y77" s="214"/>
      <c r="Z77" s="214"/>
      <c r="AA77" s="214"/>
      <c r="AB77" s="214"/>
      <c r="AC77" s="217"/>
      <c r="AD77" s="217"/>
      <c r="AE77" s="217"/>
      <c r="AF77" s="215">
        <f t="shared" si="0"/>
        <v>0</v>
      </c>
    </row>
    <row r="78" spans="1:32">
      <c r="A78" s="325">
        <f t="shared" si="1"/>
        <v>65</v>
      </c>
      <c r="B78" s="208" t="s">
        <v>494</v>
      </c>
      <c r="C78" s="208" t="s">
        <v>175</v>
      </c>
      <c r="D78" s="208" t="s">
        <v>355</v>
      </c>
      <c r="E78" s="237" t="s">
        <v>176</v>
      </c>
      <c r="F78" s="210">
        <v>0</v>
      </c>
      <c r="G78" s="210">
        <v>0</v>
      </c>
      <c r="H78" s="210">
        <v>0</v>
      </c>
      <c r="I78" s="210">
        <v>0</v>
      </c>
      <c r="J78" s="210">
        <v>0</v>
      </c>
      <c r="K78" s="210">
        <v>0</v>
      </c>
      <c r="L78" s="210">
        <v>0</v>
      </c>
      <c r="M78" s="210">
        <v>0</v>
      </c>
      <c r="N78" s="210">
        <v>0</v>
      </c>
      <c r="O78" s="210">
        <v>0</v>
      </c>
      <c r="P78" s="210">
        <v>0</v>
      </c>
      <c r="Q78" s="210">
        <v>0</v>
      </c>
      <c r="R78" s="210">
        <v>109738.76</v>
      </c>
      <c r="S78" s="211">
        <f t="shared" ref="S78:S87" si="20">((F78+R78)+((G78+H78+I78+J78+K78+L78+M78+N78+O78+P78+Q78)*2))/24</f>
        <v>4572.4483333333328</v>
      </c>
      <c r="T78" s="188"/>
      <c r="U78" s="214"/>
      <c r="V78" s="214"/>
      <c r="W78" s="214"/>
      <c r="X78" s="216">
        <f t="shared" si="19"/>
        <v>4572.4483333333328</v>
      </c>
      <c r="Y78" s="214"/>
      <c r="Z78" s="214"/>
      <c r="AA78" s="214"/>
      <c r="AB78" s="214">
        <f t="shared" ref="AB78:AB87" si="21">+S78</f>
        <v>4572.4483333333328</v>
      </c>
      <c r="AC78" s="217"/>
      <c r="AD78" s="217"/>
      <c r="AE78" s="217"/>
      <c r="AF78" s="215">
        <f t="shared" ref="AF78:AF141" si="22">+U78+V78-AD78</f>
        <v>0</v>
      </c>
    </row>
    <row r="79" spans="1:32">
      <c r="A79" s="325">
        <f t="shared" si="1"/>
        <v>66</v>
      </c>
      <c r="B79" s="208" t="s">
        <v>494</v>
      </c>
      <c r="C79" s="208" t="s">
        <v>175</v>
      </c>
      <c r="D79" s="208" t="s">
        <v>177</v>
      </c>
      <c r="E79" s="237" t="s">
        <v>532</v>
      </c>
      <c r="F79" s="210">
        <v>0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  <c r="N79" s="210">
        <v>0</v>
      </c>
      <c r="O79" s="210">
        <v>0</v>
      </c>
      <c r="P79" s="210">
        <v>0</v>
      </c>
      <c r="Q79" s="210">
        <v>0</v>
      </c>
      <c r="R79" s="210">
        <v>0</v>
      </c>
      <c r="S79" s="211">
        <f t="shared" si="20"/>
        <v>0</v>
      </c>
      <c r="T79" s="188"/>
      <c r="U79" s="214"/>
      <c r="V79" s="214"/>
      <c r="W79" s="214"/>
      <c r="X79" s="216">
        <f t="shared" si="19"/>
        <v>0</v>
      </c>
      <c r="Y79" s="214"/>
      <c r="Z79" s="214"/>
      <c r="AA79" s="214"/>
      <c r="AB79" s="214">
        <f t="shared" si="21"/>
        <v>0</v>
      </c>
      <c r="AC79" s="217"/>
      <c r="AD79" s="217"/>
      <c r="AE79" s="217"/>
      <c r="AF79" s="215">
        <f t="shared" si="22"/>
        <v>0</v>
      </c>
    </row>
    <row r="80" spans="1:32">
      <c r="A80" s="325">
        <f t="shared" ref="A80:A143" si="23">+A79+1</f>
        <v>67</v>
      </c>
      <c r="B80" s="208" t="s">
        <v>494</v>
      </c>
      <c r="C80" s="208" t="s">
        <v>175</v>
      </c>
      <c r="D80" s="208" t="s">
        <v>179</v>
      </c>
      <c r="E80" s="237" t="s">
        <v>533</v>
      </c>
      <c r="F80" s="210">
        <v>0</v>
      </c>
      <c r="G80" s="210">
        <v>0</v>
      </c>
      <c r="H80" s="210">
        <v>0</v>
      </c>
      <c r="I80" s="210">
        <v>0</v>
      </c>
      <c r="J80" s="210">
        <v>0</v>
      </c>
      <c r="K80" s="210">
        <v>0</v>
      </c>
      <c r="L80" s="210">
        <v>0</v>
      </c>
      <c r="M80" s="210">
        <v>0</v>
      </c>
      <c r="N80" s="210">
        <v>0</v>
      </c>
      <c r="O80" s="210">
        <v>0</v>
      </c>
      <c r="P80" s="210">
        <v>0</v>
      </c>
      <c r="Q80" s="210">
        <v>0</v>
      </c>
      <c r="R80" s="210">
        <v>19792.61</v>
      </c>
      <c r="S80" s="211">
        <f t="shared" si="20"/>
        <v>824.69208333333336</v>
      </c>
      <c r="T80" s="188"/>
      <c r="U80" s="214"/>
      <c r="V80" s="214"/>
      <c r="W80" s="214"/>
      <c r="X80" s="216">
        <f t="shared" si="19"/>
        <v>824.69208333333336</v>
      </c>
      <c r="Y80" s="214"/>
      <c r="Z80" s="214"/>
      <c r="AA80" s="214"/>
      <c r="AB80" s="214">
        <f t="shared" si="21"/>
        <v>824.69208333333336</v>
      </c>
      <c r="AC80" s="217"/>
      <c r="AD80" s="217"/>
      <c r="AE80" s="217"/>
      <c r="AF80" s="215">
        <f t="shared" si="22"/>
        <v>0</v>
      </c>
    </row>
    <row r="81" spans="1:32">
      <c r="A81" s="325">
        <f t="shared" si="23"/>
        <v>68</v>
      </c>
      <c r="B81" s="208" t="s">
        <v>494</v>
      </c>
      <c r="C81" s="208" t="s">
        <v>175</v>
      </c>
      <c r="D81" s="208" t="s">
        <v>180</v>
      </c>
      <c r="E81" s="237" t="s">
        <v>181</v>
      </c>
      <c r="F81" s="210">
        <v>0</v>
      </c>
      <c r="G81" s="210">
        <v>0</v>
      </c>
      <c r="H81" s="210">
        <v>0</v>
      </c>
      <c r="I81" s="210">
        <v>0</v>
      </c>
      <c r="J81" s="210">
        <v>0</v>
      </c>
      <c r="K81" s="210">
        <v>0</v>
      </c>
      <c r="L81" s="210">
        <v>3300</v>
      </c>
      <c r="M81" s="210">
        <v>0</v>
      </c>
      <c r="N81" s="210">
        <v>0</v>
      </c>
      <c r="O81" s="210">
        <v>0</v>
      </c>
      <c r="P81" s="210">
        <v>0</v>
      </c>
      <c r="Q81" s="210">
        <v>0</v>
      </c>
      <c r="R81" s="210">
        <v>0</v>
      </c>
      <c r="S81" s="211">
        <f t="shared" si="20"/>
        <v>275</v>
      </c>
      <c r="T81" s="188"/>
      <c r="U81" s="214"/>
      <c r="V81" s="214"/>
      <c r="W81" s="214"/>
      <c r="X81" s="216">
        <f t="shared" si="19"/>
        <v>275</v>
      </c>
      <c r="Y81" s="214"/>
      <c r="Z81" s="214"/>
      <c r="AA81" s="214"/>
      <c r="AB81" s="214">
        <f t="shared" si="21"/>
        <v>275</v>
      </c>
      <c r="AC81" s="217"/>
      <c r="AD81" s="217"/>
      <c r="AE81" s="217"/>
      <c r="AF81" s="215">
        <f t="shared" si="22"/>
        <v>0</v>
      </c>
    </row>
    <row r="82" spans="1:32">
      <c r="A82" s="325">
        <f t="shared" si="23"/>
        <v>69</v>
      </c>
      <c r="B82" s="208" t="s">
        <v>494</v>
      </c>
      <c r="C82" s="208" t="s">
        <v>175</v>
      </c>
      <c r="D82" s="208" t="s">
        <v>182</v>
      </c>
      <c r="E82" s="237" t="s">
        <v>183</v>
      </c>
      <c r="F82" s="210">
        <v>0</v>
      </c>
      <c r="G82" s="210">
        <v>0</v>
      </c>
      <c r="H82" s="210">
        <v>0</v>
      </c>
      <c r="I82" s="210">
        <v>0</v>
      </c>
      <c r="J82" s="210">
        <v>0</v>
      </c>
      <c r="K82" s="210">
        <v>0</v>
      </c>
      <c r="L82" s="210">
        <v>0</v>
      </c>
      <c r="M82" s="210">
        <v>0</v>
      </c>
      <c r="N82" s="210">
        <v>0</v>
      </c>
      <c r="O82" s="210">
        <v>0</v>
      </c>
      <c r="P82" s="210">
        <v>0</v>
      </c>
      <c r="Q82" s="210">
        <v>0</v>
      </c>
      <c r="R82" s="210">
        <v>0</v>
      </c>
      <c r="S82" s="211">
        <f t="shared" si="20"/>
        <v>0</v>
      </c>
      <c r="T82" s="188"/>
      <c r="U82" s="214"/>
      <c r="V82" s="214"/>
      <c r="W82" s="214"/>
      <c r="X82" s="216">
        <f t="shared" si="19"/>
        <v>0</v>
      </c>
      <c r="Y82" s="214"/>
      <c r="Z82" s="214"/>
      <c r="AA82" s="214"/>
      <c r="AB82" s="214">
        <f t="shared" si="21"/>
        <v>0</v>
      </c>
      <c r="AC82" s="217"/>
      <c r="AD82" s="217"/>
      <c r="AE82" s="217"/>
      <c r="AF82" s="215">
        <f t="shared" si="22"/>
        <v>0</v>
      </c>
    </row>
    <row r="83" spans="1:32">
      <c r="A83" s="325">
        <f t="shared" si="23"/>
        <v>70</v>
      </c>
      <c r="B83" s="208" t="s">
        <v>494</v>
      </c>
      <c r="C83" s="208" t="s">
        <v>175</v>
      </c>
      <c r="D83" s="208" t="s">
        <v>184</v>
      </c>
      <c r="E83" s="237" t="s">
        <v>185</v>
      </c>
      <c r="F83" s="210">
        <v>0</v>
      </c>
      <c r="G83" s="210">
        <v>0</v>
      </c>
      <c r="H83" s="210">
        <v>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210">
        <v>0</v>
      </c>
      <c r="S83" s="211">
        <f t="shared" si="20"/>
        <v>0</v>
      </c>
      <c r="T83" s="188"/>
      <c r="U83" s="214"/>
      <c r="V83" s="214"/>
      <c r="W83" s="214"/>
      <c r="X83" s="216">
        <f t="shared" si="19"/>
        <v>0</v>
      </c>
      <c r="Y83" s="214"/>
      <c r="Z83" s="214"/>
      <c r="AA83" s="214"/>
      <c r="AB83" s="214">
        <f t="shared" si="21"/>
        <v>0</v>
      </c>
      <c r="AC83" s="217"/>
      <c r="AD83" s="217"/>
      <c r="AE83" s="217"/>
      <c r="AF83" s="215">
        <f t="shared" si="22"/>
        <v>0</v>
      </c>
    </row>
    <row r="84" spans="1:32">
      <c r="A84" s="325">
        <f t="shared" si="23"/>
        <v>71</v>
      </c>
      <c r="B84" s="208" t="s">
        <v>494</v>
      </c>
      <c r="C84" s="208" t="s">
        <v>175</v>
      </c>
      <c r="D84" s="208" t="s">
        <v>186</v>
      </c>
      <c r="E84" s="237" t="s">
        <v>187</v>
      </c>
      <c r="F84" s="210">
        <v>0</v>
      </c>
      <c r="G84" s="210">
        <v>0</v>
      </c>
      <c r="H84" s="210">
        <v>0</v>
      </c>
      <c r="I84" s="210">
        <v>0</v>
      </c>
      <c r="J84" s="210">
        <v>0</v>
      </c>
      <c r="K84" s="210">
        <v>0</v>
      </c>
      <c r="L84" s="210">
        <v>0</v>
      </c>
      <c r="M84" s="210">
        <v>0</v>
      </c>
      <c r="N84" s="210">
        <v>0</v>
      </c>
      <c r="O84" s="210">
        <v>0</v>
      </c>
      <c r="P84" s="210">
        <v>0</v>
      </c>
      <c r="Q84" s="210">
        <v>0</v>
      </c>
      <c r="R84" s="210">
        <v>0</v>
      </c>
      <c r="S84" s="211">
        <f t="shared" si="20"/>
        <v>0</v>
      </c>
      <c r="T84" s="188"/>
      <c r="U84" s="214"/>
      <c r="V84" s="214"/>
      <c r="W84" s="214"/>
      <c r="X84" s="216">
        <f t="shared" si="19"/>
        <v>0</v>
      </c>
      <c r="Y84" s="214"/>
      <c r="Z84" s="214"/>
      <c r="AA84" s="214"/>
      <c r="AB84" s="214">
        <f t="shared" si="21"/>
        <v>0</v>
      </c>
      <c r="AC84" s="217"/>
      <c r="AD84" s="217"/>
      <c r="AE84" s="217"/>
      <c r="AF84" s="215">
        <f t="shared" si="22"/>
        <v>0</v>
      </c>
    </row>
    <row r="85" spans="1:32">
      <c r="A85" s="325">
        <f t="shared" si="23"/>
        <v>72</v>
      </c>
      <c r="B85" s="208" t="s">
        <v>494</v>
      </c>
      <c r="C85" s="208" t="s">
        <v>175</v>
      </c>
      <c r="D85" s="208" t="s">
        <v>188</v>
      </c>
      <c r="E85" s="237" t="s">
        <v>189</v>
      </c>
      <c r="F85" s="210">
        <v>0</v>
      </c>
      <c r="G85" s="210">
        <v>0</v>
      </c>
      <c r="H85" s="210">
        <v>0</v>
      </c>
      <c r="I85" s="210">
        <v>0</v>
      </c>
      <c r="J85" s="210">
        <v>0</v>
      </c>
      <c r="K85" s="210">
        <v>0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211">
        <f t="shared" si="20"/>
        <v>0</v>
      </c>
      <c r="T85" s="188"/>
      <c r="U85" s="214"/>
      <c r="V85" s="214"/>
      <c r="W85" s="214"/>
      <c r="X85" s="216">
        <f t="shared" si="19"/>
        <v>0</v>
      </c>
      <c r="Y85" s="214"/>
      <c r="Z85" s="214"/>
      <c r="AA85" s="214"/>
      <c r="AB85" s="214">
        <f t="shared" si="21"/>
        <v>0</v>
      </c>
      <c r="AC85" s="217"/>
      <c r="AD85" s="217"/>
      <c r="AE85" s="217"/>
      <c r="AF85" s="215">
        <f t="shared" si="22"/>
        <v>0</v>
      </c>
    </row>
    <row r="86" spans="1:32">
      <c r="A86" s="325">
        <f t="shared" si="23"/>
        <v>73</v>
      </c>
      <c r="B86" s="208" t="s">
        <v>494</v>
      </c>
      <c r="C86" s="208" t="s">
        <v>175</v>
      </c>
      <c r="D86" s="208" t="s">
        <v>190</v>
      </c>
      <c r="E86" s="237" t="s">
        <v>191</v>
      </c>
      <c r="F86" s="210">
        <v>0</v>
      </c>
      <c r="G86" s="210">
        <v>0</v>
      </c>
      <c r="H86" s="210">
        <v>0</v>
      </c>
      <c r="I86" s="210">
        <v>0</v>
      </c>
      <c r="J86" s="210">
        <v>0</v>
      </c>
      <c r="K86" s="210">
        <v>0</v>
      </c>
      <c r="L86" s="210">
        <v>0</v>
      </c>
      <c r="M86" s="210">
        <v>0</v>
      </c>
      <c r="N86" s="210">
        <v>0</v>
      </c>
      <c r="O86" s="210">
        <v>0</v>
      </c>
      <c r="P86" s="210">
        <v>0</v>
      </c>
      <c r="Q86" s="210">
        <v>0</v>
      </c>
      <c r="R86" s="210">
        <v>0</v>
      </c>
      <c r="S86" s="211">
        <f t="shared" si="20"/>
        <v>0</v>
      </c>
      <c r="T86" s="188"/>
      <c r="U86" s="214"/>
      <c r="V86" s="214"/>
      <c r="W86" s="214"/>
      <c r="X86" s="216">
        <f t="shared" si="19"/>
        <v>0</v>
      </c>
      <c r="Y86" s="214"/>
      <c r="Z86" s="214"/>
      <c r="AA86" s="214"/>
      <c r="AB86" s="214">
        <f t="shared" si="21"/>
        <v>0</v>
      </c>
      <c r="AC86" s="217"/>
      <c r="AD86" s="217"/>
      <c r="AE86" s="217"/>
      <c r="AF86" s="215">
        <f t="shared" si="22"/>
        <v>0</v>
      </c>
    </row>
    <row r="87" spans="1:32">
      <c r="A87" s="325">
        <f t="shared" si="23"/>
        <v>74</v>
      </c>
      <c r="B87" s="208" t="s">
        <v>494</v>
      </c>
      <c r="C87" s="208" t="s">
        <v>175</v>
      </c>
      <c r="D87" s="208" t="s">
        <v>192</v>
      </c>
      <c r="E87" s="237" t="s">
        <v>193</v>
      </c>
      <c r="F87" s="230">
        <v>0</v>
      </c>
      <c r="G87" s="230">
        <v>0</v>
      </c>
      <c r="H87" s="230">
        <v>0</v>
      </c>
      <c r="I87" s="230">
        <v>0</v>
      </c>
      <c r="J87" s="230">
        <v>0</v>
      </c>
      <c r="K87" s="230">
        <v>171.65</v>
      </c>
      <c r="L87" s="230">
        <v>0</v>
      </c>
      <c r="M87" s="230">
        <v>0</v>
      </c>
      <c r="N87" s="230">
        <v>0</v>
      </c>
      <c r="O87" s="230">
        <v>0</v>
      </c>
      <c r="P87" s="230">
        <v>0</v>
      </c>
      <c r="Q87" s="230">
        <v>17559.13</v>
      </c>
      <c r="R87" s="230">
        <v>0</v>
      </c>
      <c r="S87" s="211">
        <f t="shared" si="20"/>
        <v>1477.5650000000003</v>
      </c>
      <c r="T87" s="188"/>
      <c r="U87" s="214"/>
      <c r="V87" s="214"/>
      <c r="W87" s="214"/>
      <c r="X87" s="216">
        <f t="shared" si="19"/>
        <v>1477.5650000000003</v>
      </c>
      <c r="Y87" s="214"/>
      <c r="Z87" s="214"/>
      <c r="AA87" s="214"/>
      <c r="AB87" s="214">
        <f t="shared" si="21"/>
        <v>1477.5650000000003</v>
      </c>
      <c r="AC87" s="217"/>
      <c r="AD87" s="217"/>
      <c r="AE87" s="217"/>
      <c r="AF87" s="215">
        <f t="shared" si="22"/>
        <v>0</v>
      </c>
    </row>
    <row r="88" spans="1:32">
      <c r="A88" s="325">
        <f t="shared" si="23"/>
        <v>75</v>
      </c>
      <c r="B88" s="185"/>
      <c r="C88" s="185"/>
      <c r="D88" s="185"/>
      <c r="E88" s="237" t="s">
        <v>194</v>
      </c>
      <c r="F88" s="218">
        <f>SUM(F75:F87)</f>
        <v>0</v>
      </c>
      <c r="G88" s="218">
        <f t="shared" ref="G88:S88" si="24">SUM(G75:G87)</f>
        <v>0</v>
      </c>
      <c r="H88" s="218">
        <f t="shared" si="24"/>
        <v>0</v>
      </c>
      <c r="I88" s="218">
        <f t="shared" si="24"/>
        <v>0</v>
      </c>
      <c r="J88" s="218">
        <f t="shared" si="24"/>
        <v>0</v>
      </c>
      <c r="K88" s="218">
        <f t="shared" si="24"/>
        <v>171.65</v>
      </c>
      <c r="L88" s="218">
        <f t="shared" si="24"/>
        <v>3300</v>
      </c>
      <c r="M88" s="218">
        <f t="shared" si="24"/>
        <v>0</v>
      </c>
      <c r="N88" s="218">
        <f t="shared" si="24"/>
        <v>0</v>
      </c>
      <c r="O88" s="218">
        <f t="shared" si="24"/>
        <v>0</v>
      </c>
      <c r="P88" s="218">
        <f t="shared" si="24"/>
        <v>0</v>
      </c>
      <c r="Q88" s="218">
        <f t="shared" si="24"/>
        <v>17559.13</v>
      </c>
      <c r="R88" s="218">
        <f t="shared" si="24"/>
        <v>129531.37</v>
      </c>
      <c r="S88" s="219">
        <f t="shared" si="24"/>
        <v>7149.7054166666667</v>
      </c>
      <c r="T88" s="188"/>
      <c r="U88" s="214"/>
      <c r="V88" s="214"/>
      <c r="W88" s="214"/>
      <c r="X88" s="216"/>
      <c r="Y88" s="214"/>
      <c r="Z88" s="214"/>
      <c r="AA88" s="214"/>
      <c r="AB88" s="214"/>
      <c r="AC88" s="217"/>
      <c r="AD88" s="217"/>
      <c r="AE88" s="217"/>
      <c r="AF88" s="215">
        <f t="shared" si="22"/>
        <v>0</v>
      </c>
    </row>
    <row r="89" spans="1:32">
      <c r="A89" s="325">
        <f t="shared" si="23"/>
        <v>76</v>
      </c>
      <c r="B89" s="185"/>
      <c r="C89" s="185"/>
      <c r="D89" s="185"/>
      <c r="E89" s="237"/>
      <c r="F89" s="210"/>
      <c r="G89" s="257"/>
      <c r="H89" s="258"/>
      <c r="I89" s="258"/>
      <c r="J89" s="259"/>
      <c r="K89" s="260"/>
      <c r="L89" s="261"/>
      <c r="M89" s="262"/>
      <c r="N89" s="263"/>
      <c r="O89" s="270"/>
      <c r="P89" s="264"/>
      <c r="Q89" s="265"/>
      <c r="R89" s="210"/>
      <c r="S89" s="228"/>
      <c r="T89" s="188"/>
      <c r="U89" s="214"/>
      <c r="V89" s="214"/>
      <c r="W89" s="214"/>
      <c r="X89" s="216"/>
      <c r="Y89" s="214"/>
      <c r="Z89" s="214"/>
      <c r="AA89" s="214"/>
      <c r="AB89" s="214"/>
      <c r="AC89" s="217"/>
      <c r="AD89" s="217"/>
      <c r="AE89" s="217"/>
      <c r="AF89" s="215">
        <f t="shared" si="22"/>
        <v>0</v>
      </c>
    </row>
    <row r="90" spans="1:32">
      <c r="A90" s="325">
        <f t="shared" si="23"/>
        <v>77</v>
      </c>
      <c r="B90" s="208" t="s">
        <v>494</v>
      </c>
      <c r="C90" s="208" t="s">
        <v>195</v>
      </c>
      <c r="D90" s="185"/>
      <c r="E90" s="237" t="s">
        <v>196</v>
      </c>
      <c r="F90" s="210">
        <v>0</v>
      </c>
      <c r="G90" s="210">
        <v>0</v>
      </c>
      <c r="H90" s="210">
        <v>0</v>
      </c>
      <c r="I90" s="210">
        <v>0</v>
      </c>
      <c r="J90" s="210">
        <v>0</v>
      </c>
      <c r="K90" s="210">
        <v>0</v>
      </c>
      <c r="L90" s="210">
        <v>0</v>
      </c>
      <c r="M90" s="210">
        <v>0</v>
      </c>
      <c r="N90" s="210">
        <v>0</v>
      </c>
      <c r="O90" s="210">
        <v>0</v>
      </c>
      <c r="P90" s="210">
        <v>0</v>
      </c>
      <c r="Q90" s="210">
        <v>0</v>
      </c>
      <c r="R90" s="210">
        <v>0</v>
      </c>
      <c r="S90" s="228">
        <f>((F90+R90)+((G90+H90+I90+J90+K90+L90+M90+N90+O90+P90+Q90)*2))/24</f>
        <v>0</v>
      </c>
      <c r="T90" s="188"/>
      <c r="U90" s="214"/>
      <c r="V90" s="214"/>
      <c r="W90" s="214"/>
      <c r="X90" s="216"/>
      <c r="Y90" s="214"/>
      <c r="Z90" s="214"/>
      <c r="AA90" s="214"/>
      <c r="AB90" s="214"/>
      <c r="AC90" s="217"/>
      <c r="AD90" s="217"/>
      <c r="AE90" s="217"/>
      <c r="AF90" s="215">
        <f t="shared" si="22"/>
        <v>0</v>
      </c>
    </row>
    <row r="91" spans="1:32">
      <c r="A91" s="325">
        <f t="shared" si="23"/>
        <v>78</v>
      </c>
      <c r="B91" s="185"/>
      <c r="C91" s="185"/>
      <c r="D91" s="185"/>
      <c r="E91" s="237"/>
      <c r="F91" s="210"/>
      <c r="G91" s="257"/>
      <c r="H91" s="258"/>
      <c r="I91" s="258"/>
      <c r="J91" s="259"/>
      <c r="K91" s="260"/>
      <c r="L91" s="261"/>
      <c r="M91" s="262"/>
      <c r="N91" s="263"/>
      <c r="O91" s="229"/>
      <c r="P91" s="264"/>
      <c r="Q91" s="265"/>
      <c r="R91" s="210"/>
      <c r="S91" s="228"/>
      <c r="T91" s="188"/>
      <c r="U91" s="214"/>
      <c r="V91" s="214"/>
      <c r="W91" s="214"/>
      <c r="X91" s="216"/>
      <c r="Y91" s="214"/>
      <c r="Z91" s="214"/>
      <c r="AA91" s="214"/>
      <c r="AB91" s="214"/>
      <c r="AC91" s="217"/>
      <c r="AD91" s="217"/>
      <c r="AE91" s="217"/>
      <c r="AF91" s="215">
        <f t="shared" si="22"/>
        <v>0</v>
      </c>
    </row>
    <row r="92" spans="1:32">
      <c r="A92" s="325">
        <f t="shared" si="23"/>
        <v>79</v>
      </c>
      <c r="B92" s="185"/>
      <c r="C92" s="185"/>
      <c r="D92" s="185"/>
      <c r="E92" s="237" t="s">
        <v>197</v>
      </c>
      <c r="F92" s="210">
        <f>+F90+F88+F73</f>
        <v>20315795.579999998</v>
      </c>
      <c r="G92" s="210">
        <f t="shared" ref="G92:S92" si="25">+G90+G88+G73</f>
        <v>25985129.739999995</v>
      </c>
      <c r="H92" s="210">
        <f t="shared" si="25"/>
        <v>21489963.910000004</v>
      </c>
      <c r="I92" s="210">
        <f t="shared" si="25"/>
        <v>25031043.339999992</v>
      </c>
      <c r="J92" s="210">
        <f t="shared" si="25"/>
        <v>19391541.48</v>
      </c>
      <c r="K92" s="210">
        <f t="shared" si="25"/>
        <v>13337098.920000002</v>
      </c>
      <c r="L92" s="210">
        <f t="shared" si="25"/>
        <v>11210405.25</v>
      </c>
      <c r="M92" s="210">
        <f t="shared" si="25"/>
        <v>8929667.6899999995</v>
      </c>
      <c r="N92" s="210">
        <f t="shared" si="25"/>
        <v>9393154.6999999955</v>
      </c>
      <c r="O92" s="210">
        <f t="shared" si="25"/>
        <v>9290701.3399999961</v>
      </c>
      <c r="P92" s="210">
        <f t="shared" si="25"/>
        <v>12139848.779999996</v>
      </c>
      <c r="Q92" s="210">
        <f t="shared" si="25"/>
        <v>13631680.489999998</v>
      </c>
      <c r="R92" s="210">
        <f t="shared" si="25"/>
        <v>19915693.260000002</v>
      </c>
      <c r="S92" s="211">
        <f t="shared" si="25"/>
        <v>15828831.671666665</v>
      </c>
      <c r="T92" s="188"/>
      <c r="U92" s="214"/>
      <c r="V92" s="214"/>
      <c r="W92" s="214"/>
      <c r="X92" s="216"/>
      <c r="Y92" s="214"/>
      <c r="Z92" s="214"/>
      <c r="AA92" s="214"/>
      <c r="AB92" s="214"/>
      <c r="AC92" s="217"/>
      <c r="AD92" s="217"/>
      <c r="AE92" s="217"/>
      <c r="AF92" s="215">
        <f t="shared" si="22"/>
        <v>0</v>
      </c>
    </row>
    <row r="93" spans="1:32">
      <c r="A93" s="325">
        <f t="shared" si="23"/>
        <v>80</v>
      </c>
      <c r="B93" s="185"/>
      <c r="C93" s="185"/>
      <c r="D93" s="185"/>
      <c r="E93" s="237"/>
      <c r="F93" s="210"/>
      <c r="G93" s="257"/>
      <c r="H93" s="258"/>
      <c r="I93" s="258"/>
      <c r="J93" s="259"/>
      <c r="K93" s="260"/>
      <c r="L93" s="261"/>
      <c r="M93" s="262"/>
      <c r="N93" s="263"/>
      <c r="O93" s="229"/>
      <c r="P93" s="264"/>
      <c r="Q93" s="265"/>
      <c r="R93" s="210"/>
      <c r="S93" s="228">
        <f>((F93+R93)+((G93+H93+I93+J93+K93+L93+M93+N93+O93+P93+Q93)*2))/24</f>
        <v>0</v>
      </c>
      <c r="T93" s="188"/>
      <c r="U93" s="214"/>
      <c r="V93" s="214"/>
      <c r="W93" s="214"/>
      <c r="X93" s="216"/>
      <c r="Y93" s="214"/>
      <c r="Z93" s="214"/>
      <c r="AA93" s="214"/>
      <c r="AB93" s="214"/>
      <c r="AC93" s="217"/>
      <c r="AD93" s="217"/>
      <c r="AE93" s="217"/>
      <c r="AF93" s="215">
        <f t="shared" si="22"/>
        <v>0</v>
      </c>
    </row>
    <row r="94" spans="1:32">
      <c r="A94" s="325">
        <f t="shared" si="23"/>
        <v>81</v>
      </c>
      <c r="B94" s="208" t="s">
        <v>522</v>
      </c>
      <c r="C94" s="208" t="s">
        <v>198</v>
      </c>
      <c r="D94" s="208" t="s">
        <v>355</v>
      </c>
      <c r="E94" s="209" t="s">
        <v>534</v>
      </c>
      <c r="F94" s="210">
        <v>-94848.38</v>
      </c>
      <c r="G94" s="210">
        <v>-122637.92</v>
      </c>
      <c r="H94" s="210">
        <v>-122637.92</v>
      </c>
      <c r="I94" s="210">
        <v>-122637.92</v>
      </c>
      <c r="J94" s="210">
        <v>-122637.92</v>
      </c>
      <c r="K94" s="210">
        <v>-122637.92</v>
      </c>
      <c r="L94" s="210">
        <v>-122637.92</v>
      </c>
      <c r="M94" s="210">
        <v>-122637.92</v>
      </c>
      <c r="N94" s="210">
        <v>-122637.92</v>
      </c>
      <c r="O94" s="210">
        <v>-122637.92</v>
      </c>
      <c r="P94" s="210">
        <v>-122637.92</v>
      </c>
      <c r="Q94" s="210">
        <v>-122637.92</v>
      </c>
      <c r="R94" s="210">
        <v>-122637.92</v>
      </c>
      <c r="S94" s="211">
        <f>((F94+R94)+((G94+H94+I94+J94+K94+L94+M94+N94+O94+P94+Q94)*2))/24</f>
        <v>-121480.02249999998</v>
      </c>
      <c r="T94" s="188"/>
      <c r="U94" s="214">
        <f t="shared" ref="U94:U112" si="26">+S94</f>
        <v>-121480.02249999998</v>
      </c>
      <c r="V94" s="214"/>
      <c r="W94" s="214"/>
      <c r="X94" s="216"/>
      <c r="Y94" s="214"/>
      <c r="Z94" s="214"/>
      <c r="AA94" s="214"/>
      <c r="AB94" s="214"/>
      <c r="AC94" s="217"/>
      <c r="AD94" s="266">
        <f t="shared" ref="AD94:AD112" si="27">+U94</f>
        <v>-121480.02249999998</v>
      </c>
      <c r="AE94" s="217"/>
      <c r="AF94" s="215">
        <f t="shared" si="22"/>
        <v>0</v>
      </c>
    </row>
    <row r="95" spans="1:32">
      <c r="A95" s="325">
        <f t="shared" si="23"/>
        <v>82</v>
      </c>
      <c r="B95" s="208" t="s">
        <v>524</v>
      </c>
      <c r="C95" s="208" t="s">
        <v>198</v>
      </c>
      <c r="D95" s="208" t="s">
        <v>355</v>
      </c>
      <c r="E95" s="209" t="s">
        <v>534</v>
      </c>
      <c r="F95" s="210">
        <v>-317289.09999999998</v>
      </c>
      <c r="G95" s="210">
        <v>-288682.78000000003</v>
      </c>
      <c r="H95" s="210">
        <v>-288682.78000000003</v>
      </c>
      <c r="I95" s="210">
        <v>-288682.78000000003</v>
      </c>
      <c r="J95" s="210">
        <v>-288682.78000000003</v>
      </c>
      <c r="K95" s="210">
        <v>-288682.78000000003</v>
      </c>
      <c r="L95" s="210">
        <v>-288682.78000000003</v>
      </c>
      <c r="M95" s="210">
        <v>-288682.78000000003</v>
      </c>
      <c r="N95" s="210">
        <v>-288682.78000000003</v>
      </c>
      <c r="O95" s="210">
        <v>-288682.78000000003</v>
      </c>
      <c r="P95" s="210">
        <v>-288682.78000000003</v>
      </c>
      <c r="Q95" s="210">
        <v>-288682.78000000003</v>
      </c>
      <c r="R95" s="210">
        <v>-288682.78000000003</v>
      </c>
      <c r="S95" s="211">
        <f t="shared" ref="S95:S107" si="28">((F95+R95)+((G95+H95+I95+J95+K95+L95+M95+N95+O95+P95+Q95)*2))/24</f>
        <v>-289874.71000000008</v>
      </c>
      <c r="T95" s="188"/>
      <c r="U95" s="214">
        <f t="shared" si="26"/>
        <v>-289874.71000000008</v>
      </c>
      <c r="V95" s="214"/>
      <c r="W95" s="214"/>
      <c r="X95" s="216"/>
      <c r="Y95" s="214"/>
      <c r="Z95" s="214"/>
      <c r="AA95" s="214"/>
      <c r="AB95" s="214"/>
      <c r="AC95" s="217"/>
      <c r="AD95" s="266">
        <f t="shared" si="27"/>
        <v>-289874.71000000008</v>
      </c>
      <c r="AE95" s="217"/>
      <c r="AF95" s="215">
        <f t="shared" si="22"/>
        <v>0</v>
      </c>
    </row>
    <row r="96" spans="1:32">
      <c r="A96" s="325">
        <f t="shared" si="23"/>
        <v>83</v>
      </c>
      <c r="B96" s="208" t="s">
        <v>522</v>
      </c>
      <c r="C96" s="208" t="s">
        <v>198</v>
      </c>
      <c r="D96" s="208" t="s">
        <v>383</v>
      </c>
      <c r="E96" s="209" t="s">
        <v>535</v>
      </c>
      <c r="F96" s="210">
        <v>345553.89</v>
      </c>
      <c r="G96" s="210">
        <v>15362.43</v>
      </c>
      <c r="H96" s="210">
        <v>33142.53</v>
      </c>
      <c r="I96" s="210">
        <v>46697.9</v>
      </c>
      <c r="J96" s="210">
        <v>61337.08</v>
      </c>
      <c r="K96" s="210">
        <v>85720.86</v>
      </c>
      <c r="L96" s="210">
        <v>112989.68</v>
      </c>
      <c r="M96" s="210">
        <v>164502.28</v>
      </c>
      <c r="N96" s="210">
        <v>198391.42</v>
      </c>
      <c r="O96" s="210">
        <v>221597.04</v>
      </c>
      <c r="P96" s="210">
        <v>240541.85</v>
      </c>
      <c r="Q96" s="210">
        <v>262407.96999999997</v>
      </c>
      <c r="R96" s="210">
        <v>282955.15999999997</v>
      </c>
      <c r="S96" s="211">
        <f t="shared" si="28"/>
        <v>146412.13041666665</v>
      </c>
      <c r="T96" s="188"/>
      <c r="U96" s="214">
        <f t="shared" si="26"/>
        <v>146412.13041666665</v>
      </c>
      <c r="V96" s="214"/>
      <c r="W96" s="214"/>
      <c r="X96" s="216"/>
      <c r="Y96" s="214"/>
      <c r="Z96" s="214"/>
      <c r="AA96" s="214"/>
      <c r="AB96" s="214"/>
      <c r="AC96" s="217"/>
      <c r="AD96" s="266">
        <f t="shared" si="27"/>
        <v>146412.13041666665</v>
      </c>
      <c r="AE96" s="217"/>
      <c r="AF96" s="215">
        <f t="shared" si="22"/>
        <v>0</v>
      </c>
    </row>
    <row r="97" spans="1:32">
      <c r="A97" s="325">
        <f t="shared" si="23"/>
        <v>84</v>
      </c>
      <c r="B97" s="208" t="s">
        <v>524</v>
      </c>
      <c r="C97" s="208" t="s">
        <v>198</v>
      </c>
      <c r="D97" s="208" t="s">
        <v>383</v>
      </c>
      <c r="E97" s="209" t="s">
        <v>535</v>
      </c>
      <c r="F97" s="210">
        <v>1418482.93</v>
      </c>
      <c r="G97" s="210">
        <v>48231.389999999898</v>
      </c>
      <c r="H97" s="210">
        <v>107283.19</v>
      </c>
      <c r="I97" s="210">
        <v>161755.82</v>
      </c>
      <c r="J97" s="210">
        <v>216474.08</v>
      </c>
      <c r="K97" s="210">
        <v>349034.42</v>
      </c>
      <c r="L97" s="210">
        <v>468110.54</v>
      </c>
      <c r="M97" s="210">
        <v>651131.96</v>
      </c>
      <c r="N97" s="210">
        <v>790973.85</v>
      </c>
      <c r="O97" s="210">
        <v>867900.66</v>
      </c>
      <c r="P97" s="210">
        <v>978123.51</v>
      </c>
      <c r="Q97" s="210">
        <v>1038216.36</v>
      </c>
      <c r="R97" s="210">
        <v>1101392.3700000001</v>
      </c>
      <c r="S97" s="211">
        <f t="shared" si="28"/>
        <v>578097.78583333327</v>
      </c>
      <c r="T97" s="188"/>
      <c r="U97" s="214">
        <f t="shared" si="26"/>
        <v>578097.78583333327</v>
      </c>
      <c r="V97" s="214"/>
      <c r="W97" s="214"/>
      <c r="X97" s="216"/>
      <c r="Y97" s="214"/>
      <c r="Z97" s="214"/>
      <c r="AA97" s="214"/>
      <c r="AB97" s="214"/>
      <c r="AC97" s="217"/>
      <c r="AD97" s="266">
        <f t="shared" si="27"/>
        <v>578097.78583333327</v>
      </c>
      <c r="AE97" s="217"/>
      <c r="AF97" s="215">
        <f t="shared" si="22"/>
        <v>0</v>
      </c>
    </row>
    <row r="98" spans="1:32">
      <c r="A98" s="325">
        <f t="shared" si="23"/>
        <v>85</v>
      </c>
      <c r="B98" s="208" t="s">
        <v>522</v>
      </c>
      <c r="C98" s="208" t="s">
        <v>198</v>
      </c>
      <c r="D98" s="208" t="s">
        <v>536</v>
      </c>
      <c r="E98" s="209" t="s">
        <v>537</v>
      </c>
      <c r="F98" s="210">
        <v>-129027.36</v>
      </c>
      <c r="G98" s="210">
        <v>-9203.8799999999992</v>
      </c>
      <c r="H98" s="210">
        <v>-12406.59</v>
      </c>
      <c r="I98" s="210">
        <v>-14849.66</v>
      </c>
      <c r="J98" s="210">
        <v>-35891.57</v>
      </c>
      <c r="K98" s="210">
        <v>-43807.8</v>
      </c>
      <c r="L98" s="210">
        <v>-50628.68</v>
      </c>
      <c r="M98" s="210">
        <v>-56337.94</v>
      </c>
      <c r="N98" s="210">
        <v>-66415.97</v>
      </c>
      <c r="O98" s="210">
        <v>-77389.289999999994</v>
      </c>
      <c r="P98" s="210">
        <v>-88841.62</v>
      </c>
      <c r="Q98" s="210">
        <v>-100565.67</v>
      </c>
      <c r="R98" s="210">
        <v>-109625.87</v>
      </c>
      <c r="S98" s="211">
        <f t="shared" si="28"/>
        <v>-56305.440416666672</v>
      </c>
      <c r="T98" s="188"/>
      <c r="U98" s="214">
        <f t="shared" si="26"/>
        <v>-56305.440416666672</v>
      </c>
      <c r="V98" s="214"/>
      <c r="W98" s="214"/>
      <c r="X98" s="216"/>
      <c r="Y98" s="214"/>
      <c r="Z98" s="214"/>
      <c r="AA98" s="214"/>
      <c r="AB98" s="214"/>
      <c r="AC98" s="217"/>
      <c r="AD98" s="266">
        <f t="shared" si="27"/>
        <v>-56305.440416666672</v>
      </c>
      <c r="AE98" s="217"/>
      <c r="AF98" s="215">
        <f t="shared" si="22"/>
        <v>0</v>
      </c>
    </row>
    <row r="99" spans="1:32">
      <c r="A99" s="325">
        <f t="shared" si="23"/>
        <v>86</v>
      </c>
      <c r="B99" s="208" t="s">
        <v>524</v>
      </c>
      <c r="C99" s="208" t="s">
        <v>198</v>
      </c>
      <c r="D99" s="208" t="s">
        <v>536</v>
      </c>
      <c r="E99" s="209" t="s">
        <v>537</v>
      </c>
      <c r="F99" s="210">
        <v>-409179.2</v>
      </c>
      <c r="G99" s="210">
        <v>-38857.26</v>
      </c>
      <c r="H99" s="210">
        <v>-75548.570000000007</v>
      </c>
      <c r="I99" s="210">
        <v>-118364.87</v>
      </c>
      <c r="J99" s="210">
        <v>-155856.04</v>
      </c>
      <c r="K99" s="210">
        <v>-187677.54</v>
      </c>
      <c r="L99" s="210">
        <v>-218968.6</v>
      </c>
      <c r="M99" s="210">
        <v>-263414.53000000003</v>
      </c>
      <c r="N99" s="210">
        <v>-291171.01</v>
      </c>
      <c r="O99" s="210">
        <v>-319504.53000000003</v>
      </c>
      <c r="P99" s="210">
        <v>-362877.37</v>
      </c>
      <c r="Q99" s="210">
        <v>-389299.99</v>
      </c>
      <c r="R99" s="210">
        <v>-420596.92</v>
      </c>
      <c r="S99" s="211">
        <f t="shared" si="28"/>
        <v>-236369.03083333338</v>
      </c>
      <c r="T99" s="188"/>
      <c r="U99" s="214">
        <f t="shared" si="26"/>
        <v>-236369.03083333338</v>
      </c>
      <c r="V99" s="214"/>
      <c r="W99" s="214"/>
      <c r="X99" s="216"/>
      <c r="Y99" s="214"/>
      <c r="Z99" s="214"/>
      <c r="AA99" s="214"/>
      <c r="AB99" s="214"/>
      <c r="AC99" s="217"/>
      <c r="AD99" s="266">
        <f t="shared" si="27"/>
        <v>-236369.03083333338</v>
      </c>
      <c r="AE99" s="217"/>
      <c r="AF99" s="215">
        <f t="shared" si="22"/>
        <v>0</v>
      </c>
    </row>
    <row r="100" spans="1:32">
      <c r="A100" s="325">
        <f t="shared" si="23"/>
        <v>87</v>
      </c>
      <c r="B100" s="208" t="s">
        <v>522</v>
      </c>
      <c r="C100" s="208" t="s">
        <v>198</v>
      </c>
      <c r="D100" s="208" t="s">
        <v>538</v>
      </c>
      <c r="E100" s="209" t="s">
        <v>539</v>
      </c>
      <c r="F100" s="210">
        <v>-244316.07</v>
      </c>
      <c r="G100" s="210">
        <v>-20802.740000000002</v>
      </c>
      <c r="H100" s="210">
        <v>-45559.19</v>
      </c>
      <c r="I100" s="210">
        <v>-61251.71</v>
      </c>
      <c r="J100" s="210">
        <v>-52213.09</v>
      </c>
      <c r="K100" s="210">
        <v>-55951.17</v>
      </c>
      <c r="L100" s="210">
        <v>-75609.23</v>
      </c>
      <c r="M100" s="210">
        <v>-98255.679999999993</v>
      </c>
      <c r="N100" s="210">
        <v>-108596.5</v>
      </c>
      <c r="O100" s="210">
        <v>-111599</v>
      </c>
      <c r="P100" s="210">
        <v>-119201.21</v>
      </c>
      <c r="Q100" s="210">
        <v>-135475.43</v>
      </c>
      <c r="R100" s="210">
        <v>-175003.87</v>
      </c>
      <c r="S100" s="211">
        <f t="shared" si="28"/>
        <v>-91181.243333333332</v>
      </c>
      <c r="T100" s="188"/>
      <c r="U100" s="214">
        <f t="shared" si="26"/>
        <v>-91181.243333333332</v>
      </c>
      <c r="V100" s="214"/>
      <c r="W100" s="214"/>
      <c r="X100" s="216"/>
      <c r="Y100" s="214"/>
      <c r="Z100" s="214"/>
      <c r="AA100" s="214"/>
      <c r="AB100" s="214"/>
      <c r="AC100" s="217"/>
      <c r="AD100" s="266">
        <f t="shared" si="27"/>
        <v>-91181.243333333332</v>
      </c>
      <c r="AE100" s="217"/>
      <c r="AF100" s="215">
        <f t="shared" si="22"/>
        <v>0</v>
      </c>
    </row>
    <row r="101" spans="1:32">
      <c r="A101" s="325">
        <f t="shared" si="23"/>
        <v>88</v>
      </c>
      <c r="B101" s="208" t="s">
        <v>524</v>
      </c>
      <c r="C101" s="208" t="s">
        <v>198</v>
      </c>
      <c r="D101" s="208" t="s">
        <v>538</v>
      </c>
      <c r="E101" s="209" t="s">
        <v>539</v>
      </c>
      <c r="F101" s="210">
        <v>-980697.41</v>
      </c>
      <c r="G101" s="210">
        <v>-113721.83</v>
      </c>
      <c r="H101" s="210">
        <v>-104709.64</v>
      </c>
      <c r="I101" s="210">
        <v>-177212.69</v>
      </c>
      <c r="J101" s="210">
        <v>-180637.28</v>
      </c>
      <c r="K101" s="210">
        <v>-229152.02</v>
      </c>
      <c r="L101" s="210">
        <v>-246722.22</v>
      </c>
      <c r="M101" s="210">
        <v>-342059.09</v>
      </c>
      <c r="N101" s="210">
        <v>-395620.39</v>
      </c>
      <c r="O101" s="210">
        <v>-434698.23999999999</v>
      </c>
      <c r="P101" s="210">
        <v>-493305.3</v>
      </c>
      <c r="Q101" s="210">
        <v>-555221.80000000005</v>
      </c>
      <c r="R101" s="210">
        <v>-678722.01</v>
      </c>
      <c r="S101" s="211">
        <f t="shared" si="28"/>
        <v>-341897.51750000002</v>
      </c>
      <c r="T101" s="188"/>
      <c r="U101" s="214">
        <f t="shared" si="26"/>
        <v>-341897.51750000002</v>
      </c>
      <c r="V101" s="214"/>
      <c r="W101" s="214"/>
      <c r="X101" s="216"/>
      <c r="Y101" s="214"/>
      <c r="Z101" s="214"/>
      <c r="AA101" s="214"/>
      <c r="AB101" s="214"/>
      <c r="AC101" s="217"/>
      <c r="AD101" s="266">
        <f t="shared" si="27"/>
        <v>-341897.51750000002</v>
      </c>
      <c r="AE101" s="217"/>
      <c r="AF101" s="215">
        <f t="shared" si="22"/>
        <v>0</v>
      </c>
    </row>
    <row r="102" spans="1:32">
      <c r="A102" s="325">
        <f t="shared" si="23"/>
        <v>89</v>
      </c>
      <c r="B102" s="208" t="s">
        <v>522</v>
      </c>
      <c r="C102" s="208" t="s">
        <v>199</v>
      </c>
      <c r="D102" s="208" t="s">
        <v>355</v>
      </c>
      <c r="E102" s="209" t="s">
        <v>540</v>
      </c>
      <c r="F102" s="210">
        <v>-9892</v>
      </c>
      <c r="G102" s="210">
        <v>-40000</v>
      </c>
      <c r="H102" s="210">
        <v>-40000</v>
      </c>
      <c r="I102" s="210">
        <v>-40000</v>
      </c>
      <c r="J102" s="210">
        <v>-40000</v>
      </c>
      <c r="K102" s="210">
        <v>-40000</v>
      </c>
      <c r="L102" s="210">
        <v>-9984</v>
      </c>
      <c r="M102" s="210">
        <v>-9984</v>
      </c>
      <c r="N102" s="210">
        <v>-9984</v>
      </c>
      <c r="O102" s="210">
        <v>-9984</v>
      </c>
      <c r="P102" s="210">
        <v>-9984</v>
      </c>
      <c r="Q102" s="210">
        <v>-9984</v>
      </c>
      <c r="R102" s="210">
        <v>-9984</v>
      </c>
      <c r="S102" s="211">
        <f t="shared" si="28"/>
        <v>-22486.833333333332</v>
      </c>
      <c r="T102" s="188"/>
      <c r="U102" s="214">
        <f t="shared" si="26"/>
        <v>-22486.833333333332</v>
      </c>
      <c r="V102" s="214"/>
      <c r="W102" s="214"/>
      <c r="X102" s="216"/>
      <c r="Y102" s="214"/>
      <c r="Z102" s="214"/>
      <c r="AA102" s="214"/>
      <c r="AB102" s="214"/>
      <c r="AC102" s="217"/>
      <c r="AD102" s="266">
        <f t="shared" si="27"/>
        <v>-22486.833333333332</v>
      </c>
      <c r="AE102" s="217"/>
      <c r="AF102" s="215">
        <f t="shared" si="22"/>
        <v>0</v>
      </c>
    </row>
    <row r="103" spans="1:32">
      <c r="A103" s="325">
        <f t="shared" si="23"/>
        <v>90</v>
      </c>
      <c r="B103" s="208" t="s">
        <v>524</v>
      </c>
      <c r="C103" s="208" t="s">
        <v>199</v>
      </c>
      <c r="D103" s="208" t="s">
        <v>355</v>
      </c>
      <c r="E103" s="209" t="s">
        <v>540</v>
      </c>
      <c r="F103" s="210">
        <v>-30108</v>
      </c>
      <c r="G103" s="210">
        <v>0</v>
      </c>
      <c r="H103" s="210">
        <v>0</v>
      </c>
      <c r="I103" s="210">
        <v>0</v>
      </c>
      <c r="J103" s="210">
        <v>0</v>
      </c>
      <c r="K103" s="210">
        <v>0</v>
      </c>
      <c r="L103" s="210">
        <v>-30016</v>
      </c>
      <c r="M103" s="210">
        <v>-30016</v>
      </c>
      <c r="N103" s="210">
        <v>-30016</v>
      </c>
      <c r="O103" s="210">
        <v>-30016</v>
      </c>
      <c r="P103" s="210">
        <v>-30016</v>
      </c>
      <c r="Q103" s="210">
        <v>-30016</v>
      </c>
      <c r="R103" s="210">
        <v>-30016</v>
      </c>
      <c r="S103" s="211">
        <f t="shared" si="28"/>
        <v>-17513.166666666668</v>
      </c>
      <c r="T103" s="188"/>
      <c r="U103" s="214">
        <f t="shared" si="26"/>
        <v>-17513.166666666668</v>
      </c>
      <c r="V103" s="214"/>
      <c r="W103" s="214"/>
      <c r="X103" s="216"/>
      <c r="Y103" s="214"/>
      <c r="Z103" s="214"/>
      <c r="AA103" s="214"/>
      <c r="AB103" s="214"/>
      <c r="AC103" s="217"/>
      <c r="AD103" s="266">
        <f t="shared" si="27"/>
        <v>-17513.166666666668</v>
      </c>
      <c r="AE103" s="217"/>
      <c r="AF103" s="215">
        <f t="shared" si="22"/>
        <v>0</v>
      </c>
    </row>
    <row r="104" spans="1:32">
      <c r="A104" s="325">
        <f t="shared" si="23"/>
        <v>91</v>
      </c>
      <c r="B104" s="208" t="s">
        <v>522</v>
      </c>
      <c r="C104" s="208" t="s">
        <v>199</v>
      </c>
      <c r="D104" s="208" t="s">
        <v>383</v>
      </c>
      <c r="E104" s="209" t="s">
        <v>541</v>
      </c>
      <c r="F104" s="210">
        <v>0</v>
      </c>
      <c r="G104" s="210">
        <v>0</v>
      </c>
      <c r="H104" s="210">
        <v>0</v>
      </c>
      <c r="I104" s="210">
        <v>0</v>
      </c>
      <c r="J104" s="210">
        <v>0</v>
      </c>
      <c r="K104" s="210">
        <v>0</v>
      </c>
      <c r="L104" s="210">
        <v>0</v>
      </c>
      <c r="M104" s="210">
        <v>0</v>
      </c>
      <c r="N104" s="210">
        <v>0</v>
      </c>
      <c r="O104" s="210">
        <v>0</v>
      </c>
      <c r="P104" s="210">
        <v>0</v>
      </c>
      <c r="Q104" s="210">
        <v>0</v>
      </c>
      <c r="R104" s="210">
        <v>0</v>
      </c>
      <c r="S104" s="211">
        <f>((F104+R104)+((G104+H104+I104+J104+K104+L104+M104+N104+O104+P104+Q104)*2))/24</f>
        <v>0</v>
      </c>
      <c r="T104" s="188"/>
      <c r="U104" s="214">
        <f t="shared" si="26"/>
        <v>0</v>
      </c>
      <c r="V104" s="214"/>
      <c r="W104" s="214"/>
      <c r="X104" s="216"/>
      <c r="Y104" s="214"/>
      <c r="Z104" s="214"/>
      <c r="AA104" s="214"/>
      <c r="AB104" s="214"/>
      <c r="AC104" s="217"/>
      <c r="AD104" s="266">
        <f t="shared" si="27"/>
        <v>0</v>
      </c>
      <c r="AE104" s="217"/>
      <c r="AF104" s="215">
        <f t="shared" si="22"/>
        <v>0</v>
      </c>
    </row>
    <row r="105" spans="1:32">
      <c r="A105" s="325">
        <f t="shared" si="23"/>
        <v>92</v>
      </c>
      <c r="B105" s="208" t="s">
        <v>524</v>
      </c>
      <c r="C105" s="208" t="s">
        <v>199</v>
      </c>
      <c r="D105" s="208" t="s">
        <v>383</v>
      </c>
      <c r="E105" s="209" t="s">
        <v>541</v>
      </c>
      <c r="F105" s="210">
        <v>0.48</v>
      </c>
      <c r="G105" s="210">
        <v>0</v>
      </c>
      <c r="H105" s="210">
        <v>0</v>
      </c>
      <c r="I105" s="210">
        <v>0</v>
      </c>
      <c r="J105" s="210">
        <v>0</v>
      </c>
      <c r="K105" s="210">
        <v>0</v>
      </c>
      <c r="L105" s="210">
        <v>0</v>
      </c>
      <c r="M105" s="210">
        <v>0</v>
      </c>
      <c r="N105" s="210">
        <v>0</v>
      </c>
      <c r="O105" s="210">
        <v>0</v>
      </c>
      <c r="P105" s="210">
        <v>0</v>
      </c>
      <c r="Q105" s="210">
        <v>0</v>
      </c>
      <c r="R105" s="210">
        <v>0</v>
      </c>
      <c r="S105" s="211">
        <f t="shared" si="28"/>
        <v>0.02</v>
      </c>
      <c r="T105" s="188"/>
      <c r="U105" s="214">
        <f t="shared" si="26"/>
        <v>0.02</v>
      </c>
      <c r="V105" s="214"/>
      <c r="W105" s="214"/>
      <c r="X105" s="216"/>
      <c r="Y105" s="214"/>
      <c r="Z105" s="214"/>
      <c r="AA105" s="214"/>
      <c r="AB105" s="214"/>
      <c r="AC105" s="217"/>
      <c r="AD105" s="266">
        <f t="shared" si="27"/>
        <v>0.02</v>
      </c>
      <c r="AE105" s="217"/>
      <c r="AF105" s="215">
        <f t="shared" si="22"/>
        <v>0</v>
      </c>
    </row>
    <row r="106" spans="1:32">
      <c r="A106" s="325">
        <f t="shared" si="23"/>
        <v>93</v>
      </c>
      <c r="B106" s="208" t="s">
        <v>524</v>
      </c>
      <c r="C106" s="208" t="s">
        <v>199</v>
      </c>
      <c r="D106" s="208" t="s">
        <v>536</v>
      </c>
      <c r="E106" s="209" t="s">
        <v>542</v>
      </c>
      <c r="F106" s="210">
        <v>0</v>
      </c>
      <c r="G106" s="210">
        <v>0</v>
      </c>
      <c r="H106" s="210">
        <v>0</v>
      </c>
      <c r="I106" s="210">
        <v>0</v>
      </c>
      <c r="J106" s="210">
        <v>0</v>
      </c>
      <c r="K106" s="210">
        <v>0</v>
      </c>
      <c r="L106" s="210">
        <v>0</v>
      </c>
      <c r="M106" s="210">
        <v>0</v>
      </c>
      <c r="N106" s="210">
        <v>0</v>
      </c>
      <c r="O106" s="210">
        <v>0</v>
      </c>
      <c r="P106" s="210">
        <v>0</v>
      </c>
      <c r="Q106" s="210">
        <v>0</v>
      </c>
      <c r="R106" s="210">
        <v>0</v>
      </c>
      <c r="S106" s="211">
        <f t="shared" si="28"/>
        <v>0</v>
      </c>
      <c r="T106" s="188"/>
      <c r="U106" s="214">
        <f t="shared" si="26"/>
        <v>0</v>
      </c>
      <c r="V106" s="214"/>
      <c r="W106" s="214"/>
      <c r="X106" s="216"/>
      <c r="Y106" s="214"/>
      <c r="Z106" s="214"/>
      <c r="AA106" s="214"/>
      <c r="AB106" s="214"/>
      <c r="AC106" s="217"/>
      <c r="AD106" s="266">
        <f t="shared" si="27"/>
        <v>0</v>
      </c>
      <c r="AE106" s="217"/>
      <c r="AF106" s="215">
        <f t="shared" si="22"/>
        <v>0</v>
      </c>
    </row>
    <row r="107" spans="1:32">
      <c r="A107" s="325">
        <f t="shared" si="23"/>
        <v>94</v>
      </c>
      <c r="B107" s="208" t="s">
        <v>522</v>
      </c>
      <c r="C107" s="208" t="s">
        <v>199</v>
      </c>
      <c r="D107" s="208" t="s">
        <v>538</v>
      </c>
      <c r="E107" s="209" t="s">
        <v>543</v>
      </c>
      <c r="F107" s="210">
        <v>-92</v>
      </c>
      <c r="G107" s="210">
        <v>0</v>
      </c>
      <c r="H107" s="210">
        <v>0</v>
      </c>
      <c r="I107" s="210">
        <v>0</v>
      </c>
      <c r="J107" s="210">
        <v>0</v>
      </c>
      <c r="K107" s="210">
        <v>0</v>
      </c>
      <c r="L107" s="210">
        <v>0</v>
      </c>
      <c r="M107" s="210">
        <v>0</v>
      </c>
      <c r="N107" s="210">
        <v>0</v>
      </c>
      <c r="O107" s="210">
        <v>0</v>
      </c>
      <c r="P107" s="210">
        <v>0</v>
      </c>
      <c r="Q107" s="210">
        <v>0</v>
      </c>
      <c r="R107" s="210">
        <v>-76</v>
      </c>
      <c r="S107" s="211">
        <f t="shared" si="28"/>
        <v>-7</v>
      </c>
      <c r="T107" s="188"/>
      <c r="U107" s="214">
        <f t="shared" si="26"/>
        <v>-7</v>
      </c>
      <c r="V107" s="214"/>
      <c r="W107" s="214"/>
      <c r="X107" s="216"/>
      <c r="Y107" s="214"/>
      <c r="Z107" s="214"/>
      <c r="AA107" s="214"/>
      <c r="AB107" s="214"/>
      <c r="AC107" s="217"/>
      <c r="AD107" s="266">
        <f t="shared" si="27"/>
        <v>-7</v>
      </c>
      <c r="AE107" s="217"/>
      <c r="AF107" s="215">
        <f t="shared" si="22"/>
        <v>0</v>
      </c>
    </row>
    <row r="108" spans="1:32">
      <c r="A108" s="325">
        <f t="shared" si="23"/>
        <v>95</v>
      </c>
      <c r="B108" s="208" t="s">
        <v>524</v>
      </c>
      <c r="C108" s="208" t="s">
        <v>199</v>
      </c>
      <c r="D108" s="208" t="s">
        <v>538</v>
      </c>
      <c r="E108" s="209" t="s">
        <v>543</v>
      </c>
      <c r="F108" s="210">
        <v>91.52</v>
      </c>
      <c r="G108" s="210">
        <v>0</v>
      </c>
      <c r="H108" s="210">
        <v>0</v>
      </c>
      <c r="I108" s="210">
        <v>0</v>
      </c>
      <c r="J108" s="210">
        <v>0</v>
      </c>
      <c r="K108" s="210">
        <v>0</v>
      </c>
      <c r="L108" s="210">
        <v>0</v>
      </c>
      <c r="M108" s="210">
        <v>0</v>
      </c>
      <c r="N108" s="210">
        <v>0</v>
      </c>
      <c r="O108" s="210">
        <v>0</v>
      </c>
      <c r="P108" s="210">
        <v>0</v>
      </c>
      <c r="Q108" s="210">
        <v>0</v>
      </c>
      <c r="R108" s="210">
        <v>76</v>
      </c>
      <c r="S108" s="211">
        <f>((F108+R108)+((G108+H108+I108+J108+K108+L108+M108+N108+O108+P108+Q108)*2))/24</f>
        <v>6.9799999999999995</v>
      </c>
      <c r="T108" s="188"/>
      <c r="U108" s="214">
        <f t="shared" si="26"/>
        <v>6.9799999999999995</v>
      </c>
      <c r="V108" s="214"/>
      <c r="W108" s="214"/>
      <c r="X108" s="216"/>
      <c r="Y108" s="214"/>
      <c r="Z108" s="214"/>
      <c r="AA108" s="214"/>
      <c r="AB108" s="214"/>
      <c r="AC108" s="217"/>
      <c r="AD108" s="266">
        <f t="shared" si="27"/>
        <v>6.9799999999999995</v>
      </c>
      <c r="AE108" s="217"/>
      <c r="AF108" s="215">
        <f t="shared" si="22"/>
        <v>0</v>
      </c>
    </row>
    <row r="109" spans="1:32">
      <c r="A109" s="325">
        <f t="shared" si="23"/>
        <v>96</v>
      </c>
      <c r="B109" s="208" t="s">
        <v>494</v>
      </c>
      <c r="C109" s="208" t="s">
        <v>200</v>
      </c>
      <c r="D109" s="208" t="s">
        <v>355</v>
      </c>
      <c r="E109" s="209" t="s">
        <v>544</v>
      </c>
      <c r="F109" s="210">
        <v>-19013.580000000002</v>
      </c>
      <c r="G109" s="210">
        <v>-20000</v>
      </c>
      <c r="H109" s="210">
        <v>-20000</v>
      </c>
      <c r="I109" s="210">
        <v>-20000</v>
      </c>
      <c r="J109" s="210">
        <v>-20000</v>
      </c>
      <c r="K109" s="210">
        <v>-20000</v>
      </c>
      <c r="L109" s="210">
        <v>-20000</v>
      </c>
      <c r="M109" s="210">
        <v>-20000</v>
      </c>
      <c r="N109" s="210">
        <v>-20000</v>
      </c>
      <c r="O109" s="210">
        <v>-20000</v>
      </c>
      <c r="P109" s="210">
        <v>-20000</v>
      </c>
      <c r="Q109" s="210">
        <v>-20000</v>
      </c>
      <c r="R109" s="210">
        <v>-20000</v>
      </c>
      <c r="S109" s="211">
        <f>((F109+R109)+((G109+H109+I109+J109+K109+L109+M109+N109+O109+P109+Q109)*2))/24</f>
        <v>-19958.899166666666</v>
      </c>
      <c r="T109" s="188"/>
      <c r="U109" s="214">
        <f t="shared" si="26"/>
        <v>-19958.899166666666</v>
      </c>
      <c r="V109" s="214"/>
      <c r="W109" s="214"/>
      <c r="X109" s="216"/>
      <c r="Y109" s="214"/>
      <c r="Z109" s="214"/>
      <c r="AA109" s="214"/>
      <c r="AB109" s="214"/>
      <c r="AC109" s="217"/>
      <c r="AD109" s="266">
        <f t="shared" si="27"/>
        <v>-19958.899166666666</v>
      </c>
      <c r="AE109" s="217"/>
      <c r="AF109" s="215">
        <f t="shared" si="22"/>
        <v>0</v>
      </c>
    </row>
    <row r="110" spans="1:32">
      <c r="A110" s="325">
        <f t="shared" si="23"/>
        <v>97</v>
      </c>
      <c r="B110" s="208" t="s">
        <v>494</v>
      </c>
      <c r="C110" s="208" t="s">
        <v>200</v>
      </c>
      <c r="D110" s="208" t="s">
        <v>383</v>
      </c>
      <c r="E110" s="209" t="s">
        <v>545</v>
      </c>
      <c r="F110" s="210">
        <v>14497.01</v>
      </c>
      <c r="G110" s="210">
        <v>0</v>
      </c>
      <c r="H110" s="210">
        <v>1183.81</v>
      </c>
      <c r="I110" s="210">
        <v>16269.23</v>
      </c>
      <c r="J110" s="210">
        <v>16269.23</v>
      </c>
      <c r="K110" s="210">
        <v>16269.24</v>
      </c>
      <c r="L110" s="210">
        <v>16373.34</v>
      </c>
      <c r="M110" s="210">
        <v>16373.34</v>
      </c>
      <c r="N110" s="210">
        <v>25437.4</v>
      </c>
      <c r="O110" s="210">
        <v>25437.4</v>
      </c>
      <c r="P110" s="210">
        <v>25942.12</v>
      </c>
      <c r="Q110" s="210">
        <v>32877.919999999998</v>
      </c>
      <c r="R110" s="210">
        <v>32877.919999999998</v>
      </c>
      <c r="S110" s="211">
        <f>((F110+R110)+((G110+H110+I110+J110+K110+L110+M110+N110+O110+P110+Q110)*2))/24</f>
        <v>18010.041249999998</v>
      </c>
      <c r="T110" s="188"/>
      <c r="U110" s="214">
        <f t="shared" si="26"/>
        <v>18010.041249999998</v>
      </c>
      <c r="V110" s="214"/>
      <c r="W110" s="214"/>
      <c r="X110" s="216"/>
      <c r="Y110" s="214"/>
      <c r="Z110" s="214"/>
      <c r="AA110" s="214"/>
      <c r="AB110" s="214"/>
      <c r="AC110" s="217"/>
      <c r="AD110" s="266">
        <f t="shared" si="27"/>
        <v>18010.041249999998</v>
      </c>
      <c r="AE110" s="217"/>
      <c r="AF110" s="215">
        <f t="shared" si="22"/>
        <v>0</v>
      </c>
    </row>
    <row r="111" spans="1:32">
      <c r="A111" s="325">
        <f t="shared" si="23"/>
        <v>98</v>
      </c>
      <c r="B111" s="208" t="s">
        <v>494</v>
      </c>
      <c r="C111" s="208" t="s">
        <v>200</v>
      </c>
      <c r="D111" s="208" t="s">
        <v>536</v>
      </c>
      <c r="E111" s="209" t="s">
        <v>546</v>
      </c>
      <c r="F111" s="210">
        <v>-2213.4</v>
      </c>
      <c r="G111" s="210">
        <v>0</v>
      </c>
      <c r="H111" s="210">
        <v>0</v>
      </c>
      <c r="I111" s="210">
        <v>-100</v>
      </c>
      <c r="J111" s="210">
        <v>-100</v>
      </c>
      <c r="K111" s="210">
        <v>-646.26</v>
      </c>
      <c r="L111" s="210">
        <v>-646.26</v>
      </c>
      <c r="M111" s="210">
        <v>-646.26</v>
      </c>
      <c r="N111" s="210">
        <v>-646.26</v>
      </c>
      <c r="O111" s="210">
        <v>-916.75</v>
      </c>
      <c r="P111" s="210">
        <v>-916.75</v>
      </c>
      <c r="Q111" s="210">
        <v>-916.75</v>
      </c>
      <c r="R111" s="210">
        <v>-916.75</v>
      </c>
      <c r="S111" s="211">
        <f>((F111+R111)+((G111+H111+I111+J111+K111+L111+M111+N111+O111+P111+Q111)*2))/24</f>
        <v>-591.69708333333335</v>
      </c>
      <c r="T111" s="188"/>
      <c r="U111" s="214">
        <f t="shared" si="26"/>
        <v>-591.69708333333335</v>
      </c>
      <c r="V111" s="214"/>
      <c r="W111" s="214"/>
      <c r="X111" s="216"/>
      <c r="Y111" s="214"/>
      <c r="Z111" s="214"/>
      <c r="AA111" s="214"/>
      <c r="AB111" s="214"/>
      <c r="AC111" s="217"/>
      <c r="AD111" s="266">
        <f t="shared" si="27"/>
        <v>-591.69708333333335</v>
      </c>
      <c r="AE111" s="217"/>
      <c r="AF111" s="215">
        <f t="shared" si="22"/>
        <v>0</v>
      </c>
    </row>
    <row r="112" spans="1:32">
      <c r="A112" s="325">
        <f t="shared" si="23"/>
        <v>99</v>
      </c>
      <c r="B112" s="208" t="s">
        <v>494</v>
      </c>
      <c r="C112" s="208" t="s">
        <v>200</v>
      </c>
      <c r="D112" s="208" t="s">
        <v>538</v>
      </c>
      <c r="E112" s="209" t="s">
        <v>547</v>
      </c>
      <c r="F112" s="230">
        <v>-13270.03</v>
      </c>
      <c r="G112" s="230">
        <v>0</v>
      </c>
      <c r="H112" s="230">
        <v>0</v>
      </c>
      <c r="I112" s="230">
        <v>0</v>
      </c>
      <c r="J112" s="230">
        <v>0</v>
      </c>
      <c r="K112" s="230">
        <v>0</v>
      </c>
      <c r="L112" s="230">
        <v>0</v>
      </c>
      <c r="M112" s="230">
        <v>0</v>
      </c>
      <c r="N112" s="230">
        <v>0</v>
      </c>
      <c r="O112" s="230">
        <v>0</v>
      </c>
      <c r="P112" s="230">
        <v>-15025</v>
      </c>
      <c r="Q112" s="230">
        <v>-15025</v>
      </c>
      <c r="R112" s="230">
        <v>-21961.17</v>
      </c>
      <c r="S112" s="236">
        <f>((F112+R112)+((G112+H112+I112+J112+K112+L112+M112+N112+O112+P112+Q112)*2))/24</f>
        <v>-3972.1333333333332</v>
      </c>
      <c r="T112" s="188"/>
      <c r="U112" s="214">
        <f t="shared" si="26"/>
        <v>-3972.1333333333332</v>
      </c>
      <c r="V112" s="214"/>
      <c r="W112" s="214"/>
      <c r="X112" s="216"/>
      <c r="Y112" s="214"/>
      <c r="Z112" s="214"/>
      <c r="AA112" s="214"/>
      <c r="AB112" s="214"/>
      <c r="AC112" s="217"/>
      <c r="AD112" s="266">
        <f t="shared" si="27"/>
        <v>-3972.1333333333332</v>
      </c>
      <c r="AE112" s="217"/>
      <c r="AF112" s="215">
        <f t="shared" si="22"/>
        <v>0</v>
      </c>
    </row>
    <row r="113" spans="1:32">
      <c r="A113" s="325">
        <f t="shared" si="23"/>
        <v>100</v>
      </c>
      <c r="B113" s="185"/>
      <c r="C113" s="185"/>
      <c r="D113" s="185"/>
      <c r="E113" s="237" t="s">
        <v>201</v>
      </c>
      <c r="F113" s="271">
        <f t="shared" ref="F113:S113" si="29">SUM(F94:F112)</f>
        <v>-471320.70000000036</v>
      </c>
      <c r="G113" s="271">
        <f t="shared" si="29"/>
        <v>-590312.59000000008</v>
      </c>
      <c r="H113" s="271">
        <f t="shared" si="29"/>
        <v>-567935.16</v>
      </c>
      <c r="I113" s="271">
        <f t="shared" si="29"/>
        <v>-618376.68000000005</v>
      </c>
      <c r="J113" s="271">
        <f t="shared" si="29"/>
        <v>-601938.29</v>
      </c>
      <c r="K113" s="271">
        <f t="shared" si="29"/>
        <v>-537530.97000000009</v>
      </c>
      <c r="L113" s="271">
        <f t="shared" si="29"/>
        <v>-466422.13000000006</v>
      </c>
      <c r="M113" s="271">
        <f t="shared" si="29"/>
        <v>-400026.62000000011</v>
      </c>
      <c r="N113" s="271">
        <f t="shared" si="29"/>
        <v>-318968.16000000003</v>
      </c>
      <c r="O113" s="271">
        <f t="shared" si="29"/>
        <v>-300493.41000000003</v>
      </c>
      <c r="P113" s="271">
        <f t="shared" si="29"/>
        <v>-306880.46999999997</v>
      </c>
      <c r="Q113" s="271">
        <f t="shared" si="29"/>
        <v>-334323.0900000002</v>
      </c>
      <c r="R113" s="271">
        <f t="shared" si="29"/>
        <v>-460921.83999999991</v>
      </c>
      <c r="S113" s="272">
        <f t="shared" si="29"/>
        <v>-459110.73666666693</v>
      </c>
      <c r="T113" s="188"/>
      <c r="U113" s="214"/>
      <c r="V113" s="214"/>
      <c r="W113" s="214"/>
      <c r="X113" s="216"/>
      <c r="Y113" s="214"/>
      <c r="Z113" s="214"/>
      <c r="AA113" s="214"/>
      <c r="AB113" s="214"/>
      <c r="AC113" s="217"/>
      <c r="AD113" s="217"/>
      <c r="AE113" s="217"/>
      <c r="AF113" s="215">
        <f t="shared" si="22"/>
        <v>0</v>
      </c>
    </row>
    <row r="114" spans="1:32">
      <c r="A114" s="325">
        <f t="shared" si="23"/>
        <v>101</v>
      </c>
      <c r="B114" s="185"/>
      <c r="C114" s="185"/>
      <c r="D114" s="185"/>
      <c r="E114" s="237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8"/>
      <c r="T114" s="188"/>
      <c r="U114" s="214"/>
      <c r="V114" s="214"/>
      <c r="W114" s="214"/>
      <c r="X114" s="216"/>
      <c r="Y114" s="214"/>
      <c r="Z114" s="214"/>
      <c r="AA114" s="214"/>
      <c r="AB114" s="214"/>
      <c r="AC114" s="217"/>
      <c r="AD114" s="217"/>
      <c r="AE114" s="217"/>
      <c r="AF114" s="215">
        <f t="shared" si="22"/>
        <v>0</v>
      </c>
    </row>
    <row r="115" spans="1:32">
      <c r="A115" s="325">
        <f t="shared" si="23"/>
        <v>102</v>
      </c>
      <c r="B115" s="185"/>
      <c r="C115" s="185"/>
      <c r="D115" s="185"/>
      <c r="E115" s="237" t="s">
        <v>202</v>
      </c>
      <c r="F115" s="218">
        <f t="shared" ref="F115:S115" si="30">+F92+F113</f>
        <v>19844474.879999999</v>
      </c>
      <c r="G115" s="218">
        <f t="shared" si="30"/>
        <v>25394817.149999995</v>
      </c>
      <c r="H115" s="218">
        <f t="shared" si="30"/>
        <v>20922028.750000004</v>
      </c>
      <c r="I115" s="218">
        <f t="shared" si="30"/>
        <v>24412666.659999993</v>
      </c>
      <c r="J115" s="218">
        <f t="shared" si="30"/>
        <v>18789603.190000001</v>
      </c>
      <c r="K115" s="218">
        <f t="shared" si="30"/>
        <v>12799567.950000001</v>
      </c>
      <c r="L115" s="218">
        <f t="shared" si="30"/>
        <v>10743983.119999999</v>
      </c>
      <c r="M115" s="218">
        <f t="shared" si="30"/>
        <v>8529641.0700000003</v>
      </c>
      <c r="N115" s="218">
        <f t="shared" si="30"/>
        <v>9074186.5399999954</v>
      </c>
      <c r="O115" s="218">
        <f t="shared" si="30"/>
        <v>8990207.929999996</v>
      </c>
      <c r="P115" s="218">
        <f t="shared" si="30"/>
        <v>11832968.309999995</v>
      </c>
      <c r="Q115" s="218">
        <f t="shared" si="30"/>
        <v>13297357.399999999</v>
      </c>
      <c r="R115" s="218">
        <f t="shared" si="30"/>
        <v>19454771.420000002</v>
      </c>
      <c r="S115" s="219">
        <f t="shared" si="30"/>
        <v>15369720.934999999</v>
      </c>
      <c r="T115" s="188"/>
      <c r="U115" s="214"/>
      <c r="V115" s="214"/>
      <c r="W115" s="214"/>
      <c r="X115" s="216"/>
      <c r="Y115" s="214"/>
      <c r="Z115" s="214"/>
      <c r="AA115" s="214"/>
      <c r="AB115" s="214"/>
      <c r="AC115" s="217"/>
      <c r="AD115" s="217"/>
      <c r="AE115" s="217"/>
      <c r="AF115" s="215">
        <f t="shared" si="22"/>
        <v>0</v>
      </c>
    </row>
    <row r="116" spans="1:32">
      <c r="A116" s="325">
        <f t="shared" si="23"/>
        <v>103</v>
      </c>
      <c r="B116" s="185"/>
      <c r="C116" s="185"/>
      <c r="D116" s="185"/>
      <c r="E116" s="237"/>
      <c r="F116" s="210"/>
      <c r="G116" s="257"/>
      <c r="H116" s="258"/>
      <c r="I116" s="258"/>
      <c r="J116" s="259"/>
      <c r="K116" s="260"/>
      <c r="L116" s="261"/>
      <c r="M116" s="262"/>
      <c r="N116" s="263"/>
      <c r="O116" s="229"/>
      <c r="P116" s="264"/>
      <c r="Q116" s="265"/>
      <c r="R116" s="210"/>
      <c r="S116" s="228"/>
      <c r="T116" s="188"/>
      <c r="U116" s="214"/>
      <c r="V116" s="214"/>
      <c r="W116" s="214"/>
      <c r="X116" s="216"/>
      <c r="Y116" s="214"/>
      <c r="Z116" s="214"/>
      <c r="AA116" s="214"/>
      <c r="AB116" s="214"/>
      <c r="AC116" s="217"/>
      <c r="AD116" s="217"/>
      <c r="AE116" s="217"/>
      <c r="AF116" s="215">
        <f t="shared" si="22"/>
        <v>0</v>
      </c>
    </row>
    <row r="117" spans="1:32">
      <c r="A117" s="325">
        <f t="shared" si="23"/>
        <v>104</v>
      </c>
      <c r="B117" s="208" t="s">
        <v>494</v>
      </c>
      <c r="C117" s="208" t="s">
        <v>203</v>
      </c>
      <c r="D117" s="208" t="s">
        <v>405</v>
      </c>
      <c r="E117" s="209" t="s">
        <v>548</v>
      </c>
      <c r="F117" s="210">
        <v>3473198.58</v>
      </c>
      <c r="G117" s="210">
        <v>3210319.47</v>
      </c>
      <c r="H117" s="210">
        <v>3374186.25</v>
      </c>
      <c r="I117" s="210">
        <v>3259038.79</v>
      </c>
      <c r="J117" s="210">
        <v>3145382.33</v>
      </c>
      <c r="K117" s="210">
        <v>3238196.5</v>
      </c>
      <c r="L117" s="210">
        <v>1380363.71</v>
      </c>
      <c r="M117" s="210">
        <v>1404064.13</v>
      </c>
      <c r="N117" s="210">
        <v>1319282.52</v>
      </c>
      <c r="O117" s="210">
        <v>1364670.94</v>
      </c>
      <c r="P117" s="210">
        <v>1386556.59</v>
      </c>
      <c r="Q117" s="210">
        <v>1400426.14</v>
      </c>
      <c r="R117" s="210">
        <v>1148188.3600000001</v>
      </c>
      <c r="S117" s="211">
        <f>((F117+R117)+((G117+H117+I117+J117+K117+L117+M117+N117+O117+P117+Q117)*2))/24</f>
        <v>2232765.0699999998</v>
      </c>
      <c r="T117" s="188"/>
      <c r="U117" s="214">
        <f t="shared" ref="U117:U140" si="31">+S117</f>
        <v>2232765.0699999998</v>
      </c>
      <c r="V117" s="214"/>
      <c r="W117" s="214"/>
      <c r="X117" s="216"/>
      <c r="Y117" s="214"/>
      <c r="Z117" s="214"/>
      <c r="AA117" s="214"/>
      <c r="AB117" s="214"/>
      <c r="AC117" s="217"/>
      <c r="AD117" s="266">
        <f t="shared" ref="AD117:AD140" si="32">+U117</f>
        <v>2232765.0699999998</v>
      </c>
      <c r="AE117" s="217"/>
      <c r="AF117" s="215">
        <f t="shared" si="22"/>
        <v>0</v>
      </c>
    </row>
    <row r="118" spans="1:32">
      <c r="A118" s="325">
        <f t="shared" si="23"/>
        <v>105</v>
      </c>
      <c r="B118" s="208" t="s">
        <v>549</v>
      </c>
      <c r="C118" s="208" t="s">
        <v>203</v>
      </c>
      <c r="D118" s="208" t="s">
        <v>405</v>
      </c>
      <c r="E118" s="209" t="s">
        <v>550</v>
      </c>
      <c r="F118" s="210">
        <v>252366.78</v>
      </c>
      <c r="G118" s="210">
        <v>247004.7</v>
      </c>
      <c r="H118" s="210">
        <v>241029.93</v>
      </c>
      <c r="I118" s="210">
        <v>228793.99</v>
      </c>
      <c r="J118" s="210">
        <v>280594.05</v>
      </c>
      <c r="K118" s="210">
        <v>279621.8</v>
      </c>
      <c r="L118" s="210">
        <v>304856.15000000002</v>
      </c>
      <c r="M118" s="210">
        <v>418983.04</v>
      </c>
      <c r="N118" s="210">
        <v>429373.2</v>
      </c>
      <c r="O118" s="210">
        <v>402422.78</v>
      </c>
      <c r="P118" s="210">
        <v>398855.72</v>
      </c>
      <c r="Q118" s="210">
        <v>398580.93</v>
      </c>
      <c r="R118" s="210">
        <v>286270.45</v>
      </c>
      <c r="S118" s="211">
        <f t="shared" ref="S118:S140" si="33">((F118+R118)+((G118+H118+I118+J118+K118+L118+M118+N118+O118+P118+Q118)*2))/24</f>
        <v>324952.90875</v>
      </c>
      <c r="T118" s="188"/>
      <c r="U118" s="214">
        <f t="shared" si="31"/>
        <v>324952.90875</v>
      </c>
      <c r="V118" s="214"/>
      <c r="W118" s="214"/>
      <c r="X118" s="216"/>
      <c r="Y118" s="214"/>
      <c r="Z118" s="214"/>
      <c r="AA118" s="214"/>
      <c r="AB118" s="214"/>
      <c r="AC118" s="217"/>
      <c r="AD118" s="266">
        <f t="shared" si="32"/>
        <v>324952.90875</v>
      </c>
      <c r="AE118" s="217"/>
      <c r="AF118" s="215">
        <f t="shared" si="22"/>
        <v>0</v>
      </c>
    </row>
    <row r="119" spans="1:32">
      <c r="A119" s="325">
        <f t="shared" si="23"/>
        <v>106</v>
      </c>
      <c r="B119" s="208" t="s">
        <v>551</v>
      </c>
      <c r="C119" s="208" t="s">
        <v>203</v>
      </c>
      <c r="D119" s="208" t="s">
        <v>405</v>
      </c>
      <c r="E119" s="209" t="s">
        <v>552</v>
      </c>
      <c r="F119" s="210">
        <v>362383.7</v>
      </c>
      <c r="G119" s="210">
        <v>404250.48</v>
      </c>
      <c r="H119" s="210">
        <v>396975.01</v>
      </c>
      <c r="I119" s="210">
        <v>399217.88</v>
      </c>
      <c r="J119" s="210">
        <v>399398.45</v>
      </c>
      <c r="K119" s="210">
        <v>408687.18</v>
      </c>
      <c r="L119" s="210">
        <v>418029.17</v>
      </c>
      <c r="M119" s="210">
        <v>447093.77</v>
      </c>
      <c r="N119" s="210">
        <v>488896.92</v>
      </c>
      <c r="O119" s="210">
        <v>528773.81000000006</v>
      </c>
      <c r="P119" s="210">
        <v>501152.11</v>
      </c>
      <c r="Q119" s="210">
        <v>563864.93000000005</v>
      </c>
      <c r="R119" s="210">
        <v>565509.80000000005</v>
      </c>
      <c r="S119" s="211">
        <f t="shared" si="33"/>
        <v>451690.53833333333</v>
      </c>
      <c r="T119" s="188"/>
      <c r="U119" s="214">
        <f t="shared" si="31"/>
        <v>451690.53833333333</v>
      </c>
      <c r="V119" s="214"/>
      <c r="W119" s="214"/>
      <c r="X119" s="216"/>
      <c r="Y119" s="214"/>
      <c r="Z119" s="214"/>
      <c r="AA119" s="214"/>
      <c r="AB119" s="214"/>
      <c r="AC119" s="217"/>
      <c r="AD119" s="266">
        <f t="shared" si="32"/>
        <v>451690.53833333333</v>
      </c>
      <c r="AE119" s="217"/>
      <c r="AF119" s="215">
        <f t="shared" si="22"/>
        <v>0</v>
      </c>
    </row>
    <row r="120" spans="1:32">
      <c r="A120" s="325">
        <f t="shared" si="23"/>
        <v>107</v>
      </c>
      <c r="B120" s="208" t="s">
        <v>553</v>
      </c>
      <c r="C120" s="208" t="s">
        <v>203</v>
      </c>
      <c r="D120" s="208" t="s">
        <v>405</v>
      </c>
      <c r="E120" s="209" t="s">
        <v>554</v>
      </c>
      <c r="F120" s="210">
        <v>939016.6</v>
      </c>
      <c r="G120" s="210">
        <v>977112.36</v>
      </c>
      <c r="H120" s="210">
        <v>982579.67</v>
      </c>
      <c r="I120" s="210">
        <v>1010570.95</v>
      </c>
      <c r="J120" s="210">
        <v>952927.99</v>
      </c>
      <c r="K120" s="210">
        <v>952524.73</v>
      </c>
      <c r="L120" s="210">
        <v>934968.62</v>
      </c>
      <c r="M120" s="210">
        <v>1277673.82</v>
      </c>
      <c r="N120" s="210">
        <v>1466708.96</v>
      </c>
      <c r="O120" s="210">
        <v>1537238.83</v>
      </c>
      <c r="P120" s="210">
        <v>1605513.41</v>
      </c>
      <c r="Q120" s="210">
        <v>1654212.31</v>
      </c>
      <c r="R120" s="210">
        <v>487398.36</v>
      </c>
      <c r="S120" s="211">
        <f t="shared" si="33"/>
        <v>1172103.2608333335</v>
      </c>
      <c r="T120" s="188"/>
      <c r="U120" s="214">
        <f t="shared" si="31"/>
        <v>1172103.2608333335</v>
      </c>
      <c r="V120" s="214"/>
      <c r="W120" s="214"/>
      <c r="X120" s="216"/>
      <c r="Y120" s="214"/>
      <c r="Z120" s="214"/>
      <c r="AA120" s="214"/>
      <c r="AB120" s="214"/>
      <c r="AC120" s="217"/>
      <c r="AD120" s="266">
        <f t="shared" si="32"/>
        <v>1172103.2608333335</v>
      </c>
      <c r="AE120" s="217"/>
      <c r="AF120" s="215">
        <f t="shared" si="22"/>
        <v>0</v>
      </c>
    </row>
    <row r="121" spans="1:32">
      <c r="A121" s="325">
        <f t="shared" si="23"/>
        <v>108</v>
      </c>
      <c r="B121" s="208" t="s">
        <v>555</v>
      </c>
      <c r="C121" s="208" t="s">
        <v>203</v>
      </c>
      <c r="D121" s="208" t="s">
        <v>405</v>
      </c>
      <c r="E121" s="209" t="s">
        <v>556</v>
      </c>
      <c r="F121" s="210">
        <v>354519.33</v>
      </c>
      <c r="G121" s="210">
        <v>382321.05</v>
      </c>
      <c r="H121" s="210">
        <v>365645.62</v>
      </c>
      <c r="I121" s="210">
        <v>397713</v>
      </c>
      <c r="J121" s="210">
        <v>382999</v>
      </c>
      <c r="K121" s="210">
        <v>356449.44</v>
      </c>
      <c r="L121" s="210">
        <v>390456.57</v>
      </c>
      <c r="M121" s="210">
        <v>397955.95</v>
      </c>
      <c r="N121" s="210">
        <v>442767.97</v>
      </c>
      <c r="O121" s="210">
        <v>445007.9</v>
      </c>
      <c r="P121" s="210">
        <v>441134.93</v>
      </c>
      <c r="Q121" s="210">
        <v>390781.38</v>
      </c>
      <c r="R121" s="210">
        <v>407258.54</v>
      </c>
      <c r="S121" s="211">
        <f t="shared" si="33"/>
        <v>397843.47874999995</v>
      </c>
      <c r="T121" s="188"/>
      <c r="U121" s="214">
        <f t="shared" si="31"/>
        <v>397843.47874999995</v>
      </c>
      <c r="V121" s="214"/>
      <c r="W121" s="214"/>
      <c r="X121" s="216"/>
      <c r="Y121" s="214"/>
      <c r="Z121" s="214"/>
      <c r="AA121" s="214"/>
      <c r="AB121" s="214"/>
      <c r="AC121" s="217"/>
      <c r="AD121" s="266">
        <f t="shared" si="32"/>
        <v>397843.47874999995</v>
      </c>
      <c r="AE121" s="217"/>
      <c r="AF121" s="215">
        <f t="shared" si="22"/>
        <v>0</v>
      </c>
    </row>
    <row r="122" spans="1:32">
      <c r="A122" s="325">
        <f t="shared" si="23"/>
        <v>109</v>
      </c>
      <c r="B122" s="208" t="s">
        <v>557</v>
      </c>
      <c r="C122" s="208" t="s">
        <v>203</v>
      </c>
      <c r="D122" s="208" t="s">
        <v>405</v>
      </c>
      <c r="E122" s="209" t="s">
        <v>558</v>
      </c>
      <c r="F122" s="210">
        <v>122283.69</v>
      </c>
      <c r="G122" s="210">
        <v>127931.93</v>
      </c>
      <c r="H122" s="210">
        <v>127821.28</v>
      </c>
      <c r="I122" s="210">
        <v>122349.8</v>
      </c>
      <c r="J122" s="210">
        <v>121868.3</v>
      </c>
      <c r="K122" s="210">
        <v>122154.07</v>
      </c>
      <c r="L122" s="210">
        <v>118798.31</v>
      </c>
      <c r="M122" s="210">
        <v>119996.89</v>
      </c>
      <c r="N122" s="210">
        <v>128332.5</v>
      </c>
      <c r="O122" s="210">
        <v>125008.2</v>
      </c>
      <c r="P122" s="210">
        <v>141767.95000000001</v>
      </c>
      <c r="Q122" s="210">
        <v>136810.29</v>
      </c>
      <c r="R122" s="210">
        <v>135918.65</v>
      </c>
      <c r="S122" s="211">
        <f t="shared" si="33"/>
        <v>126828.39083333332</v>
      </c>
      <c r="T122" s="188"/>
      <c r="U122" s="214">
        <f t="shared" si="31"/>
        <v>126828.39083333332</v>
      </c>
      <c r="V122" s="214"/>
      <c r="W122" s="214"/>
      <c r="X122" s="216"/>
      <c r="Y122" s="214"/>
      <c r="Z122" s="214"/>
      <c r="AA122" s="214"/>
      <c r="AB122" s="214"/>
      <c r="AC122" s="217"/>
      <c r="AD122" s="266">
        <f t="shared" si="32"/>
        <v>126828.39083333332</v>
      </c>
      <c r="AE122" s="217"/>
      <c r="AF122" s="215">
        <f t="shared" si="22"/>
        <v>0</v>
      </c>
    </row>
    <row r="123" spans="1:32">
      <c r="A123" s="325">
        <f t="shared" si="23"/>
        <v>110</v>
      </c>
      <c r="B123" s="208" t="s">
        <v>559</v>
      </c>
      <c r="C123" s="208" t="s">
        <v>203</v>
      </c>
      <c r="D123" s="208" t="s">
        <v>405</v>
      </c>
      <c r="E123" s="209" t="s">
        <v>560</v>
      </c>
      <c r="F123" s="210">
        <v>276519.57</v>
      </c>
      <c r="G123" s="210">
        <v>353580.11</v>
      </c>
      <c r="H123" s="210">
        <v>356884.81</v>
      </c>
      <c r="I123" s="210">
        <v>300749.46000000002</v>
      </c>
      <c r="J123" s="210">
        <v>305478.3</v>
      </c>
      <c r="K123" s="210">
        <v>289910.8</v>
      </c>
      <c r="L123" s="210">
        <v>324038.75</v>
      </c>
      <c r="M123" s="210">
        <v>323795.17</v>
      </c>
      <c r="N123" s="210">
        <v>332856.62</v>
      </c>
      <c r="O123" s="210">
        <v>316824.92</v>
      </c>
      <c r="P123" s="210">
        <v>297682.26</v>
      </c>
      <c r="Q123" s="210">
        <v>303434.05</v>
      </c>
      <c r="R123" s="210">
        <v>291155.42</v>
      </c>
      <c r="S123" s="211">
        <f t="shared" si="33"/>
        <v>315756.06208333332</v>
      </c>
      <c r="T123" s="188"/>
      <c r="U123" s="214">
        <f t="shared" si="31"/>
        <v>315756.06208333332</v>
      </c>
      <c r="V123" s="214"/>
      <c r="W123" s="214"/>
      <c r="X123" s="216"/>
      <c r="Y123" s="214"/>
      <c r="Z123" s="214"/>
      <c r="AA123" s="214"/>
      <c r="AB123" s="214"/>
      <c r="AC123" s="217"/>
      <c r="AD123" s="266">
        <f t="shared" si="32"/>
        <v>315756.06208333332</v>
      </c>
      <c r="AE123" s="217"/>
      <c r="AF123" s="215">
        <f t="shared" si="22"/>
        <v>0</v>
      </c>
    </row>
    <row r="124" spans="1:32">
      <c r="A124" s="325">
        <f t="shared" si="23"/>
        <v>111</v>
      </c>
      <c r="B124" s="208" t="s">
        <v>561</v>
      </c>
      <c r="C124" s="208" t="s">
        <v>203</v>
      </c>
      <c r="D124" s="208" t="s">
        <v>405</v>
      </c>
      <c r="E124" s="209" t="s">
        <v>562</v>
      </c>
      <c r="F124" s="210">
        <v>600329.80000000005</v>
      </c>
      <c r="G124" s="210">
        <v>298306.21999999997</v>
      </c>
      <c r="H124" s="210">
        <v>279450.96000000002</v>
      </c>
      <c r="I124" s="210">
        <v>285472.36</v>
      </c>
      <c r="J124" s="210">
        <v>282045.49</v>
      </c>
      <c r="K124" s="210">
        <v>372115.19</v>
      </c>
      <c r="L124" s="210">
        <v>639607.56000000006</v>
      </c>
      <c r="M124" s="210">
        <v>853365.79</v>
      </c>
      <c r="N124" s="210">
        <v>920988.37</v>
      </c>
      <c r="O124" s="210">
        <v>903138.88</v>
      </c>
      <c r="P124" s="210">
        <v>439229.59</v>
      </c>
      <c r="Q124" s="210">
        <v>360839.12</v>
      </c>
      <c r="R124" s="210">
        <v>363923.37</v>
      </c>
      <c r="S124" s="211">
        <f t="shared" si="33"/>
        <v>509723.8429166667</v>
      </c>
      <c r="T124" s="188"/>
      <c r="U124" s="214">
        <f t="shared" si="31"/>
        <v>509723.8429166667</v>
      </c>
      <c r="V124" s="214"/>
      <c r="W124" s="214"/>
      <c r="X124" s="216"/>
      <c r="Y124" s="214"/>
      <c r="Z124" s="214"/>
      <c r="AA124" s="214"/>
      <c r="AB124" s="214"/>
      <c r="AC124" s="217"/>
      <c r="AD124" s="266">
        <f t="shared" si="32"/>
        <v>509723.8429166667</v>
      </c>
      <c r="AE124" s="217"/>
      <c r="AF124" s="215">
        <f t="shared" si="22"/>
        <v>0</v>
      </c>
    </row>
    <row r="125" spans="1:32">
      <c r="A125" s="325">
        <f t="shared" si="23"/>
        <v>112</v>
      </c>
      <c r="B125" s="208" t="s">
        <v>563</v>
      </c>
      <c r="C125" s="208" t="s">
        <v>203</v>
      </c>
      <c r="D125" s="208" t="s">
        <v>405</v>
      </c>
      <c r="E125" s="209" t="s">
        <v>564</v>
      </c>
      <c r="F125" s="210">
        <v>73075.679999999993</v>
      </c>
      <c r="G125" s="210">
        <v>83102.490000000005</v>
      </c>
      <c r="H125" s="210">
        <v>81541.89</v>
      </c>
      <c r="I125" s="210">
        <v>81531.960000000006</v>
      </c>
      <c r="J125" s="210">
        <v>77017.37</v>
      </c>
      <c r="K125" s="210">
        <v>91129.29</v>
      </c>
      <c r="L125" s="210">
        <v>105350.95</v>
      </c>
      <c r="M125" s="210">
        <v>84949.06</v>
      </c>
      <c r="N125" s="210">
        <v>333621.46999999997</v>
      </c>
      <c r="O125" s="210">
        <v>630525.85</v>
      </c>
      <c r="P125" s="210">
        <v>71089.59</v>
      </c>
      <c r="Q125" s="210">
        <v>75960.42</v>
      </c>
      <c r="R125" s="210">
        <v>75781.679999999993</v>
      </c>
      <c r="S125" s="211">
        <f t="shared" si="33"/>
        <v>149187.41833333333</v>
      </c>
      <c r="T125" s="188"/>
      <c r="U125" s="214">
        <f t="shared" si="31"/>
        <v>149187.41833333333</v>
      </c>
      <c r="V125" s="214"/>
      <c r="W125" s="214"/>
      <c r="X125" s="216"/>
      <c r="Y125" s="214"/>
      <c r="Z125" s="214"/>
      <c r="AA125" s="214"/>
      <c r="AB125" s="214"/>
      <c r="AC125" s="217"/>
      <c r="AD125" s="266">
        <f t="shared" si="32"/>
        <v>149187.41833333333</v>
      </c>
      <c r="AE125" s="217"/>
      <c r="AF125" s="215">
        <f t="shared" si="22"/>
        <v>0</v>
      </c>
    </row>
    <row r="126" spans="1:32">
      <c r="A126" s="325">
        <f t="shared" si="23"/>
        <v>113</v>
      </c>
      <c r="B126" s="208" t="s">
        <v>565</v>
      </c>
      <c r="C126" s="208" t="s">
        <v>203</v>
      </c>
      <c r="D126" s="208" t="s">
        <v>405</v>
      </c>
      <c r="E126" s="209" t="s">
        <v>566</v>
      </c>
      <c r="F126" s="210">
        <v>352232.57</v>
      </c>
      <c r="G126" s="210">
        <v>339058.76</v>
      </c>
      <c r="H126" s="210">
        <v>440588.5</v>
      </c>
      <c r="I126" s="210">
        <v>409712.54</v>
      </c>
      <c r="J126" s="210">
        <v>408026.33</v>
      </c>
      <c r="K126" s="210">
        <v>447504.68</v>
      </c>
      <c r="L126" s="210">
        <v>371134.11</v>
      </c>
      <c r="M126" s="210">
        <v>390789.3</v>
      </c>
      <c r="N126" s="210">
        <v>406154.61</v>
      </c>
      <c r="O126" s="210">
        <v>405331.83</v>
      </c>
      <c r="P126" s="210">
        <v>448514.58</v>
      </c>
      <c r="Q126" s="210">
        <v>451748.39</v>
      </c>
      <c r="R126" s="210">
        <v>476417.96</v>
      </c>
      <c r="S126" s="211">
        <f t="shared" si="33"/>
        <v>411074.07458333328</v>
      </c>
      <c r="T126" s="188"/>
      <c r="U126" s="214">
        <f t="shared" si="31"/>
        <v>411074.07458333328</v>
      </c>
      <c r="V126" s="214"/>
      <c r="W126" s="214"/>
      <c r="X126" s="216"/>
      <c r="Y126" s="214"/>
      <c r="Z126" s="214"/>
      <c r="AA126" s="214"/>
      <c r="AB126" s="214"/>
      <c r="AC126" s="217"/>
      <c r="AD126" s="266">
        <f t="shared" si="32"/>
        <v>411074.07458333328</v>
      </c>
      <c r="AE126" s="217"/>
      <c r="AF126" s="215">
        <f t="shared" si="22"/>
        <v>0</v>
      </c>
    </row>
    <row r="127" spans="1:32">
      <c r="A127" s="325">
        <f t="shared" si="23"/>
        <v>114</v>
      </c>
      <c r="B127" s="208" t="s">
        <v>567</v>
      </c>
      <c r="C127" s="208" t="s">
        <v>203</v>
      </c>
      <c r="D127" s="208" t="s">
        <v>405</v>
      </c>
      <c r="E127" s="209" t="s">
        <v>568</v>
      </c>
      <c r="F127" s="210">
        <v>0</v>
      </c>
      <c r="G127" s="210">
        <v>0</v>
      </c>
      <c r="H127" s="210">
        <v>0</v>
      </c>
      <c r="I127" s="210">
        <v>0</v>
      </c>
      <c r="J127" s="210">
        <v>0</v>
      </c>
      <c r="K127" s="210">
        <v>0</v>
      </c>
      <c r="L127" s="210">
        <v>0</v>
      </c>
      <c r="M127" s="210">
        <v>0</v>
      </c>
      <c r="N127" s="210">
        <v>2668.92</v>
      </c>
      <c r="O127" s="210">
        <v>134.05000000000001</v>
      </c>
      <c r="P127" s="210">
        <v>-9.9999999998203696E-3</v>
      </c>
      <c r="Q127" s="210">
        <v>450.53</v>
      </c>
      <c r="R127" s="210">
        <v>536.36</v>
      </c>
      <c r="S127" s="211">
        <f t="shared" si="33"/>
        <v>293.47250000000003</v>
      </c>
      <c r="T127" s="188"/>
      <c r="U127" s="214">
        <f t="shared" si="31"/>
        <v>293.47250000000003</v>
      </c>
      <c r="V127" s="214"/>
      <c r="W127" s="214"/>
      <c r="X127" s="216"/>
      <c r="Y127" s="214"/>
      <c r="Z127" s="214"/>
      <c r="AA127" s="214"/>
      <c r="AB127" s="214"/>
      <c r="AC127" s="217"/>
      <c r="AD127" s="266">
        <f t="shared" si="32"/>
        <v>293.47250000000003</v>
      </c>
      <c r="AE127" s="217"/>
      <c r="AF127" s="215">
        <f t="shared" si="22"/>
        <v>0</v>
      </c>
    </row>
    <row r="128" spans="1:32">
      <c r="A128" s="325">
        <f t="shared" si="23"/>
        <v>115</v>
      </c>
      <c r="B128" s="208" t="s">
        <v>569</v>
      </c>
      <c r="C128" s="208" t="s">
        <v>203</v>
      </c>
      <c r="D128" s="208" t="s">
        <v>405</v>
      </c>
      <c r="E128" s="209" t="s">
        <v>570</v>
      </c>
      <c r="F128" s="210">
        <v>271710.74</v>
      </c>
      <c r="G128" s="210">
        <v>295389.45</v>
      </c>
      <c r="H128" s="210">
        <v>292044.76</v>
      </c>
      <c r="I128" s="210">
        <v>303858.11</v>
      </c>
      <c r="J128" s="210">
        <v>291143.33</v>
      </c>
      <c r="K128" s="210">
        <v>316800.38</v>
      </c>
      <c r="L128" s="210">
        <v>319072.57</v>
      </c>
      <c r="M128" s="210">
        <v>314886.2</v>
      </c>
      <c r="N128" s="210">
        <v>305596.7</v>
      </c>
      <c r="O128" s="210">
        <v>314139.73</v>
      </c>
      <c r="P128" s="210">
        <v>316022</v>
      </c>
      <c r="Q128" s="210">
        <v>321616.5</v>
      </c>
      <c r="R128" s="210">
        <v>307766.09000000003</v>
      </c>
      <c r="S128" s="211">
        <f t="shared" si="33"/>
        <v>306692.34541666665</v>
      </c>
      <c r="T128" s="188"/>
      <c r="U128" s="214">
        <f t="shared" si="31"/>
        <v>306692.34541666665</v>
      </c>
      <c r="V128" s="214"/>
      <c r="W128" s="214"/>
      <c r="X128" s="216"/>
      <c r="Y128" s="214"/>
      <c r="Z128" s="214"/>
      <c r="AA128" s="214"/>
      <c r="AB128" s="214"/>
      <c r="AC128" s="217"/>
      <c r="AD128" s="266">
        <f t="shared" si="32"/>
        <v>306692.34541666665</v>
      </c>
      <c r="AE128" s="217"/>
      <c r="AF128" s="215">
        <f t="shared" si="22"/>
        <v>0</v>
      </c>
    </row>
    <row r="129" spans="1:32">
      <c r="A129" s="325">
        <f t="shared" si="23"/>
        <v>116</v>
      </c>
      <c r="B129" s="208" t="s">
        <v>571</v>
      </c>
      <c r="C129" s="208" t="s">
        <v>203</v>
      </c>
      <c r="D129" s="208" t="s">
        <v>405</v>
      </c>
      <c r="E129" s="209" t="s">
        <v>572</v>
      </c>
      <c r="F129" s="210">
        <v>273162.12</v>
      </c>
      <c r="G129" s="210">
        <v>268217.84999999998</v>
      </c>
      <c r="H129" s="210">
        <v>265948.15000000002</v>
      </c>
      <c r="I129" s="210">
        <v>261451.99</v>
      </c>
      <c r="J129" s="210">
        <v>266922.15999999997</v>
      </c>
      <c r="K129" s="210">
        <v>260898.61</v>
      </c>
      <c r="L129" s="210">
        <v>226023.92</v>
      </c>
      <c r="M129" s="210">
        <v>239959.6</v>
      </c>
      <c r="N129" s="210">
        <v>244013.76</v>
      </c>
      <c r="O129" s="210">
        <v>246417.76</v>
      </c>
      <c r="P129" s="210">
        <v>318330.71999999997</v>
      </c>
      <c r="Q129" s="210">
        <v>343817.71</v>
      </c>
      <c r="R129" s="210">
        <v>348930.45</v>
      </c>
      <c r="S129" s="211">
        <f t="shared" si="33"/>
        <v>271087.37624999997</v>
      </c>
      <c r="T129" s="188"/>
      <c r="U129" s="214">
        <f t="shared" si="31"/>
        <v>271087.37624999997</v>
      </c>
      <c r="V129" s="214"/>
      <c r="W129" s="214"/>
      <c r="X129" s="216"/>
      <c r="Y129" s="214"/>
      <c r="Z129" s="214"/>
      <c r="AA129" s="214"/>
      <c r="AB129" s="214"/>
      <c r="AC129" s="217"/>
      <c r="AD129" s="266">
        <f t="shared" si="32"/>
        <v>271087.37624999997</v>
      </c>
      <c r="AE129" s="217"/>
      <c r="AF129" s="215">
        <f t="shared" si="22"/>
        <v>0</v>
      </c>
    </row>
    <row r="130" spans="1:32">
      <c r="A130" s="325">
        <f t="shared" si="23"/>
        <v>117</v>
      </c>
      <c r="B130" s="208" t="s">
        <v>573</v>
      </c>
      <c r="C130" s="208" t="s">
        <v>203</v>
      </c>
      <c r="D130" s="208" t="s">
        <v>405</v>
      </c>
      <c r="E130" s="209" t="s">
        <v>574</v>
      </c>
      <c r="F130" s="210">
        <v>110546.26</v>
      </c>
      <c r="G130" s="210">
        <v>117445.28</v>
      </c>
      <c r="H130" s="210">
        <v>112615.92</v>
      </c>
      <c r="I130" s="210">
        <v>131843.76999999999</v>
      </c>
      <c r="J130" s="210">
        <v>126076.99</v>
      </c>
      <c r="K130" s="210">
        <v>129632.57</v>
      </c>
      <c r="L130" s="210">
        <v>126112.49</v>
      </c>
      <c r="M130" s="210">
        <v>140946.16</v>
      </c>
      <c r="N130" s="210">
        <v>145445.68</v>
      </c>
      <c r="O130" s="210">
        <v>145413.57</v>
      </c>
      <c r="P130" s="210">
        <v>156039.95000000001</v>
      </c>
      <c r="Q130" s="210">
        <v>154707.26</v>
      </c>
      <c r="R130" s="210">
        <v>144477.1</v>
      </c>
      <c r="S130" s="211">
        <f t="shared" si="33"/>
        <v>134482.61000000002</v>
      </c>
      <c r="T130" s="188"/>
      <c r="U130" s="214">
        <f t="shared" si="31"/>
        <v>134482.61000000002</v>
      </c>
      <c r="V130" s="214"/>
      <c r="W130" s="214"/>
      <c r="X130" s="216"/>
      <c r="Y130" s="214"/>
      <c r="Z130" s="214"/>
      <c r="AA130" s="214"/>
      <c r="AB130" s="214"/>
      <c r="AC130" s="217"/>
      <c r="AD130" s="266">
        <f t="shared" si="32"/>
        <v>134482.61000000002</v>
      </c>
      <c r="AE130" s="217"/>
      <c r="AF130" s="215">
        <f t="shared" si="22"/>
        <v>0</v>
      </c>
    </row>
    <row r="131" spans="1:32">
      <c r="A131" s="325">
        <f t="shared" si="23"/>
        <v>118</v>
      </c>
      <c r="B131" s="208" t="s">
        <v>575</v>
      </c>
      <c r="C131" s="208" t="s">
        <v>203</v>
      </c>
      <c r="D131" s="208" t="s">
        <v>405</v>
      </c>
      <c r="E131" s="209" t="s">
        <v>576</v>
      </c>
      <c r="F131" s="210">
        <v>59820.46</v>
      </c>
      <c r="G131" s="210">
        <v>72000.45</v>
      </c>
      <c r="H131" s="210">
        <v>68805.41</v>
      </c>
      <c r="I131" s="210">
        <v>65465.39</v>
      </c>
      <c r="J131" s="210">
        <v>63651.12</v>
      </c>
      <c r="K131" s="210">
        <v>61316.67</v>
      </c>
      <c r="L131" s="210">
        <v>66738.67</v>
      </c>
      <c r="M131" s="210">
        <v>78090.89</v>
      </c>
      <c r="N131" s="210">
        <v>76847.039999999994</v>
      </c>
      <c r="O131" s="210">
        <v>71256.88</v>
      </c>
      <c r="P131" s="210">
        <v>61211.199999999997</v>
      </c>
      <c r="Q131" s="210">
        <v>59806.65</v>
      </c>
      <c r="R131" s="210">
        <v>58203.88</v>
      </c>
      <c r="S131" s="211">
        <f t="shared" si="33"/>
        <v>67016.878333333341</v>
      </c>
      <c r="T131" s="188"/>
      <c r="U131" s="214">
        <f t="shared" si="31"/>
        <v>67016.878333333341</v>
      </c>
      <c r="V131" s="214"/>
      <c r="W131" s="214"/>
      <c r="X131" s="216"/>
      <c r="Y131" s="214"/>
      <c r="Z131" s="214"/>
      <c r="AA131" s="214"/>
      <c r="AB131" s="214"/>
      <c r="AC131" s="217"/>
      <c r="AD131" s="266">
        <f t="shared" si="32"/>
        <v>67016.878333333341</v>
      </c>
      <c r="AE131" s="217"/>
      <c r="AF131" s="215">
        <f t="shared" si="22"/>
        <v>0</v>
      </c>
    </row>
    <row r="132" spans="1:32">
      <c r="A132" s="325">
        <f t="shared" si="23"/>
        <v>119</v>
      </c>
      <c r="B132" s="208" t="s">
        <v>577</v>
      </c>
      <c r="C132" s="208" t="s">
        <v>203</v>
      </c>
      <c r="D132" s="208" t="s">
        <v>405</v>
      </c>
      <c r="E132" s="209" t="s">
        <v>578</v>
      </c>
      <c r="F132" s="210">
        <v>167455.42000000001</v>
      </c>
      <c r="G132" s="210">
        <v>173736.81</v>
      </c>
      <c r="H132" s="210">
        <v>178490.54</v>
      </c>
      <c r="I132" s="210">
        <v>137608.20000000001</v>
      </c>
      <c r="J132" s="210">
        <v>163000.07</v>
      </c>
      <c r="K132" s="210">
        <v>156634.38</v>
      </c>
      <c r="L132" s="210">
        <v>200353.41</v>
      </c>
      <c r="M132" s="210">
        <v>197281.96</v>
      </c>
      <c r="N132" s="210">
        <v>205986.73</v>
      </c>
      <c r="O132" s="210">
        <v>196836.96</v>
      </c>
      <c r="P132" s="210">
        <v>320493.99</v>
      </c>
      <c r="Q132" s="210">
        <v>289163.17</v>
      </c>
      <c r="R132" s="210">
        <v>255478.3</v>
      </c>
      <c r="S132" s="211">
        <f t="shared" si="33"/>
        <v>202587.75666666668</v>
      </c>
      <c r="T132" s="188"/>
      <c r="U132" s="214">
        <f t="shared" si="31"/>
        <v>202587.75666666668</v>
      </c>
      <c r="V132" s="214"/>
      <c r="W132" s="214"/>
      <c r="X132" s="216"/>
      <c r="Y132" s="214"/>
      <c r="Z132" s="214"/>
      <c r="AA132" s="214"/>
      <c r="AB132" s="214"/>
      <c r="AC132" s="217"/>
      <c r="AD132" s="266">
        <f t="shared" si="32"/>
        <v>202587.75666666668</v>
      </c>
      <c r="AE132" s="217"/>
      <c r="AF132" s="215">
        <f t="shared" si="22"/>
        <v>0</v>
      </c>
    </row>
    <row r="133" spans="1:32">
      <c r="A133" s="325">
        <f t="shared" si="23"/>
        <v>120</v>
      </c>
      <c r="B133" s="208" t="s">
        <v>579</v>
      </c>
      <c r="C133" s="208" t="s">
        <v>203</v>
      </c>
      <c r="D133" s="208" t="s">
        <v>405</v>
      </c>
      <c r="E133" s="209" t="s">
        <v>580</v>
      </c>
      <c r="F133" s="210">
        <v>0</v>
      </c>
      <c r="G133" s="210">
        <v>0</v>
      </c>
      <c r="H133" s="210">
        <v>0</v>
      </c>
      <c r="I133" s="210">
        <v>0</v>
      </c>
      <c r="J133" s="210">
        <v>0.01</v>
      </c>
      <c r="K133" s="210">
        <v>0.01</v>
      </c>
      <c r="L133" s="210">
        <v>26.31</v>
      </c>
      <c r="M133" s="210">
        <v>3.5527136788005001E-15</v>
      </c>
      <c r="N133" s="210">
        <v>57.5</v>
      </c>
      <c r="O133" s="210">
        <v>0</v>
      </c>
      <c r="P133" s="210">
        <v>0</v>
      </c>
      <c r="Q133" s="210">
        <v>-0.01</v>
      </c>
      <c r="R133" s="210">
        <v>-1541.61</v>
      </c>
      <c r="S133" s="211">
        <f t="shared" si="33"/>
        <v>-57.248749999999994</v>
      </c>
      <c r="T133" s="188"/>
      <c r="U133" s="214">
        <f t="shared" si="31"/>
        <v>-57.248749999999994</v>
      </c>
      <c r="V133" s="214"/>
      <c r="W133" s="214"/>
      <c r="X133" s="216"/>
      <c r="Y133" s="214"/>
      <c r="Z133" s="214"/>
      <c r="AA133" s="214"/>
      <c r="AB133" s="214"/>
      <c r="AC133" s="217"/>
      <c r="AD133" s="266">
        <f t="shared" si="32"/>
        <v>-57.248749999999994</v>
      </c>
      <c r="AE133" s="217"/>
      <c r="AF133" s="215">
        <f t="shared" si="22"/>
        <v>0</v>
      </c>
    </row>
    <row r="134" spans="1:32">
      <c r="A134" s="325">
        <f t="shared" si="23"/>
        <v>121</v>
      </c>
      <c r="B134" s="208" t="s">
        <v>494</v>
      </c>
      <c r="C134" s="208" t="s">
        <v>203</v>
      </c>
      <c r="D134" s="208" t="s">
        <v>581</v>
      </c>
      <c r="E134" s="209" t="s">
        <v>582</v>
      </c>
      <c r="F134" s="210">
        <v>337913.42</v>
      </c>
      <c r="G134" s="210">
        <v>276976.78999999998</v>
      </c>
      <c r="H134" s="210">
        <v>276976.78999999998</v>
      </c>
      <c r="I134" s="210">
        <v>276976.78999999998</v>
      </c>
      <c r="J134" s="210">
        <v>338550.75</v>
      </c>
      <c r="K134" s="210">
        <v>338550.75</v>
      </c>
      <c r="L134" s="210">
        <v>339075.46</v>
      </c>
      <c r="M134" s="210">
        <v>339075.46</v>
      </c>
      <c r="N134" s="210">
        <v>293322.5</v>
      </c>
      <c r="O134" s="210">
        <v>293322.5</v>
      </c>
      <c r="P134" s="210">
        <v>406216.49</v>
      </c>
      <c r="Q134" s="210">
        <v>342609.97</v>
      </c>
      <c r="R134" s="210">
        <v>342609.97</v>
      </c>
      <c r="S134" s="211">
        <f t="shared" si="33"/>
        <v>321826.32874999999</v>
      </c>
      <c r="T134" s="188"/>
      <c r="U134" s="214">
        <f t="shared" si="31"/>
        <v>321826.32874999999</v>
      </c>
      <c r="V134" s="214"/>
      <c r="W134" s="214"/>
      <c r="X134" s="216"/>
      <c r="Y134" s="214"/>
      <c r="Z134" s="214"/>
      <c r="AA134" s="214"/>
      <c r="AB134" s="214"/>
      <c r="AC134" s="217"/>
      <c r="AD134" s="266">
        <f t="shared" si="32"/>
        <v>321826.32874999999</v>
      </c>
      <c r="AE134" s="217"/>
      <c r="AF134" s="215">
        <f t="shared" si="22"/>
        <v>0</v>
      </c>
    </row>
    <row r="135" spans="1:32">
      <c r="A135" s="325">
        <f t="shared" si="23"/>
        <v>122</v>
      </c>
      <c r="B135" s="208" t="s">
        <v>494</v>
      </c>
      <c r="C135" s="208" t="s">
        <v>204</v>
      </c>
      <c r="D135" s="208" t="s">
        <v>583</v>
      </c>
      <c r="E135" s="209" t="s">
        <v>584</v>
      </c>
      <c r="F135" s="210">
        <v>0</v>
      </c>
      <c r="G135" s="210">
        <v>14115.84</v>
      </c>
      <c r="H135" s="210">
        <v>27723.01</v>
      </c>
      <c r="I135" s="210">
        <v>38382.980000000003</v>
      </c>
      <c r="J135" s="210">
        <v>41380.26</v>
      </c>
      <c r="K135" s="210">
        <v>45441.46</v>
      </c>
      <c r="L135" s="210">
        <v>46421.39</v>
      </c>
      <c r="M135" s="210">
        <v>50172.69</v>
      </c>
      <c r="N135" s="210">
        <v>56540.59</v>
      </c>
      <c r="O135" s="210">
        <v>57145.05</v>
      </c>
      <c r="P135" s="210">
        <v>63328.51</v>
      </c>
      <c r="Q135" s="210">
        <v>64410.47</v>
      </c>
      <c r="R135" s="210">
        <v>0</v>
      </c>
      <c r="S135" s="211">
        <f t="shared" si="33"/>
        <v>42088.520833333336</v>
      </c>
      <c r="T135" s="188"/>
      <c r="U135" s="214">
        <f t="shared" si="31"/>
        <v>42088.520833333336</v>
      </c>
      <c r="V135" s="214"/>
      <c r="W135" s="214"/>
      <c r="X135" s="216"/>
      <c r="Y135" s="214"/>
      <c r="Z135" s="214"/>
      <c r="AA135" s="214"/>
      <c r="AB135" s="214"/>
      <c r="AC135" s="217"/>
      <c r="AD135" s="266">
        <f t="shared" si="32"/>
        <v>42088.520833333336</v>
      </c>
      <c r="AE135" s="217"/>
      <c r="AF135" s="215">
        <f t="shared" si="22"/>
        <v>0</v>
      </c>
    </row>
    <row r="136" spans="1:32">
      <c r="A136" s="325">
        <f t="shared" si="23"/>
        <v>123</v>
      </c>
      <c r="B136" s="208" t="s">
        <v>494</v>
      </c>
      <c r="C136" s="208" t="s">
        <v>204</v>
      </c>
      <c r="D136" s="208" t="s">
        <v>585</v>
      </c>
      <c r="E136" s="209" t="s">
        <v>205</v>
      </c>
      <c r="F136" s="210">
        <v>0</v>
      </c>
      <c r="G136" s="210">
        <v>0</v>
      </c>
      <c r="H136" s="210">
        <v>0</v>
      </c>
      <c r="I136" s="210">
        <v>0</v>
      </c>
      <c r="J136" s="210">
        <v>0</v>
      </c>
      <c r="K136" s="210">
        <v>0</v>
      </c>
      <c r="L136" s="210">
        <v>0</v>
      </c>
      <c r="M136" s="210">
        <v>74.27</v>
      </c>
      <c r="N136" s="210">
        <v>74.27</v>
      </c>
      <c r="O136" s="210">
        <v>0</v>
      </c>
      <c r="P136" s="210">
        <v>0</v>
      </c>
      <c r="Q136" s="210">
        <v>0</v>
      </c>
      <c r="R136" s="210">
        <v>0</v>
      </c>
      <c r="S136" s="211">
        <f t="shared" si="33"/>
        <v>12.378333333333332</v>
      </c>
      <c r="T136" s="188"/>
      <c r="U136" s="214">
        <f t="shared" si="31"/>
        <v>12.378333333333332</v>
      </c>
      <c r="V136" s="214"/>
      <c r="W136" s="214"/>
      <c r="X136" s="216"/>
      <c r="Y136" s="214"/>
      <c r="Z136" s="214"/>
      <c r="AA136" s="214"/>
      <c r="AB136" s="214"/>
      <c r="AC136" s="217"/>
      <c r="AD136" s="266">
        <f t="shared" si="32"/>
        <v>12.378333333333332</v>
      </c>
      <c r="AE136" s="217"/>
      <c r="AF136" s="215">
        <f t="shared" si="22"/>
        <v>0</v>
      </c>
    </row>
    <row r="137" spans="1:32">
      <c r="A137" s="325">
        <f t="shared" si="23"/>
        <v>124</v>
      </c>
      <c r="B137" s="208" t="s">
        <v>494</v>
      </c>
      <c r="C137" s="208" t="s">
        <v>204</v>
      </c>
      <c r="D137" s="208" t="s">
        <v>586</v>
      </c>
      <c r="E137" s="209" t="s">
        <v>587</v>
      </c>
      <c r="F137" s="210">
        <v>0</v>
      </c>
      <c r="G137" s="210">
        <v>-817.17</v>
      </c>
      <c r="H137" s="210">
        <v>-764.65</v>
      </c>
      <c r="I137" s="210">
        <v>-1705.06</v>
      </c>
      <c r="J137" s="210">
        <v>-1790.76</v>
      </c>
      <c r="K137" s="210">
        <v>-4802.1000000000004</v>
      </c>
      <c r="L137" s="210">
        <v>16267.13</v>
      </c>
      <c r="M137" s="210">
        <v>17429.32</v>
      </c>
      <c r="N137" s="210">
        <v>16527.71</v>
      </c>
      <c r="O137" s="210">
        <v>16512</v>
      </c>
      <c r="P137" s="210">
        <v>36876.36</v>
      </c>
      <c r="Q137" s="210">
        <v>71496.98</v>
      </c>
      <c r="R137" s="210">
        <v>1.45519152283669E-11</v>
      </c>
      <c r="S137" s="211">
        <f t="shared" si="33"/>
        <v>13769.146666666667</v>
      </c>
      <c r="T137" s="188"/>
      <c r="U137" s="214">
        <f t="shared" si="31"/>
        <v>13769.146666666667</v>
      </c>
      <c r="V137" s="214"/>
      <c r="W137" s="214"/>
      <c r="X137" s="216"/>
      <c r="Y137" s="214"/>
      <c r="Z137" s="214"/>
      <c r="AA137" s="214"/>
      <c r="AB137" s="214"/>
      <c r="AC137" s="217"/>
      <c r="AD137" s="266">
        <f t="shared" si="32"/>
        <v>13769.146666666667</v>
      </c>
      <c r="AE137" s="217"/>
      <c r="AF137" s="215">
        <f t="shared" si="22"/>
        <v>0</v>
      </c>
    </row>
    <row r="138" spans="1:32">
      <c r="A138" s="325">
        <f t="shared" si="23"/>
        <v>125</v>
      </c>
      <c r="B138" s="208" t="s">
        <v>494</v>
      </c>
      <c r="C138" s="208" t="s">
        <v>206</v>
      </c>
      <c r="D138" s="208" t="s">
        <v>207</v>
      </c>
      <c r="E138" s="209" t="s">
        <v>208</v>
      </c>
      <c r="F138" s="210">
        <v>522921.19</v>
      </c>
      <c r="G138" s="210">
        <v>644089.07999999996</v>
      </c>
      <c r="H138" s="210">
        <v>288856.43</v>
      </c>
      <c r="I138" s="210">
        <v>368439.49</v>
      </c>
      <c r="J138" s="210">
        <v>257947.12</v>
      </c>
      <c r="K138" s="210">
        <v>492801.14</v>
      </c>
      <c r="L138" s="210">
        <v>233564.83</v>
      </c>
      <c r="M138" s="210">
        <v>432600.05</v>
      </c>
      <c r="N138" s="210">
        <v>414354.45</v>
      </c>
      <c r="O138" s="210">
        <v>831230.57</v>
      </c>
      <c r="P138" s="210">
        <v>351251.11</v>
      </c>
      <c r="Q138" s="210">
        <v>641888.24</v>
      </c>
      <c r="R138" s="210">
        <v>299383.02</v>
      </c>
      <c r="S138" s="211">
        <f t="shared" si="33"/>
        <v>447347.88458333333</v>
      </c>
      <c r="T138" s="188"/>
      <c r="U138" s="214">
        <f t="shared" si="31"/>
        <v>447347.88458333333</v>
      </c>
      <c r="V138" s="214"/>
      <c r="W138" s="214"/>
      <c r="X138" s="216"/>
      <c r="Y138" s="214"/>
      <c r="Z138" s="214"/>
      <c r="AA138" s="214"/>
      <c r="AB138" s="214"/>
      <c r="AC138" s="217"/>
      <c r="AD138" s="266">
        <f t="shared" si="32"/>
        <v>447347.88458333333</v>
      </c>
      <c r="AE138" s="217"/>
      <c r="AF138" s="215">
        <f t="shared" si="22"/>
        <v>0</v>
      </c>
    </row>
    <row r="139" spans="1:32">
      <c r="A139" s="325">
        <f t="shared" si="23"/>
        <v>126</v>
      </c>
      <c r="B139" s="208" t="s">
        <v>494</v>
      </c>
      <c r="C139" s="208" t="s">
        <v>206</v>
      </c>
      <c r="D139" s="208" t="s">
        <v>209</v>
      </c>
      <c r="E139" s="209" t="s">
        <v>210</v>
      </c>
      <c r="F139" s="210">
        <v>64607.37</v>
      </c>
      <c r="G139" s="210">
        <v>91551.43</v>
      </c>
      <c r="H139" s="210">
        <v>78291.8</v>
      </c>
      <c r="I139" s="210">
        <v>107285.46</v>
      </c>
      <c r="J139" s="210">
        <v>71546.37</v>
      </c>
      <c r="K139" s="210">
        <v>102732.94</v>
      </c>
      <c r="L139" s="210">
        <v>99423.78</v>
      </c>
      <c r="M139" s="210">
        <v>131121.12</v>
      </c>
      <c r="N139" s="210">
        <v>174000.83</v>
      </c>
      <c r="O139" s="210">
        <v>10428.200000000001</v>
      </c>
      <c r="P139" s="210">
        <v>47318.239999999998</v>
      </c>
      <c r="Q139" s="210">
        <v>77846.460000000006</v>
      </c>
      <c r="R139" s="210">
        <v>97275.8</v>
      </c>
      <c r="S139" s="211">
        <f t="shared" si="33"/>
        <v>89374.017916666649</v>
      </c>
      <c r="T139" s="188"/>
      <c r="U139" s="214">
        <f t="shared" si="31"/>
        <v>89374.017916666649</v>
      </c>
      <c r="V139" s="214"/>
      <c r="W139" s="214"/>
      <c r="X139" s="216"/>
      <c r="Y139" s="214"/>
      <c r="Z139" s="214"/>
      <c r="AA139" s="214"/>
      <c r="AB139" s="214"/>
      <c r="AC139" s="217"/>
      <c r="AD139" s="266">
        <f t="shared" si="32"/>
        <v>89374.017916666649</v>
      </c>
      <c r="AE139" s="217"/>
      <c r="AF139" s="215">
        <f t="shared" si="22"/>
        <v>0</v>
      </c>
    </row>
    <row r="140" spans="1:32">
      <c r="A140" s="325">
        <f t="shared" si="23"/>
        <v>127</v>
      </c>
      <c r="B140" s="208" t="s">
        <v>494</v>
      </c>
      <c r="C140" s="208" t="s">
        <v>211</v>
      </c>
      <c r="D140" s="208" t="s">
        <v>222</v>
      </c>
      <c r="E140" s="209" t="s">
        <v>212</v>
      </c>
      <c r="F140" s="210">
        <v>2230775.2400000002</v>
      </c>
      <c r="G140" s="210">
        <v>2203831.1800000002</v>
      </c>
      <c r="H140" s="210">
        <v>1826120.92</v>
      </c>
      <c r="I140" s="210">
        <v>1797127.26</v>
      </c>
      <c r="J140" s="210">
        <v>1849029.45</v>
      </c>
      <c r="K140" s="210">
        <v>1817842.88</v>
      </c>
      <c r="L140" s="210">
        <v>1989314.22</v>
      </c>
      <c r="M140" s="210">
        <v>2137293.75</v>
      </c>
      <c r="N140" s="210">
        <v>2094414.04</v>
      </c>
      <c r="O140" s="210">
        <v>2299995.2999999998</v>
      </c>
      <c r="P140" s="210">
        <v>1990506.19</v>
      </c>
      <c r="Q140" s="210">
        <v>1959977.97</v>
      </c>
      <c r="R140" s="210">
        <v>1940548.63</v>
      </c>
      <c r="S140" s="211">
        <f t="shared" si="33"/>
        <v>2004259.5912500003</v>
      </c>
      <c r="T140" s="188"/>
      <c r="U140" s="214">
        <f t="shared" si="31"/>
        <v>2004259.5912500003</v>
      </c>
      <c r="V140" s="214"/>
      <c r="W140" s="214"/>
      <c r="X140" s="216"/>
      <c r="Y140" s="214"/>
      <c r="Z140" s="214"/>
      <c r="AA140" s="214"/>
      <c r="AB140" s="214"/>
      <c r="AC140" s="217"/>
      <c r="AD140" s="266">
        <f t="shared" si="32"/>
        <v>2004259.5912500003</v>
      </c>
      <c r="AE140" s="217"/>
      <c r="AF140" s="215">
        <f t="shared" si="22"/>
        <v>0</v>
      </c>
    </row>
    <row r="141" spans="1:32">
      <c r="A141" s="325">
        <f t="shared" si="23"/>
        <v>128</v>
      </c>
      <c r="B141" s="185"/>
      <c r="C141" s="185"/>
      <c r="D141" s="185"/>
      <c r="E141" s="209" t="s">
        <v>213</v>
      </c>
      <c r="F141" s="218">
        <f t="shared" ref="F141:S141" si="34">SUM(F117:F140)</f>
        <v>10844838.52</v>
      </c>
      <c r="G141" s="218">
        <f t="shared" si="34"/>
        <v>10579524.560000001</v>
      </c>
      <c r="H141" s="218">
        <f t="shared" si="34"/>
        <v>10061813</v>
      </c>
      <c r="I141" s="218">
        <f t="shared" si="34"/>
        <v>9981885.1100000013</v>
      </c>
      <c r="J141" s="218">
        <f t="shared" si="34"/>
        <v>9823194.4800000004</v>
      </c>
      <c r="K141" s="218">
        <f t="shared" si="34"/>
        <v>10276143.370000001</v>
      </c>
      <c r="L141" s="218">
        <f t="shared" si="34"/>
        <v>8649998.0800000001</v>
      </c>
      <c r="M141" s="218">
        <f t="shared" si="34"/>
        <v>9797598.3900000006</v>
      </c>
      <c r="N141" s="218">
        <f t="shared" si="34"/>
        <v>10298833.859999999</v>
      </c>
      <c r="O141" s="218">
        <f t="shared" si="34"/>
        <v>11141776.509999998</v>
      </c>
      <c r="P141" s="218">
        <f t="shared" si="34"/>
        <v>9799091.4800000004</v>
      </c>
      <c r="Q141" s="218">
        <f t="shared" si="34"/>
        <v>10064449.860000001</v>
      </c>
      <c r="R141" s="218">
        <f t="shared" si="34"/>
        <v>8031490.5800000001</v>
      </c>
      <c r="S141" s="219">
        <f t="shared" si="34"/>
        <v>9992706.1041666642</v>
      </c>
      <c r="T141" s="188"/>
      <c r="U141" s="214"/>
      <c r="V141" s="214"/>
      <c r="W141" s="214"/>
      <c r="X141" s="216"/>
      <c r="Y141" s="214"/>
      <c r="Z141" s="214"/>
      <c r="AA141" s="214"/>
      <c r="AB141" s="214"/>
      <c r="AC141" s="217"/>
      <c r="AD141" s="217"/>
      <c r="AE141" s="217"/>
      <c r="AF141" s="215">
        <f t="shared" si="22"/>
        <v>0</v>
      </c>
    </row>
    <row r="142" spans="1:32">
      <c r="A142" s="325">
        <f t="shared" si="23"/>
        <v>129</v>
      </c>
      <c r="B142" s="185"/>
      <c r="C142" s="185"/>
      <c r="D142" s="185"/>
      <c r="E142" s="237"/>
      <c r="F142" s="210"/>
      <c r="G142" s="257"/>
      <c r="H142" s="258"/>
      <c r="I142" s="258"/>
      <c r="J142" s="259"/>
      <c r="K142" s="260"/>
      <c r="L142" s="261"/>
      <c r="M142" s="262"/>
      <c r="N142" s="263"/>
      <c r="O142" s="229"/>
      <c r="P142" s="264"/>
      <c r="Q142" s="265"/>
      <c r="R142" s="210"/>
      <c r="S142" s="228"/>
      <c r="T142" s="188"/>
      <c r="U142" s="214"/>
      <c r="V142" s="214"/>
      <c r="W142" s="214"/>
      <c r="X142" s="216"/>
      <c r="Y142" s="214"/>
      <c r="Z142" s="214"/>
      <c r="AA142" s="214"/>
      <c r="AB142" s="214"/>
      <c r="AC142" s="217"/>
      <c r="AD142" s="217"/>
      <c r="AE142" s="217"/>
      <c r="AF142" s="215">
        <f t="shared" ref="AF142:AF205" si="35">+U142+V142-AD142</f>
        <v>0</v>
      </c>
    </row>
    <row r="143" spans="1:32">
      <c r="A143" s="325">
        <f t="shared" si="23"/>
        <v>130</v>
      </c>
      <c r="B143" s="208" t="s">
        <v>494</v>
      </c>
      <c r="C143" s="208" t="s">
        <v>214</v>
      </c>
      <c r="D143" s="208" t="s">
        <v>44</v>
      </c>
      <c r="E143" s="209" t="s">
        <v>588</v>
      </c>
      <c r="F143" s="210">
        <v>128413.63</v>
      </c>
      <c r="G143" s="210">
        <v>1052456.98</v>
      </c>
      <c r="H143" s="210">
        <v>1031822.14</v>
      </c>
      <c r="I143" s="210">
        <v>935485.93</v>
      </c>
      <c r="J143" s="210">
        <v>820828.49</v>
      </c>
      <c r="K143" s="210">
        <v>707803.42</v>
      </c>
      <c r="L143" s="210">
        <v>636224.74</v>
      </c>
      <c r="M143" s="210">
        <v>521520.67</v>
      </c>
      <c r="N143" s="210">
        <v>406816.57</v>
      </c>
      <c r="O143" s="210">
        <v>335237.84999999998</v>
      </c>
      <c r="P143" s="210">
        <v>215587.38</v>
      </c>
      <c r="Q143" s="210">
        <v>250565.11</v>
      </c>
      <c r="R143" s="210">
        <v>130504.06</v>
      </c>
      <c r="S143" s="211">
        <f t="shared" ref="S143:S158" si="36">((F143+R143)+((G143+H143+I143+J143+K143+L143+M143+N143+O143+P143+Q143)*2))/24</f>
        <v>586984.01041666663</v>
      </c>
      <c r="T143" s="188"/>
      <c r="U143" s="214">
        <f t="shared" ref="U143:U158" si="37">+S143</f>
        <v>586984.01041666663</v>
      </c>
      <c r="V143" s="214"/>
      <c r="W143" s="214"/>
      <c r="X143" s="216"/>
      <c r="Y143" s="214"/>
      <c r="Z143" s="214"/>
      <c r="AA143" s="214"/>
      <c r="AB143" s="214"/>
      <c r="AC143" s="217"/>
      <c r="AD143" s="266">
        <f t="shared" ref="AD143:AD158" si="38">+U143</f>
        <v>586984.01041666663</v>
      </c>
      <c r="AE143" s="217"/>
      <c r="AF143" s="215">
        <f t="shared" si="35"/>
        <v>0</v>
      </c>
    </row>
    <row r="144" spans="1:32">
      <c r="A144" s="325">
        <f t="shared" ref="A144:A207" si="39">+A143+1</f>
        <v>131</v>
      </c>
      <c r="B144" s="208" t="s">
        <v>494</v>
      </c>
      <c r="C144" s="208" t="s">
        <v>215</v>
      </c>
      <c r="D144" s="208" t="s">
        <v>237</v>
      </c>
      <c r="E144" s="273" t="s">
        <v>589</v>
      </c>
      <c r="F144" s="210">
        <v>0</v>
      </c>
      <c r="G144" s="210">
        <v>0</v>
      </c>
      <c r="H144" s="210">
        <v>0</v>
      </c>
      <c r="I144" s="210">
        <v>0</v>
      </c>
      <c r="J144" s="210">
        <v>0</v>
      </c>
      <c r="K144" s="210">
        <v>0</v>
      </c>
      <c r="L144" s="210">
        <v>0</v>
      </c>
      <c r="M144" s="210">
        <v>0</v>
      </c>
      <c r="N144" s="210">
        <v>0</v>
      </c>
      <c r="O144" s="210">
        <v>310453.84000000003</v>
      </c>
      <c r="P144" s="210">
        <v>141534.04</v>
      </c>
      <c r="Q144" s="210">
        <v>854368.04</v>
      </c>
      <c r="R144" s="210">
        <v>10266422.640000001</v>
      </c>
      <c r="S144" s="211">
        <f t="shared" si="36"/>
        <v>536630.60333333339</v>
      </c>
      <c r="T144" s="188"/>
      <c r="U144" s="214">
        <f t="shared" si="37"/>
        <v>536630.60333333339</v>
      </c>
      <c r="V144" s="214"/>
      <c r="W144" s="214"/>
      <c r="X144" s="216"/>
      <c r="Y144" s="214"/>
      <c r="Z144" s="214"/>
      <c r="AA144" s="214"/>
      <c r="AB144" s="214"/>
      <c r="AC144" s="217"/>
      <c r="AD144" s="266">
        <f t="shared" si="38"/>
        <v>536630.60333333339</v>
      </c>
      <c r="AE144" s="217"/>
      <c r="AF144" s="215">
        <f t="shared" si="35"/>
        <v>0</v>
      </c>
    </row>
    <row r="145" spans="1:32">
      <c r="A145" s="325">
        <f t="shared" si="39"/>
        <v>132</v>
      </c>
      <c r="B145" s="208" t="s">
        <v>522</v>
      </c>
      <c r="C145" s="208" t="s">
        <v>215</v>
      </c>
      <c r="D145" s="208" t="s">
        <v>239</v>
      </c>
      <c r="E145" s="273" t="s">
        <v>590</v>
      </c>
      <c r="F145" s="210">
        <v>83220.22</v>
      </c>
      <c r="G145" s="210">
        <v>0</v>
      </c>
      <c r="H145" s="210">
        <v>0</v>
      </c>
      <c r="I145" s="210">
        <v>0</v>
      </c>
      <c r="J145" s="210">
        <v>0</v>
      </c>
      <c r="K145" s="210">
        <v>0</v>
      </c>
      <c r="L145" s="210">
        <v>0</v>
      </c>
      <c r="M145" s="210">
        <v>0</v>
      </c>
      <c r="N145" s="210">
        <v>0</v>
      </c>
      <c r="O145" s="210">
        <v>413690.29</v>
      </c>
      <c r="P145" s="210">
        <v>399581.88</v>
      </c>
      <c r="Q145" s="210">
        <v>476882.1</v>
      </c>
      <c r="R145" s="210">
        <v>810941.04</v>
      </c>
      <c r="S145" s="211">
        <f t="shared" si="36"/>
        <v>144769.57499999998</v>
      </c>
      <c r="T145" s="188"/>
      <c r="U145" s="214">
        <f t="shared" si="37"/>
        <v>144769.57499999998</v>
      </c>
      <c r="V145" s="214"/>
      <c r="W145" s="214"/>
      <c r="X145" s="216"/>
      <c r="Y145" s="214"/>
      <c r="Z145" s="214"/>
      <c r="AA145" s="214"/>
      <c r="AB145" s="214"/>
      <c r="AC145" s="217"/>
      <c r="AD145" s="266">
        <f t="shared" si="38"/>
        <v>144769.57499999998</v>
      </c>
      <c r="AE145" s="217"/>
      <c r="AF145" s="215">
        <f t="shared" si="35"/>
        <v>0</v>
      </c>
    </row>
    <row r="146" spans="1:32">
      <c r="A146" s="325">
        <f t="shared" si="39"/>
        <v>133</v>
      </c>
      <c r="B146" s="208" t="s">
        <v>494</v>
      </c>
      <c r="C146" s="208" t="s">
        <v>215</v>
      </c>
      <c r="D146" s="208" t="s">
        <v>241</v>
      </c>
      <c r="E146" s="273" t="s">
        <v>591</v>
      </c>
      <c r="F146" s="210">
        <v>0</v>
      </c>
      <c r="G146" s="210">
        <v>0</v>
      </c>
      <c r="H146" s="210">
        <v>0</v>
      </c>
      <c r="I146" s="210">
        <v>0</v>
      </c>
      <c r="J146" s="210">
        <v>0</v>
      </c>
      <c r="K146" s="210">
        <v>0</v>
      </c>
      <c r="L146" s="210">
        <v>0</v>
      </c>
      <c r="M146" s="210">
        <v>0</v>
      </c>
      <c r="N146" s="210">
        <v>0</v>
      </c>
      <c r="O146" s="210">
        <v>-71714</v>
      </c>
      <c r="P146" s="210">
        <v>-71714</v>
      </c>
      <c r="Q146" s="210">
        <v>-71714</v>
      </c>
      <c r="R146" s="210">
        <v>-71714</v>
      </c>
      <c r="S146" s="211">
        <f t="shared" si="36"/>
        <v>-20916.583333333332</v>
      </c>
      <c r="T146" s="188"/>
      <c r="U146" s="214">
        <f t="shared" si="37"/>
        <v>-20916.583333333332</v>
      </c>
      <c r="V146" s="214"/>
      <c r="W146" s="214"/>
      <c r="X146" s="216"/>
      <c r="Y146" s="214"/>
      <c r="Z146" s="214"/>
      <c r="AA146" s="214"/>
      <c r="AB146" s="214"/>
      <c r="AC146" s="217"/>
      <c r="AD146" s="266">
        <f t="shared" si="38"/>
        <v>-20916.583333333332</v>
      </c>
      <c r="AE146" s="217"/>
      <c r="AF146" s="215">
        <f t="shared" si="35"/>
        <v>0</v>
      </c>
    </row>
    <row r="147" spans="1:32">
      <c r="A147" s="325">
        <f t="shared" si="39"/>
        <v>134</v>
      </c>
      <c r="B147" s="208" t="s">
        <v>494</v>
      </c>
      <c r="C147" s="208" t="s">
        <v>215</v>
      </c>
      <c r="D147" s="208" t="s">
        <v>216</v>
      </c>
      <c r="E147" s="273" t="s">
        <v>217</v>
      </c>
      <c r="F147" s="210">
        <v>1971399.05</v>
      </c>
      <c r="G147" s="210">
        <v>2962710.32</v>
      </c>
      <c r="H147" s="210">
        <v>647202.37</v>
      </c>
      <c r="I147" s="210">
        <v>188714.35</v>
      </c>
      <c r="J147" s="210">
        <v>470491.34</v>
      </c>
      <c r="K147" s="210">
        <v>879768.72</v>
      </c>
      <c r="L147" s="210">
        <v>1223820.28</v>
      </c>
      <c r="M147" s="210">
        <v>1629060.58</v>
      </c>
      <c r="N147" s="210">
        <v>2308285.12</v>
      </c>
      <c r="O147" s="210">
        <v>2511603.88</v>
      </c>
      <c r="P147" s="210">
        <v>2397214.88</v>
      </c>
      <c r="Q147" s="210">
        <v>2454257.0299999998</v>
      </c>
      <c r="R147" s="210">
        <v>3059262.74</v>
      </c>
      <c r="S147" s="211">
        <f t="shared" si="36"/>
        <v>1682371.6470833335</v>
      </c>
      <c r="T147" s="188"/>
      <c r="U147" s="214">
        <f t="shared" si="37"/>
        <v>1682371.6470833335</v>
      </c>
      <c r="V147" s="214"/>
      <c r="W147" s="214"/>
      <c r="X147" s="216"/>
      <c r="Y147" s="214"/>
      <c r="Z147" s="214"/>
      <c r="AA147" s="214"/>
      <c r="AB147" s="214"/>
      <c r="AC147" s="217"/>
      <c r="AD147" s="266">
        <f t="shared" si="38"/>
        <v>1682371.6470833335</v>
      </c>
      <c r="AE147" s="217"/>
      <c r="AF147" s="215">
        <f t="shared" si="35"/>
        <v>0</v>
      </c>
    </row>
    <row r="148" spans="1:32">
      <c r="A148" s="325">
        <f t="shared" si="39"/>
        <v>135</v>
      </c>
      <c r="B148" s="208" t="s">
        <v>494</v>
      </c>
      <c r="C148" s="208" t="s">
        <v>215</v>
      </c>
      <c r="D148" s="208" t="s">
        <v>246</v>
      </c>
      <c r="E148" s="273" t="s">
        <v>592</v>
      </c>
      <c r="F148" s="210">
        <v>159100</v>
      </c>
      <c r="G148" s="210">
        <v>159100</v>
      </c>
      <c r="H148" s="210">
        <v>159100</v>
      </c>
      <c r="I148" s="210">
        <v>159100</v>
      </c>
      <c r="J148" s="210">
        <v>0</v>
      </c>
      <c r="K148" s="210">
        <v>0</v>
      </c>
      <c r="L148" s="210">
        <v>0</v>
      </c>
      <c r="M148" s="210">
        <v>0</v>
      </c>
      <c r="N148" s="210">
        <v>0</v>
      </c>
      <c r="O148" s="210">
        <v>0</v>
      </c>
      <c r="P148" s="210">
        <v>44569.33</v>
      </c>
      <c r="Q148" s="210">
        <v>44569.33</v>
      </c>
      <c r="R148" s="210">
        <v>218269.33</v>
      </c>
      <c r="S148" s="211">
        <f t="shared" si="36"/>
        <v>62926.943749999999</v>
      </c>
      <c r="T148" s="188"/>
      <c r="U148" s="214">
        <f t="shared" si="37"/>
        <v>62926.943749999999</v>
      </c>
      <c r="V148" s="214"/>
      <c r="W148" s="214"/>
      <c r="X148" s="216"/>
      <c r="Y148" s="214"/>
      <c r="Z148" s="214"/>
      <c r="AA148" s="214"/>
      <c r="AB148" s="214"/>
      <c r="AC148" s="217"/>
      <c r="AD148" s="266">
        <f t="shared" si="38"/>
        <v>62926.943749999999</v>
      </c>
      <c r="AE148" s="217"/>
      <c r="AF148" s="215">
        <f t="shared" si="35"/>
        <v>0</v>
      </c>
    </row>
    <row r="149" spans="1:32">
      <c r="A149" s="325">
        <f t="shared" si="39"/>
        <v>136</v>
      </c>
      <c r="B149" s="208" t="s">
        <v>494</v>
      </c>
      <c r="C149" s="208" t="s">
        <v>215</v>
      </c>
      <c r="D149" s="208" t="s">
        <v>593</v>
      </c>
      <c r="E149" s="209" t="s">
        <v>594</v>
      </c>
      <c r="F149" s="210">
        <v>152494.82999999999</v>
      </c>
      <c r="G149" s="210">
        <v>21391.5</v>
      </c>
      <c r="H149" s="210">
        <v>0</v>
      </c>
      <c r="I149" s="210">
        <v>0</v>
      </c>
      <c r="J149" s="210">
        <v>0</v>
      </c>
      <c r="K149" s="210">
        <v>0</v>
      </c>
      <c r="L149" s="210">
        <v>0</v>
      </c>
      <c r="M149" s="210">
        <v>0</v>
      </c>
      <c r="N149" s="210">
        <v>0</v>
      </c>
      <c r="O149" s="210">
        <v>0</v>
      </c>
      <c r="P149" s="210">
        <v>0</v>
      </c>
      <c r="Q149" s="210">
        <v>123904.67</v>
      </c>
      <c r="R149" s="210">
        <v>157660.22</v>
      </c>
      <c r="S149" s="211">
        <f t="shared" si="36"/>
        <v>25031.141249999997</v>
      </c>
      <c r="T149" s="188"/>
      <c r="U149" s="214">
        <f t="shared" si="37"/>
        <v>25031.141249999997</v>
      </c>
      <c r="V149" s="214"/>
      <c r="W149" s="214"/>
      <c r="X149" s="216"/>
      <c r="Y149" s="214"/>
      <c r="Z149" s="214"/>
      <c r="AA149" s="214"/>
      <c r="AB149" s="214"/>
      <c r="AC149" s="217"/>
      <c r="AD149" s="266">
        <f t="shared" si="38"/>
        <v>25031.141249999997</v>
      </c>
      <c r="AE149" s="217"/>
      <c r="AF149" s="215">
        <f t="shared" si="35"/>
        <v>0</v>
      </c>
    </row>
    <row r="150" spans="1:32">
      <c r="A150" s="325">
        <f t="shared" si="39"/>
        <v>137</v>
      </c>
      <c r="B150" s="208" t="s">
        <v>494</v>
      </c>
      <c r="C150" s="208" t="s">
        <v>215</v>
      </c>
      <c r="D150" s="208" t="s">
        <v>595</v>
      </c>
      <c r="E150" s="209" t="s">
        <v>596</v>
      </c>
      <c r="F150" s="210">
        <v>0</v>
      </c>
      <c r="G150" s="210">
        <v>0</v>
      </c>
      <c r="H150" s="210">
        <v>0</v>
      </c>
      <c r="I150" s="210">
        <v>0</v>
      </c>
      <c r="J150" s="210">
        <v>0</v>
      </c>
      <c r="K150" s="210">
        <v>0</v>
      </c>
      <c r="L150" s="210">
        <v>0</v>
      </c>
      <c r="M150" s="210">
        <v>0</v>
      </c>
      <c r="N150" s="210">
        <v>0</v>
      </c>
      <c r="O150" s="210">
        <v>0</v>
      </c>
      <c r="P150" s="210">
        <v>0</v>
      </c>
      <c r="Q150" s="210">
        <v>6000000</v>
      </c>
      <c r="R150" s="210">
        <v>0</v>
      </c>
      <c r="S150" s="211">
        <f t="shared" si="36"/>
        <v>500000</v>
      </c>
      <c r="T150" s="188"/>
      <c r="U150" s="214">
        <f t="shared" si="37"/>
        <v>500000</v>
      </c>
      <c r="V150" s="214"/>
      <c r="W150" s="214"/>
      <c r="X150" s="216"/>
      <c r="Y150" s="214"/>
      <c r="Z150" s="214"/>
      <c r="AA150" s="214"/>
      <c r="AB150" s="214"/>
      <c r="AC150" s="217"/>
      <c r="AD150" s="266">
        <f t="shared" si="38"/>
        <v>500000</v>
      </c>
      <c r="AE150" s="217"/>
      <c r="AF150" s="215">
        <f t="shared" si="35"/>
        <v>0</v>
      </c>
    </row>
    <row r="151" spans="1:32">
      <c r="A151" s="325">
        <f t="shared" si="39"/>
        <v>138</v>
      </c>
      <c r="B151" s="208" t="s">
        <v>522</v>
      </c>
      <c r="C151" s="208" t="s">
        <v>215</v>
      </c>
      <c r="D151" s="208" t="s">
        <v>222</v>
      </c>
      <c r="E151" s="209" t="s">
        <v>597</v>
      </c>
      <c r="F151" s="210">
        <v>2.5465851649642E-11</v>
      </c>
      <c r="G151" s="210">
        <v>-16034.56</v>
      </c>
      <c r="H151" s="210">
        <v>-32069.119999999999</v>
      </c>
      <c r="I151" s="210">
        <v>144679.67999999999</v>
      </c>
      <c r="J151" s="210">
        <v>128604.16</v>
      </c>
      <c r="K151" s="210">
        <v>112528.64</v>
      </c>
      <c r="L151" s="210">
        <v>96453.119999999995</v>
      </c>
      <c r="M151" s="210">
        <v>80377.600000000006</v>
      </c>
      <c r="N151" s="210">
        <v>64302.080000000002</v>
      </c>
      <c r="O151" s="210">
        <v>48226.559999999998</v>
      </c>
      <c r="P151" s="210">
        <v>32151.040000000001</v>
      </c>
      <c r="Q151" s="210">
        <v>16075.52</v>
      </c>
      <c r="R151" s="210">
        <v>-3.2741809263825397E-11</v>
      </c>
      <c r="S151" s="211">
        <f t="shared" si="36"/>
        <v>56274.559999999998</v>
      </c>
      <c r="T151" s="188"/>
      <c r="U151" s="214">
        <f t="shared" si="37"/>
        <v>56274.559999999998</v>
      </c>
      <c r="V151" s="214"/>
      <c r="W151" s="214"/>
      <c r="X151" s="216"/>
      <c r="Y151" s="214"/>
      <c r="Z151" s="214"/>
      <c r="AA151" s="214"/>
      <c r="AB151" s="214"/>
      <c r="AC151" s="217"/>
      <c r="AD151" s="266">
        <f t="shared" si="38"/>
        <v>56274.559999999998</v>
      </c>
      <c r="AE151" s="217"/>
      <c r="AF151" s="215">
        <f t="shared" si="35"/>
        <v>0</v>
      </c>
    </row>
    <row r="152" spans="1:32">
      <c r="A152" s="325">
        <f t="shared" si="39"/>
        <v>139</v>
      </c>
      <c r="B152" s="208" t="s">
        <v>522</v>
      </c>
      <c r="C152" s="208" t="s">
        <v>215</v>
      </c>
      <c r="D152" s="208" t="s">
        <v>207</v>
      </c>
      <c r="E152" s="209" t="s">
        <v>598</v>
      </c>
      <c r="F152" s="210">
        <v>36718.199999999997</v>
      </c>
      <c r="G152" s="210">
        <v>29374.560000000001</v>
      </c>
      <c r="H152" s="210">
        <v>22030.92</v>
      </c>
      <c r="I152" s="210">
        <v>14687.28</v>
      </c>
      <c r="J152" s="210">
        <v>7343.64</v>
      </c>
      <c r="K152" s="210">
        <v>82771</v>
      </c>
      <c r="L152" s="210">
        <v>75873.38</v>
      </c>
      <c r="M152" s="210">
        <v>68975.8</v>
      </c>
      <c r="N152" s="210">
        <v>62078.22</v>
      </c>
      <c r="O152" s="210">
        <v>55180.639999999999</v>
      </c>
      <c r="P152" s="210">
        <v>48283.06</v>
      </c>
      <c r="Q152" s="210">
        <v>41385.480000000003</v>
      </c>
      <c r="R152" s="210">
        <v>34487.9</v>
      </c>
      <c r="S152" s="211">
        <f t="shared" si="36"/>
        <v>45298.919166666667</v>
      </c>
      <c r="T152" s="188"/>
      <c r="U152" s="214">
        <f t="shared" si="37"/>
        <v>45298.919166666667</v>
      </c>
      <c r="V152" s="214"/>
      <c r="W152" s="214"/>
      <c r="X152" s="216"/>
      <c r="Y152" s="214"/>
      <c r="Z152" s="214"/>
      <c r="AA152" s="214"/>
      <c r="AB152" s="214"/>
      <c r="AC152" s="217"/>
      <c r="AD152" s="266">
        <f t="shared" si="38"/>
        <v>45298.919166666667</v>
      </c>
      <c r="AE152" s="217"/>
      <c r="AF152" s="215">
        <f t="shared" si="35"/>
        <v>0</v>
      </c>
    </row>
    <row r="153" spans="1:32">
      <c r="A153" s="325">
        <f t="shared" si="39"/>
        <v>140</v>
      </c>
      <c r="B153" s="208" t="s">
        <v>522</v>
      </c>
      <c r="C153" s="208" t="s">
        <v>215</v>
      </c>
      <c r="D153" s="208" t="s">
        <v>256</v>
      </c>
      <c r="E153" s="209" t="s">
        <v>599</v>
      </c>
      <c r="F153" s="210">
        <v>774342</v>
      </c>
      <c r="G153" s="210">
        <v>645285</v>
      </c>
      <c r="H153" s="210">
        <v>516228</v>
      </c>
      <c r="I153" s="210">
        <v>387171</v>
      </c>
      <c r="J153" s="210">
        <v>258114</v>
      </c>
      <c r="K153" s="210">
        <v>129057</v>
      </c>
      <c r="L153" s="210">
        <v>0</v>
      </c>
      <c r="M153" s="210">
        <v>0</v>
      </c>
      <c r="N153" s="210">
        <v>0</v>
      </c>
      <c r="O153" s="210">
        <v>0</v>
      </c>
      <c r="P153" s="210">
        <v>0</v>
      </c>
      <c r="Q153" s="210">
        <v>983619</v>
      </c>
      <c r="R153" s="210">
        <v>843102</v>
      </c>
      <c r="S153" s="211">
        <f t="shared" si="36"/>
        <v>310683</v>
      </c>
      <c r="T153" s="188"/>
      <c r="U153" s="214">
        <f t="shared" si="37"/>
        <v>310683</v>
      </c>
      <c r="V153" s="214"/>
      <c r="W153" s="214"/>
      <c r="X153" s="216"/>
      <c r="Y153" s="214"/>
      <c r="Z153" s="214"/>
      <c r="AA153" s="214"/>
      <c r="AB153" s="214"/>
      <c r="AC153" s="217"/>
      <c r="AD153" s="266">
        <f t="shared" si="38"/>
        <v>310683</v>
      </c>
      <c r="AE153" s="217"/>
      <c r="AF153" s="215">
        <f t="shared" si="35"/>
        <v>0</v>
      </c>
    </row>
    <row r="154" spans="1:32">
      <c r="A154" s="325">
        <f t="shared" si="39"/>
        <v>141</v>
      </c>
      <c r="B154" s="208" t="s">
        <v>494</v>
      </c>
      <c r="C154" s="208" t="s">
        <v>215</v>
      </c>
      <c r="D154" s="208" t="s">
        <v>209</v>
      </c>
      <c r="E154" s="209" t="s">
        <v>600</v>
      </c>
      <c r="F154" s="210">
        <v>0</v>
      </c>
      <c r="G154" s="210">
        <v>0</v>
      </c>
      <c r="H154" s="210">
        <v>0</v>
      </c>
      <c r="I154" s="210">
        <v>0</v>
      </c>
      <c r="J154" s="210">
        <v>0</v>
      </c>
      <c r="K154" s="210">
        <v>0</v>
      </c>
      <c r="L154" s="210">
        <v>0</v>
      </c>
      <c r="M154" s="210">
        <v>0</v>
      </c>
      <c r="N154" s="210">
        <v>0</v>
      </c>
      <c r="O154" s="210">
        <v>0</v>
      </c>
      <c r="P154" s="210">
        <v>0</v>
      </c>
      <c r="Q154" s="210">
        <v>54001.75</v>
      </c>
      <c r="R154" s="210">
        <v>54001.75</v>
      </c>
      <c r="S154" s="211">
        <f t="shared" si="36"/>
        <v>6750.21875</v>
      </c>
      <c r="T154" s="188"/>
      <c r="U154" s="214">
        <f t="shared" si="37"/>
        <v>6750.21875</v>
      </c>
      <c r="V154" s="214"/>
      <c r="W154" s="214"/>
      <c r="X154" s="216"/>
      <c r="Y154" s="214"/>
      <c r="Z154" s="214"/>
      <c r="AA154" s="214"/>
      <c r="AB154" s="214"/>
      <c r="AC154" s="217"/>
      <c r="AD154" s="266">
        <f t="shared" si="38"/>
        <v>6750.21875</v>
      </c>
      <c r="AE154" s="217"/>
      <c r="AF154" s="215">
        <f t="shared" si="35"/>
        <v>0</v>
      </c>
    </row>
    <row r="155" spans="1:32">
      <c r="A155" s="325">
        <f t="shared" si="39"/>
        <v>142</v>
      </c>
      <c r="B155" s="208" t="s">
        <v>522</v>
      </c>
      <c r="C155" s="208" t="s">
        <v>218</v>
      </c>
      <c r="D155" s="208" t="s">
        <v>601</v>
      </c>
      <c r="E155" s="209" t="s">
        <v>602</v>
      </c>
      <c r="F155" s="210">
        <v>0</v>
      </c>
      <c r="G155" s="210">
        <v>0</v>
      </c>
      <c r="H155" s="210">
        <v>0</v>
      </c>
      <c r="I155" s="210">
        <v>0</v>
      </c>
      <c r="J155" s="210">
        <v>0</v>
      </c>
      <c r="K155" s="210">
        <v>0</v>
      </c>
      <c r="L155" s="210">
        <v>0</v>
      </c>
      <c r="M155" s="210">
        <v>0</v>
      </c>
      <c r="N155" s="210">
        <v>0</v>
      </c>
      <c r="O155" s="210">
        <v>0</v>
      </c>
      <c r="P155" s="210">
        <v>0</v>
      </c>
      <c r="Q155" s="210">
        <v>0</v>
      </c>
      <c r="R155" s="210">
        <v>0</v>
      </c>
      <c r="S155" s="211">
        <f t="shared" si="36"/>
        <v>0</v>
      </c>
      <c r="T155" s="188"/>
      <c r="U155" s="214">
        <f t="shared" si="37"/>
        <v>0</v>
      </c>
      <c r="V155" s="214"/>
      <c r="W155" s="214"/>
      <c r="X155" s="216"/>
      <c r="Y155" s="214"/>
      <c r="Z155" s="214"/>
      <c r="AA155" s="214"/>
      <c r="AB155" s="214"/>
      <c r="AC155" s="217"/>
      <c r="AD155" s="266">
        <f t="shared" si="38"/>
        <v>0</v>
      </c>
      <c r="AE155" s="217"/>
      <c r="AF155" s="215">
        <f t="shared" si="35"/>
        <v>0</v>
      </c>
    </row>
    <row r="156" spans="1:32">
      <c r="A156" s="325">
        <f t="shared" si="39"/>
        <v>143</v>
      </c>
      <c r="B156" s="208" t="s">
        <v>524</v>
      </c>
      <c r="C156" s="208" t="s">
        <v>218</v>
      </c>
      <c r="D156" s="208" t="s">
        <v>603</v>
      </c>
      <c r="E156" s="209" t="s">
        <v>602</v>
      </c>
      <c r="F156" s="210">
        <v>0</v>
      </c>
      <c r="G156" s="210">
        <v>0</v>
      </c>
      <c r="H156" s="210">
        <v>0</v>
      </c>
      <c r="I156" s="210">
        <v>0</v>
      </c>
      <c r="J156" s="210">
        <v>0</v>
      </c>
      <c r="K156" s="210">
        <v>0</v>
      </c>
      <c r="L156" s="210">
        <v>0</v>
      </c>
      <c r="M156" s="210">
        <v>0</v>
      </c>
      <c r="N156" s="210">
        <v>0</v>
      </c>
      <c r="O156" s="210">
        <v>0</v>
      </c>
      <c r="P156" s="210">
        <v>0</v>
      </c>
      <c r="Q156" s="210">
        <v>0</v>
      </c>
      <c r="R156" s="210">
        <v>0</v>
      </c>
      <c r="S156" s="211">
        <f t="shared" si="36"/>
        <v>0</v>
      </c>
      <c r="T156" s="188"/>
      <c r="U156" s="214">
        <f t="shared" si="37"/>
        <v>0</v>
      </c>
      <c r="V156" s="214"/>
      <c r="W156" s="214"/>
      <c r="X156" s="216"/>
      <c r="Y156" s="214"/>
      <c r="Z156" s="214"/>
      <c r="AA156" s="214"/>
      <c r="AB156" s="214"/>
      <c r="AC156" s="217"/>
      <c r="AD156" s="266">
        <f t="shared" si="38"/>
        <v>0</v>
      </c>
      <c r="AE156" s="217"/>
      <c r="AF156" s="215">
        <f t="shared" si="35"/>
        <v>0</v>
      </c>
    </row>
    <row r="157" spans="1:32">
      <c r="A157" s="325">
        <f t="shared" si="39"/>
        <v>144</v>
      </c>
      <c r="B157" s="208" t="s">
        <v>494</v>
      </c>
      <c r="C157" s="208" t="s">
        <v>219</v>
      </c>
      <c r="D157" s="208" t="s">
        <v>222</v>
      </c>
      <c r="E157" s="209" t="s">
        <v>220</v>
      </c>
      <c r="F157" s="210">
        <v>0</v>
      </c>
      <c r="G157" s="210">
        <v>0</v>
      </c>
      <c r="H157" s="210">
        <v>0</v>
      </c>
      <c r="I157" s="210">
        <v>0</v>
      </c>
      <c r="J157" s="210">
        <v>0</v>
      </c>
      <c r="K157" s="210">
        <v>0</v>
      </c>
      <c r="L157" s="210">
        <v>0</v>
      </c>
      <c r="M157" s="210">
        <v>0</v>
      </c>
      <c r="N157" s="210">
        <v>0</v>
      </c>
      <c r="O157" s="210">
        <v>0</v>
      </c>
      <c r="P157" s="210">
        <v>0</v>
      </c>
      <c r="Q157" s="210">
        <v>0</v>
      </c>
      <c r="R157" s="210">
        <v>0</v>
      </c>
      <c r="S157" s="211">
        <f t="shared" si="36"/>
        <v>0</v>
      </c>
      <c r="T157" s="188"/>
      <c r="U157" s="214">
        <f t="shared" si="37"/>
        <v>0</v>
      </c>
      <c r="V157" s="214"/>
      <c r="W157" s="214"/>
      <c r="X157" s="216"/>
      <c r="Y157" s="214"/>
      <c r="Z157" s="214"/>
      <c r="AA157" s="214"/>
      <c r="AB157" s="214"/>
      <c r="AC157" s="217"/>
      <c r="AD157" s="266">
        <f t="shared" si="38"/>
        <v>0</v>
      </c>
      <c r="AE157" s="217"/>
      <c r="AF157" s="215">
        <f t="shared" si="35"/>
        <v>0</v>
      </c>
    </row>
    <row r="158" spans="1:32">
      <c r="A158" s="325">
        <f t="shared" si="39"/>
        <v>145</v>
      </c>
      <c r="B158" s="208" t="s">
        <v>494</v>
      </c>
      <c r="C158" s="208" t="s">
        <v>221</v>
      </c>
      <c r="D158" s="208" t="s">
        <v>222</v>
      </c>
      <c r="E158" s="209" t="s">
        <v>223</v>
      </c>
      <c r="F158" s="210">
        <v>0</v>
      </c>
      <c r="G158" s="210">
        <v>0</v>
      </c>
      <c r="H158" s="210">
        <v>0</v>
      </c>
      <c r="I158" s="210">
        <v>0</v>
      </c>
      <c r="J158" s="210">
        <v>0</v>
      </c>
      <c r="K158" s="210">
        <v>0</v>
      </c>
      <c r="L158" s="210">
        <v>0</v>
      </c>
      <c r="M158" s="210">
        <v>0</v>
      </c>
      <c r="N158" s="210">
        <v>0</v>
      </c>
      <c r="O158" s="210">
        <v>0</v>
      </c>
      <c r="P158" s="210">
        <v>0</v>
      </c>
      <c r="Q158" s="210">
        <v>0</v>
      </c>
      <c r="R158" s="210">
        <v>0</v>
      </c>
      <c r="S158" s="211">
        <f t="shared" si="36"/>
        <v>0</v>
      </c>
      <c r="T158" s="188"/>
      <c r="U158" s="214">
        <f t="shared" si="37"/>
        <v>0</v>
      </c>
      <c r="V158" s="214"/>
      <c r="W158" s="214"/>
      <c r="X158" s="216"/>
      <c r="Y158" s="214"/>
      <c r="Z158" s="214"/>
      <c r="AA158" s="214"/>
      <c r="AB158" s="214"/>
      <c r="AC158" s="217"/>
      <c r="AD158" s="266">
        <f t="shared" si="38"/>
        <v>0</v>
      </c>
      <c r="AE158" s="217"/>
      <c r="AF158" s="215">
        <f t="shared" si="35"/>
        <v>0</v>
      </c>
    </row>
    <row r="159" spans="1:32">
      <c r="A159" s="325">
        <f t="shared" si="39"/>
        <v>146</v>
      </c>
      <c r="B159" s="185"/>
      <c r="C159" s="185"/>
      <c r="D159" s="185"/>
      <c r="E159" s="209" t="s">
        <v>224</v>
      </c>
      <c r="F159" s="218">
        <f t="shared" ref="F159:S159" si="40">SUM(F143:F158)</f>
        <v>3305687.93</v>
      </c>
      <c r="G159" s="218">
        <f t="shared" si="40"/>
        <v>4854283.8</v>
      </c>
      <c r="H159" s="218">
        <f t="shared" si="40"/>
        <v>2344314.3099999996</v>
      </c>
      <c r="I159" s="218">
        <f t="shared" si="40"/>
        <v>1829838.24</v>
      </c>
      <c r="J159" s="218">
        <f t="shared" si="40"/>
        <v>1685381.63</v>
      </c>
      <c r="K159" s="218">
        <f t="shared" si="40"/>
        <v>1911928.78</v>
      </c>
      <c r="L159" s="218">
        <f t="shared" si="40"/>
        <v>2032371.52</v>
      </c>
      <c r="M159" s="218">
        <f t="shared" si="40"/>
        <v>2299934.65</v>
      </c>
      <c r="N159" s="218">
        <f t="shared" si="40"/>
        <v>2841481.99</v>
      </c>
      <c r="O159" s="218">
        <f t="shared" si="40"/>
        <v>3602679.06</v>
      </c>
      <c r="P159" s="218">
        <f t="shared" si="40"/>
        <v>3207207.61</v>
      </c>
      <c r="Q159" s="218">
        <f t="shared" si="40"/>
        <v>11227914.029999999</v>
      </c>
      <c r="R159" s="218">
        <f t="shared" si="40"/>
        <v>15502937.680000003</v>
      </c>
      <c r="S159" s="219">
        <f t="shared" si="40"/>
        <v>3936804.0354166669</v>
      </c>
      <c r="T159" s="188"/>
      <c r="U159" s="214"/>
      <c r="V159" s="214"/>
      <c r="W159" s="214"/>
      <c r="X159" s="216"/>
      <c r="Y159" s="214"/>
      <c r="Z159" s="214"/>
      <c r="AA159" s="214"/>
      <c r="AB159" s="214"/>
      <c r="AC159" s="217"/>
      <c r="AD159" s="217"/>
      <c r="AE159" s="217"/>
      <c r="AF159" s="215">
        <f t="shared" si="35"/>
        <v>0</v>
      </c>
    </row>
    <row r="160" spans="1:32">
      <c r="A160" s="325">
        <f t="shared" si="39"/>
        <v>147</v>
      </c>
      <c r="B160" s="185"/>
      <c r="C160" s="185"/>
      <c r="D160" s="185"/>
      <c r="E160" s="237"/>
      <c r="F160" s="210"/>
      <c r="G160" s="274"/>
      <c r="H160" s="258"/>
      <c r="I160" s="258"/>
      <c r="J160" s="259"/>
      <c r="K160" s="260"/>
      <c r="L160" s="261"/>
      <c r="M160" s="262"/>
      <c r="N160" s="263"/>
      <c r="O160" s="229"/>
      <c r="P160" s="264"/>
      <c r="Q160" s="275"/>
      <c r="R160" s="210"/>
      <c r="S160" s="228"/>
      <c r="T160" s="188"/>
      <c r="U160" s="214"/>
      <c r="V160" s="214"/>
      <c r="W160" s="214"/>
      <c r="X160" s="216"/>
      <c r="Y160" s="214"/>
      <c r="Z160" s="214"/>
      <c r="AA160" s="214"/>
      <c r="AB160" s="214"/>
      <c r="AC160" s="217"/>
      <c r="AD160" s="217"/>
      <c r="AE160" s="217"/>
      <c r="AF160" s="215">
        <f t="shared" si="35"/>
        <v>0</v>
      </c>
    </row>
    <row r="161" spans="1:32">
      <c r="A161" s="325">
        <f t="shared" si="39"/>
        <v>148</v>
      </c>
      <c r="B161" s="208" t="s">
        <v>522</v>
      </c>
      <c r="C161" s="208" t="s">
        <v>225</v>
      </c>
      <c r="D161" s="208" t="s">
        <v>222</v>
      </c>
      <c r="E161" s="209" t="s">
        <v>604</v>
      </c>
      <c r="F161" s="210">
        <v>4401632.0599999996</v>
      </c>
      <c r="G161" s="210">
        <v>3104501.12</v>
      </c>
      <c r="H161" s="210">
        <v>3857826.72</v>
      </c>
      <c r="I161" s="210">
        <v>2689509.74</v>
      </c>
      <c r="J161" s="210">
        <v>1823247.53</v>
      </c>
      <c r="K161" s="210">
        <v>886772.31</v>
      </c>
      <c r="L161" s="210">
        <v>738260.57</v>
      </c>
      <c r="M161" s="210">
        <v>652416.31000000006</v>
      </c>
      <c r="N161" s="210">
        <v>295167.88</v>
      </c>
      <c r="O161" s="210">
        <v>568386.06000000006</v>
      </c>
      <c r="P161" s="210">
        <v>1527498.31</v>
      </c>
      <c r="Q161" s="210">
        <v>3399844.74</v>
      </c>
      <c r="R161" s="210">
        <v>3996207.51</v>
      </c>
      <c r="S161" s="211">
        <f>((F161+R161)+((G161+H161+I161+J161+K161+L161+M161+N161+O161+P161+Q161)*2))/24</f>
        <v>1978529.2562500003</v>
      </c>
      <c r="T161" s="188"/>
      <c r="U161" s="214">
        <f t="shared" ref="U161:U170" si="41">+S161</f>
        <v>1978529.2562500003</v>
      </c>
      <c r="V161" s="214"/>
      <c r="W161" s="214"/>
      <c r="X161" s="216"/>
      <c r="Y161" s="214"/>
      <c r="Z161" s="214"/>
      <c r="AA161" s="214"/>
      <c r="AB161" s="214"/>
      <c r="AC161" s="217"/>
      <c r="AD161" s="266">
        <f t="shared" ref="AD161:AD170" si="42">+U161</f>
        <v>1978529.2562500003</v>
      </c>
      <c r="AE161" s="217"/>
      <c r="AF161" s="215">
        <f t="shared" si="35"/>
        <v>0</v>
      </c>
    </row>
    <row r="162" spans="1:32">
      <c r="A162" s="325">
        <f t="shared" si="39"/>
        <v>149</v>
      </c>
      <c r="B162" s="208" t="s">
        <v>524</v>
      </c>
      <c r="C162" s="208" t="s">
        <v>225</v>
      </c>
      <c r="D162" s="208" t="s">
        <v>222</v>
      </c>
      <c r="E162" s="209" t="s">
        <v>604</v>
      </c>
      <c r="F162" s="210">
        <v>13598415.529999999</v>
      </c>
      <c r="G162" s="210">
        <v>10397422.24</v>
      </c>
      <c r="H162" s="210">
        <v>11904607.039999999</v>
      </c>
      <c r="I162" s="210">
        <v>8197233.3899999997</v>
      </c>
      <c r="J162" s="210">
        <v>5388538.0099999998</v>
      </c>
      <c r="K162" s="210">
        <v>2567903.9700000002</v>
      </c>
      <c r="L162" s="210">
        <v>2204908.29</v>
      </c>
      <c r="M162" s="210">
        <v>1993803.28</v>
      </c>
      <c r="N162" s="210">
        <v>849822.63999999897</v>
      </c>
      <c r="O162" s="210">
        <v>1584716.52</v>
      </c>
      <c r="P162" s="210">
        <v>3781695.35</v>
      </c>
      <c r="Q162" s="210">
        <v>8107576.8200000003</v>
      </c>
      <c r="R162" s="210">
        <v>9812907.4100000001</v>
      </c>
      <c r="S162" s="211">
        <f t="shared" ref="S162:S169" si="43">((F162+R162)+((G162+H162+I162+J162+K162+L162+M162+N162+O162+P162+Q162)*2))/24</f>
        <v>5723657.4183333339</v>
      </c>
      <c r="T162" s="188"/>
      <c r="U162" s="214">
        <f t="shared" si="41"/>
        <v>5723657.4183333339</v>
      </c>
      <c r="V162" s="214"/>
      <c r="W162" s="214"/>
      <c r="X162" s="216"/>
      <c r="Y162" s="214"/>
      <c r="Z162" s="214"/>
      <c r="AA162" s="214"/>
      <c r="AB162" s="214"/>
      <c r="AC162" s="217"/>
      <c r="AD162" s="266">
        <f t="shared" si="42"/>
        <v>5723657.4183333339</v>
      </c>
      <c r="AE162" s="217"/>
      <c r="AF162" s="215">
        <f t="shared" si="35"/>
        <v>0</v>
      </c>
    </row>
    <row r="163" spans="1:32">
      <c r="A163" s="325">
        <f t="shared" si="39"/>
        <v>150</v>
      </c>
      <c r="B163" s="208" t="s">
        <v>522</v>
      </c>
      <c r="C163" s="208" t="s">
        <v>225</v>
      </c>
      <c r="D163" s="208" t="s">
        <v>207</v>
      </c>
      <c r="E163" s="209" t="s">
        <v>605</v>
      </c>
      <c r="F163" s="210">
        <v>2424546.58</v>
      </c>
      <c r="G163" s="210">
        <v>1824715.45</v>
      </c>
      <c r="H163" s="210">
        <v>1993243.19</v>
      </c>
      <c r="I163" s="210">
        <v>1432195</v>
      </c>
      <c r="J163" s="210">
        <v>932777.02</v>
      </c>
      <c r="K163" s="210">
        <v>487110.29</v>
      </c>
      <c r="L163" s="210">
        <v>473421.44</v>
      </c>
      <c r="M163" s="210">
        <v>467229.31</v>
      </c>
      <c r="N163" s="210">
        <v>225728.08</v>
      </c>
      <c r="O163" s="210">
        <v>425466.04</v>
      </c>
      <c r="P163" s="210">
        <v>853827.67</v>
      </c>
      <c r="Q163" s="210">
        <v>1668358.96</v>
      </c>
      <c r="R163" s="210">
        <v>2076923.47</v>
      </c>
      <c r="S163" s="211">
        <f t="shared" si="43"/>
        <v>1086233.95625</v>
      </c>
      <c r="T163" s="188"/>
      <c r="U163" s="214">
        <f t="shared" si="41"/>
        <v>1086233.95625</v>
      </c>
      <c r="V163" s="214"/>
      <c r="W163" s="214"/>
      <c r="X163" s="216"/>
      <c r="Y163" s="214"/>
      <c r="Z163" s="214"/>
      <c r="AA163" s="214"/>
      <c r="AB163" s="214"/>
      <c r="AC163" s="217"/>
      <c r="AD163" s="266">
        <f t="shared" si="42"/>
        <v>1086233.95625</v>
      </c>
      <c r="AE163" s="217"/>
      <c r="AF163" s="215">
        <f t="shared" si="35"/>
        <v>0</v>
      </c>
    </row>
    <row r="164" spans="1:32">
      <c r="A164" s="325">
        <f t="shared" si="39"/>
        <v>151</v>
      </c>
      <c r="B164" s="208" t="s">
        <v>524</v>
      </c>
      <c r="C164" s="208" t="s">
        <v>225</v>
      </c>
      <c r="D164" s="208" t="s">
        <v>207</v>
      </c>
      <c r="E164" s="209" t="s">
        <v>605</v>
      </c>
      <c r="F164" s="210">
        <v>9109751.1199999992</v>
      </c>
      <c r="G164" s="210">
        <v>7043710.7000000002</v>
      </c>
      <c r="H164" s="210">
        <v>8226382.8300000001</v>
      </c>
      <c r="I164" s="210">
        <v>5525729.21</v>
      </c>
      <c r="J164" s="210">
        <v>3820235.27</v>
      </c>
      <c r="K164" s="210">
        <v>1955324.15</v>
      </c>
      <c r="L164" s="210">
        <v>1934275.19</v>
      </c>
      <c r="M164" s="210">
        <v>1889968.93</v>
      </c>
      <c r="N164" s="210">
        <v>916788.11999999895</v>
      </c>
      <c r="O164" s="210">
        <v>1642628.83</v>
      </c>
      <c r="P164" s="210">
        <v>3243168.02</v>
      </c>
      <c r="Q164" s="210">
        <v>5604087.7400000002</v>
      </c>
      <c r="R164" s="210">
        <v>6666508.6600000001</v>
      </c>
      <c r="S164" s="211">
        <f t="shared" si="43"/>
        <v>4140869.0733333337</v>
      </c>
      <c r="T164" s="188"/>
      <c r="U164" s="214">
        <f t="shared" si="41"/>
        <v>4140869.0733333337</v>
      </c>
      <c r="V164" s="214"/>
      <c r="W164" s="214"/>
      <c r="X164" s="216"/>
      <c r="Y164" s="214"/>
      <c r="Z164" s="214"/>
      <c r="AA164" s="214"/>
      <c r="AB164" s="214"/>
      <c r="AC164" s="217"/>
      <c r="AD164" s="266">
        <f t="shared" si="42"/>
        <v>4140869.0733333337</v>
      </c>
      <c r="AE164" s="217"/>
      <c r="AF164" s="215">
        <f t="shared" si="35"/>
        <v>0</v>
      </c>
    </row>
    <row r="165" spans="1:32">
      <c r="A165" s="325">
        <f t="shared" si="39"/>
        <v>152</v>
      </c>
      <c r="B165" s="208" t="s">
        <v>522</v>
      </c>
      <c r="C165" s="208" t="s">
        <v>225</v>
      </c>
      <c r="D165" s="208" t="s">
        <v>256</v>
      </c>
      <c r="E165" s="209" t="s">
        <v>606</v>
      </c>
      <c r="F165" s="210">
        <v>200362.5</v>
      </c>
      <c r="G165" s="210">
        <v>172112.63</v>
      </c>
      <c r="H165" s="210">
        <v>150662.35999999999</v>
      </c>
      <c r="I165" s="210">
        <v>146668.04999999999</v>
      </c>
      <c r="J165" s="210">
        <v>104848.91</v>
      </c>
      <c r="K165" s="210">
        <v>71829.33</v>
      </c>
      <c r="L165" s="210">
        <v>64329.89</v>
      </c>
      <c r="M165" s="210">
        <v>61020.97</v>
      </c>
      <c r="N165" s="210">
        <v>60851.040000000001</v>
      </c>
      <c r="O165" s="210">
        <v>65777.23</v>
      </c>
      <c r="P165" s="210">
        <v>98711.75</v>
      </c>
      <c r="Q165" s="210">
        <v>133943.29</v>
      </c>
      <c r="R165" s="210">
        <v>160375.5</v>
      </c>
      <c r="S165" s="211">
        <f t="shared" si="43"/>
        <v>109260.37083333333</v>
      </c>
      <c r="T165" s="188"/>
      <c r="U165" s="214">
        <f t="shared" si="41"/>
        <v>109260.37083333333</v>
      </c>
      <c r="V165" s="214"/>
      <c r="W165" s="214"/>
      <c r="X165" s="216"/>
      <c r="Y165" s="214"/>
      <c r="Z165" s="214"/>
      <c r="AA165" s="214"/>
      <c r="AB165" s="214"/>
      <c r="AC165" s="217"/>
      <c r="AD165" s="266">
        <f t="shared" si="42"/>
        <v>109260.37083333333</v>
      </c>
      <c r="AE165" s="217"/>
      <c r="AF165" s="215">
        <f t="shared" si="35"/>
        <v>0</v>
      </c>
    </row>
    <row r="166" spans="1:32">
      <c r="A166" s="325">
        <f t="shared" si="39"/>
        <v>153</v>
      </c>
      <c r="B166" s="208" t="s">
        <v>524</v>
      </c>
      <c r="C166" s="208" t="s">
        <v>225</v>
      </c>
      <c r="D166" s="208" t="s">
        <v>256</v>
      </c>
      <c r="E166" s="209" t="s">
        <v>606</v>
      </c>
      <c r="F166" s="210">
        <v>148832.14000000001</v>
      </c>
      <c r="G166" s="210">
        <v>144737.93</v>
      </c>
      <c r="H166" s="210">
        <v>141837.28</v>
      </c>
      <c r="I166" s="210">
        <v>139757.45000000001</v>
      </c>
      <c r="J166" s="210">
        <v>116519.88</v>
      </c>
      <c r="K166" s="210">
        <v>84025.44</v>
      </c>
      <c r="L166" s="210">
        <v>68236</v>
      </c>
      <c r="M166" s="210">
        <v>68133.440000000002</v>
      </c>
      <c r="N166" s="210">
        <v>54560.23</v>
      </c>
      <c r="O166" s="210">
        <v>68674.52</v>
      </c>
      <c r="P166" s="210">
        <v>114021.23</v>
      </c>
      <c r="Q166" s="210">
        <v>114717.81</v>
      </c>
      <c r="R166" s="210">
        <v>136949.03</v>
      </c>
      <c r="S166" s="211">
        <f t="shared" si="43"/>
        <v>104842.64958333333</v>
      </c>
      <c r="T166" s="188"/>
      <c r="U166" s="214">
        <f t="shared" si="41"/>
        <v>104842.64958333333</v>
      </c>
      <c r="V166" s="214"/>
      <c r="W166" s="214"/>
      <c r="X166" s="216"/>
      <c r="Y166" s="214"/>
      <c r="Z166" s="214"/>
      <c r="AA166" s="214"/>
      <c r="AB166" s="214"/>
      <c r="AC166" s="217"/>
      <c r="AD166" s="266">
        <f t="shared" si="42"/>
        <v>104842.64958333333</v>
      </c>
      <c r="AE166" s="217"/>
      <c r="AF166" s="215">
        <f t="shared" si="35"/>
        <v>0</v>
      </c>
    </row>
    <row r="167" spans="1:32">
      <c r="A167" s="325">
        <f t="shared" si="39"/>
        <v>154</v>
      </c>
      <c r="B167" s="208" t="s">
        <v>522</v>
      </c>
      <c r="C167" s="208" t="s">
        <v>226</v>
      </c>
      <c r="D167" s="208" t="s">
        <v>256</v>
      </c>
      <c r="E167" s="209" t="s">
        <v>607</v>
      </c>
      <c r="F167" s="210">
        <v>231987</v>
      </c>
      <c r="G167" s="210">
        <v>240372.53</v>
      </c>
      <c r="H167" s="210">
        <v>217823.55</v>
      </c>
      <c r="I167" s="210">
        <v>247404.18</v>
      </c>
      <c r="J167" s="210">
        <v>223525.17</v>
      </c>
      <c r="K167" s="210">
        <v>211946.4</v>
      </c>
      <c r="L167" s="210">
        <v>229911.47</v>
      </c>
      <c r="M167" s="210">
        <v>217608.49</v>
      </c>
      <c r="N167" s="210">
        <v>214807.84</v>
      </c>
      <c r="O167" s="210">
        <v>231118.6</v>
      </c>
      <c r="P167" s="210">
        <v>246144.58</v>
      </c>
      <c r="Q167" s="210">
        <v>226944.61</v>
      </c>
      <c r="R167" s="210">
        <v>217372.61</v>
      </c>
      <c r="S167" s="211">
        <f t="shared" si="43"/>
        <v>227690.60208333333</v>
      </c>
      <c r="T167" s="188"/>
      <c r="U167" s="214">
        <f t="shared" si="41"/>
        <v>227690.60208333333</v>
      </c>
      <c r="V167" s="214"/>
      <c r="W167" s="214"/>
      <c r="X167" s="216"/>
      <c r="Y167" s="214"/>
      <c r="Z167" s="214"/>
      <c r="AA167" s="214"/>
      <c r="AB167" s="214"/>
      <c r="AC167" s="217"/>
      <c r="AD167" s="266">
        <f t="shared" si="42"/>
        <v>227690.60208333333</v>
      </c>
      <c r="AE167" s="217"/>
      <c r="AF167" s="215">
        <f t="shared" si="35"/>
        <v>0</v>
      </c>
    </row>
    <row r="168" spans="1:32">
      <c r="A168" s="325">
        <f t="shared" si="39"/>
        <v>155</v>
      </c>
      <c r="B168" s="208" t="s">
        <v>524</v>
      </c>
      <c r="C168" s="208" t="s">
        <v>226</v>
      </c>
      <c r="D168" s="268" t="s">
        <v>256</v>
      </c>
      <c r="E168" s="209" t="s">
        <v>607</v>
      </c>
      <c r="F168" s="210">
        <v>1398404.85</v>
      </c>
      <c r="G168" s="210">
        <v>1400543.83</v>
      </c>
      <c r="H168" s="210">
        <v>1334781.53</v>
      </c>
      <c r="I168" s="210">
        <v>1353081.2</v>
      </c>
      <c r="J168" s="210">
        <v>1270634.6399999999</v>
      </c>
      <c r="K168" s="210">
        <v>1233259.5</v>
      </c>
      <c r="L168" s="210">
        <v>1214311.67</v>
      </c>
      <c r="M168" s="210">
        <v>1198223.68</v>
      </c>
      <c r="N168" s="210">
        <v>1162851.3700000001</v>
      </c>
      <c r="O168" s="210">
        <v>1292835.99</v>
      </c>
      <c r="P168" s="210">
        <v>1349922.41</v>
      </c>
      <c r="Q168" s="210">
        <v>1255888.28</v>
      </c>
      <c r="R168" s="210">
        <v>1287630.96</v>
      </c>
      <c r="S168" s="211">
        <f t="shared" si="43"/>
        <v>1284112.6670833335</v>
      </c>
      <c r="T168" s="188"/>
      <c r="U168" s="214">
        <f t="shared" si="41"/>
        <v>1284112.6670833335</v>
      </c>
      <c r="V168" s="214"/>
      <c r="W168" s="214"/>
      <c r="X168" s="216"/>
      <c r="Y168" s="214"/>
      <c r="Z168" s="214"/>
      <c r="AA168" s="214"/>
      <c r="AB168" s="214"/>
      <c r="AC168" s="217"/>
      <c r="AD168" s="266">
        <f t="shared" si="42"/>
        <v>1284112.6670833335</v>
      </c>
      <c r="AE168" s="217"/>
      <c r="AF168" s="215">
        <f t="shared" si="35"/>
        <v>0</v>
      </c>
    </row>
    <row r="169" spans="1:32">
      <c r="A169" s="325">
        <f t="shared" si="39"/>
        <v>156</v>
      </c>
      <c r="B169" s="208" t="s">
        <v>522</v>
      </c>
      <c r="C169" s="208" t="s">
        <v>226</v>
      </c>
      <c r="D169" s="208" t="s">
        <v>209</v>
      </c>
      <c r="E169" s="209" t="s">
        <v>608</v>
      </c>
      <c r="F169" s="210">
        <v>125987.21</v>
      </c>
      <c r="G169" s="210">
        <v>112053.59</v>
      </c>
      <c r="H169" s="210">
        <v>111900.71</v>
      </c>
      <c r="I169" s="210">
        <v>111718.95</v>
      </c>
      <c r="J169" s="210">
        <v>114559.89</v>
      </c>
      <c r="K169" s="210">
        <v>104016.08</v>
      </c>
      <c r="L169" s="210">
        <v>102566.75</v>
      </c>
      <c r="M169" s="210">
        <v>127776.94</v>
      </c>
      <c r="N169" s="210">
        <v>130661.24</v>
      </c>
      <c r="O169" s="210">
        <v>130849.44</v>
      </c>
      <c r="P169" s="210">
        <v>124977.43</v>
      </c>
      <c r="Q169" s="210">
        <v>126594.12</v>
      </c>
      <c r="R169" s="210">
        <v>131375.94</v>
      </c>
      <c r="S169" s="211">
        <f t="shared" si="43"/>
        <v>118863.05958333331</v>
      </c>
      <c r="T169" s="188"/>
      <c r="U169" s="214">
        <f t="shared" si="41"/>
        <v>118863.05958333331</v>
      </c>
      <c r="V169" s="214"/>
      <c r="W169" s="214"/>
      <c r="X169" s="216"/>
      <c r="Y169" s="214"/>
      <c r="Z169" s="214"/>
      <c r="AA169" s="214"/>
      <c r="AB169" s="214"/>
      <c r="AC169" s="217"/>
      <c r="AD169" s="266">
        <f t="shared" si="42"/>
        <v>118863.05958333331</v>
      </c>
      <c r="AE169" s="217"/>
      <c r="AF169" s="215">
        <f t="shared" si="35"/>
        <v>0</v>
      </c>
    </row>
    <row r="170" spans="1:32">
      <c r="A170" s="325">
        <f t="shared" si="39"/>
        <v>157</v>
      </c>
      <c r="B170" s="208" t="s">
        <v>524</v>
      </c>
      <c r="C170" s="208" t="s">
        <v>226</v>
      </c>
      <c r="D170" s="208" t="s">
        <v>209</v>
      </c>
      <c r="E170" s="209" t="s">
        <v>608</v>
      </c>
      <c r="F170" s="230">
        <v>720287.54</v>
      </c>
      <c r="G170" s="230">
        <v>577758.93999999994</v>
      </c>
      <c r="H170" s="230">
        <v>631133.32999999996</v>
      </c>
      <c r="I170" s="230">
        <v>650208.65</v>
      </c>
      <c r="J170" s="230">
        <v>583537.52</v>
      </c>
      <c r="K170" s="230">
        <v>618769.71</v>
      </c>
      <c r="L170" s="230">
        <v>584942.21</v>
      </c>
      <c r="M170" s="230">
        <v>875059.05</v>
      </c>
      <c r="N170" s="230">
        <v>737193.48</v>
      </c>
      <c r="O170" s="230">
        <v>646555.30000000005</v>
      </c>
      <c r="P170" s="230">
        <v>595701.15</v>
      </c>
      <c r="Q170" s="230">
        <v>531917.47</v>
      </c>
      <c r="R170" s="230">
        <v>678698.73</v>
      </c>
      <c r="S170" s="236">
        <f>((F170+R170)+((G170+H170+I170+J170+K170+L170+M170+N170+O170+P170+Q170)*2))/24</f>
        <v>644355.82874999999</v>
      </c>
      <c r="T170" s="188"/>
      <c r="U170" s="214">
        <f t="shared" si="41"/>
        <v>644355.82874999999</v>
      </c>
      <c r="V170" s="214"/>
      <c r="W170" s="214"/>
      <c r="X170" s="216"/>
      <c r="Y170" s="214"/>
      <c r="Z170" s="214"/>
      <c r="AA170" s="214"/>
      <c r="AB170" s="214"/>
      <c r="AC170" s="217"/>
      <c r="AD170" s="266">
        <f t="shared" si="42"/>
        <v>644355.82874999999</v>
      </c>
      <c r="AE170" s="217"/>
      <c r="AF170" s="215">
        <f t="shared" si="35"/>
        <v>0</v>
      </c>
    </row>
    <row r="171" spans="1:32">
      <c r="A171" s="325">
        <f t="shared" si="39"/>
        <v>158</v>
      </c>
      <c r="B171" s="185"/>
      <c r="C171" s="185"/>
      <c r="D171" s="185"/>
      <c r="E171" s="209" t="s">
        <v>227</v>
      </c>
      <c r="F171" s="218">
        <f>SUM(F161:F170)</f>
        <v>32360206.530000001</v>
      </c>
      <c r="G171" s="218">
        <f t="shared" ref="G171:R171" si="44">SUM(G161:G170)</f>
        <v>25017928.960000001</v>
      </c>
      <c r="H171" s="218">
        <f t="shared" si="44"/>
        <v>28570198.540000003</v>
      </c>
      <c r="I171" s="218">
        <f t="shared" si="44"/>
        <v>20493505.819999997</v>
      </c>
      <c r="J171" s="218">
        <f t="shared" si="44"/>
        <v>14378423.840000002</v>
      </c>
      <c r="K171" s="218">
        <f t="shared" si="44"/>
        <v>8220957.1800000016</v>
      </c>
      <c r="L171" s="218">
        <f t="shared" si="44"/>
        <v>7615163.4799999995</v>
      </c>
      <c r="M171" s="218">
        <f t="shared" si="44"/>
        <v>7551240.4000000004</v>
      </c>
      <c r="N171" s="218">
        <f t="shared" si="44"/>
        <v>4648431.9199999981</v>
      </c>
      <c r="O171" s="218">
        <f t="shared" si="44"/>
        <v>6657008.5300000003</v>
      </c>
      <c r="P171" s="218">
        <f t="shared" si="44"/>
        <v>11935667.9</v>
      </c>
      <c r="Q171" s="218">
        <f t="shared" si="44"/>
        <v>21169873.839999996</v>
      </c>
      <c r="R171" s="218">
        <f t="shared" si="44"/>
        <v>25164949.820000004</v>
      </c>
      <c r="S171" s="219">
        <f>SUM(S161:S170)</f>
        <v>15418414.882083336</v>
      </c>
      <c r="T171" s="188"/>
      <c r="U171" s="214"/>
      <c r="V171" s="214"/>
      <c r="W171" s="214"/>
      <c r="X171" s="216"/>
      <c r="Y171" s="214"/>
      <c r="Z171" s="214"/>
      <c r="AA171" s="214"/>
      <c r="AB171" s="214"/>
      <c r="AC171" s="217"/>
      <c r="AD171" s="217"/>
      <c r="AE171" s="217"/>
      <c r="AF171" s="215">
        <f t="shared" si="35"/>
        <v>0</v>
      </c>
    </row>
    <row r="172" spans="1:32">
      <c r="A172" s="325">
        <f t="shared" si="39"/>
        <v>159</v>
      </c>
      <c r="B172" s="185"/>
      <c r="C172" s="185"/>
      <c r="D172" s="185"/>
      <c r="E172" s="237"/>
      <c r="F172" s="210"/>
      <c r="G172" s="274"/>
      <c r="H172" s="258"/>
      <c r="I172" s="258"/>
      <c r="J172" s="259"/>
      <c r="K172" s="260"/>
      <c r="L172" s="261"/>
      <c r="M172" s="262"/>
      <c r="N172" s="263"/>
      <c r="O172" s="229"/>
      <c r="P172" s="264"/>
      <c r="Q172" s="275"/>
      <c r="R172" s="210"/>
      <c r="S172" s="228"/>
      <c r="T172" s="188"/>
      <c r="U172" s="214"/>
      <c r="V172" s="214"/>
      <c r="W172" s="214"/>
      <c r="X172" s="216"/>
      <c r="Y172" s="214"/>
      <c r="Z172" s="214"/>
      <c r="AA172" s="214"/>
      <c r="AB172" s="214"/>
      <c r="AC172" s="217"/>
      <c r="AD172" s="217"/>
      <c r="AE172" s="217"/>
      <c r="AF172" s="215">
        <f t="shared" si="35"/>
        <v>0</v>
      </c>
    </row>
    <row r="173" spans="1:32">
      <c r="A173" s="325">
        <f t="shared" si="39"/>
        <v>160</v>
      </c>
      <c r="B173" s="208" t="s">
        <v>494</v>
      </c>
      <c r="C173" s="208" t="s">
        <v>228</v>
      </c>
      <c r="D173" s="208" t="s">
        <v>609</v>
      </c>
      <c r="E173" s="209" t="s">
        <v>610</v>
      </c>
      <c r="F173" s="210">
        <v>-94443.78</v>
      </c>
      <c r="G173" s="210">
        <v>-93656.73</v>
      </c>
      <c r="H173" s="210">
        <v>-92869.71</v>
      </c>
      <c r="I173" s="210">
        <v>-92082.7</v>
      </c>
      <c r="J173" s="210">
        <v>-91295.65</v>
      </c>
      <c r="K173" s="210">
        <v>-90508.62</v>
      </c>
      <c r="L173" s="210">
        <v>-89721.58</v>
      </c>
      <c r="M173" s="210">
        <v>-88934.57</v>
      </c>
      <c r="N173" s="210">
        <v>-88147.520000000004</v>
      </c>
      <c r="O173" s="210">
        <v>-87360.51</v>
      </c>
      <c r="P173" s="210">
        <v>-86573.46</v>
      </c>
      <c r="Q173" s="210">
        <v>-85786.43</v>
      </c>
      <c r="R173" s="210">
        <v>-82824.95</v>
      </c>
      <c r="S173" s="211">
        <f>((F173+R173)+((G173+H173+I173+J173+K173+L173+M173+N173+O173+P173+Q173)*2))/24</f>
        <v>-89630.987083333326</v>
      </c>
      <c r="T173" s="188"/>
      <c r="U173" s="214"/>
      <c r="V173" s="214"/>
      <c r="W173" s="214"/>
      <c r="X173" s="216">
        <f>+S173</f>
        <v>-89630.987083333326</v>
      </c>
      <c r="Y173" s="214"/>
      <c r="Z173" s="214"/>
      <c r="AA173" s="214"/>
      <c r="AB173" s="214">
        <f>+S173</f>
        <v>-89630.987083333326</v>
      </c>
      <c r="AC173" s="217"/>
      <c r="AD173" s="266">
        <f>+U173</f>
        <v>0</v>
      </c>
      <c r="AE173" s="217"/>
      <c r="AF173" s="215">
        <f t="shared" si="35"/>
        <v>0</v>
      </c>
    </row>
    <row r="174" spans="1:32">
      <c r="A174" s="325">
        <f t="shared" si="39"/>
        <v>161</v>
      </c>
      <c r="B174" s="208" t="s">
        <v>494</v>
      </c>
      <c r="C174" s="208" t="s">
        <v>228</v>
      </c>
      <c r="D174" s="208" t="s">
        <v>611</v>
      </c>
      <c r="E174" s="209" t="s">
        <v>612</v>
      </c>
      <c r="F174" s="210">
        <v>-358148.8</v>
      </c>
      <c r="G174" s="210">
        <v>-355164.23</v>
      </c>
      <c r="H174" s="210">
        <v>-352179.64</v>
      </c>
      <c r="I174" s="210">
        <v>-349195.1</v>
      </c>
      <c r="J174" s="210">
        <v>-346210.53</v>
      </c>
      <c r="K174" s="210">
        <v>-343225.97</v>
      </c>
      <c r="L174" s="210">
        <v>-340241.41</v>
      </c>
      <c r="M174" s="210">
        <v>-337256.82</v>
      </c>
      <c r="N174" s="210">
        <v>-334272.25</v>
      </c>
      <c r="O174" s="210">
        <v>-331287.65999999997</v>
      </c>
      <c r="P174" s="210">
        <v>-328303.08</v>
      </c>
      <c r="Q174" s="210">
        <v>-325318.53000000003</v>
      </c>
      <c r="R174" s="210">
        <v>-314153.82</v>
      </c>
      <c r="S174" s="211">
        <f>((F174+R174)+((G174+H174+I174+J174+K174+L174+M174+N174+O174+P174+Q174)*2))/24</f>
        <v>-339900.54416666663</v>
      </c>
      <c r="T174" s="188"/>
      <c r="U174" s="214"/>
      <c r="V174" s="214"/>
      <c r="W174" s="214"/>
      <c r="X174" s="216">
        <f>+S174</f>
        <v>-339900.54416666663</v>
      </c>
      <c r="Y174" s="214"/>
      <c r="Z174" s="214"/>
      <c r="AA174" s="214"/>
      <c r="AB174" s="214">
        <f t="shared" ref="AB174:AB176" si="45">+S174</f>
        <v>-339900.54416666663</v>
      </c>
      <c r="AC174" s="217"/>
      <c r="AD174" s="266">
        <f>+U174</f>
        <v>0</v>
      </c>
      <c r="AE174" s="217"/>
      <c r="AF174" s="215">
        <f t="shared" si="35"/>
        <v>0</v>
      </c>
    </row>
    <row r="175" spans="1:32">
      <c r="A175" s="325">
        <f t="shared" si="39"/>
        <v>162</v>
      </c>
      <c r="B175" s="208" t="s">
        <v>494</v>
      </c>
      <c r="C175" s="208" t="s">
        <v>228</v>
      </c>
      <c r="D175" s="208" t="s">
        <v>613</v>
      </c>
      <c r="E175" s="209" t="s">
        <v>614</v>
      </c>
      <c r="F175" s="210">
        <v>697651.87</v>
      </c>
      <c r="G175" s="210">
        <v>697613.36</v>
      </c>
      <c r="H175" s="210">
        <v>697922.4</v>
      </c>
      <c r="I175" s="210">
        <v>698519.61</v>
      </c>
      <c r="J175" s="210">
        <v>678178.7</v>
      </c>
      <c r="K175" s="210">
        <v>678500.27</v>
      </c>
      <c r="L175" s="210">
        <v>681401.76</v>
      </c>
      <c r="M175" s="210">
        <v>685925.9</v>
      </c>
      <c r="N175" s="210">
        <v>686548.36</v>
      </c>
      <c r="O175" s="210">
        <v>688137.33</v>
      </c>
      <c r="P175" s="210">
        <v>680572.31</v>
      </c>
      <c r="Q175" s="210">
        <v>680572.31</v>
      </c>
      <c r="R175" s="210">
        <v>680831.94</v>
      </c>
      <c r="S175" s="211">
        <f>((F175+R175)+((G175+H175+I175+J175+K175+L175+M175+N175+O175+P175+Q175)*2))/24</f>
        <v>686927.85125000018</v>
      </c>
      <c r="T175" s="188"/>
      <c r="U175" s="214"/>
      <c r="V175" s="214"/>
      <c r="W175" s="214"/>
      <c r="X175" s="216">
        <f>+S175</f>
        <v>686927.85125000018</v>
      </c>
      <c r="Y175" s="214"/>
      <c r="Z175" s="214"/>
      <c r="AA175" s="214"/>
      <c r="AB175" s="214">
        <f t="shared" si="45"/>
        <v>686927.85125000018</v>
      </c>
      <c r="AC175" s="217"/>
      <c r="AD175" s="266">
        <f>+U175</f>
        <v>0</v>
      </c>
      <c r="AE175" s="217"/>
      <c r="AF175" s="215">
        <f t="shared" si="35"/>
        <v>0</v>
      </c>
    </row>
    <row r="176" spans="1:32">
      <c r="A176" s="325">
        <f t="shared" si="39"/>
        <v>163</v>
      </c>
      <c r="B176" s="208" t="s">
        <v>494</v>
      </c>
      <c r="C176" s="208" t="s">
        <v>228</v>
      </c>
      <c r="D176" s="208" t="s">
        <v>615</v>
      </c>
      <c r="E176" s="209" t="s">
        <v>616</v>
      </c>
      <c r="F176" s="210">
        <v>2039965.44</v>
      </c>
      <c r="G176" s="210">
        <v>2041399.36</v>
      </c>
      <c r="H176" s="210">
        <v>2043230.19</v>
      </c>
      <c r="I176" s="210">
        <v>2045061.03</v>
      </c>
      <c r="J176" s="210">
        <v>2046891.85</v>
      </c>
      <c r="K176" s="210">
        <v>2049938.21</v>
      </c>
      <c r="L176" s="210">
        <v>2052012.15</v>
      </c>
      <c r="M176" s="210">
        <v>2054086.08</v>
      </c>
      <c r="N176" s="210">
        <v>2056160.02</v>
      </c>
      <c r="O176" s="210">
        <v>2058233.95</v>
      </c>
      <c r="P176" s="210">
        <v>2060307.89</v>
      </c>
      <c r="Q176" s="210">
        <v>2107410</v>
      </c>
      <c r="R176" s="210">
        <v>1956266.79</v>
      </c>
      <c r="S176" s="211">
        <f t="shared" ref="S176:S187" si="46">((F176+R176)+((G176+H176+I176+J176+K176+L176+M176+N176+O176+P176+Q176)*2))/24</f>
        <v>2051070.5704166666</v>
      </c>
      <c r="T176" s="188"/>
      <c r="U176" s="214"/>
      <c r="V176" s="214"/>
      <c r="W176" s="214"/>
      <c r="X176" s="216">
        <f>+S176</f>
        <v>2051070.5704166666</v>
      </c>
      <c r="Y176" s="214"/>
      <c r="Z176" s="214"/>
      <c r="AA176" s="214"/>
      <c r="AB176" s="214">
        <f t="shared" si="45"/>
        <v>2051070.5704166666</v>
      </c>
      <c r="AC176" s="217"/>
      <c r="AD176" s="266">
        <f t="shared" ref="AD176:AD186" si="47">+U176</f>
        <v>0</v>
      </c>
      <c r="AE176" s="217"/>
      <c r="AF176" s="215">
        <f t="shared" si="35"/>
        <v>0</v>
      </c>
    </row>
    <row r="177" spans="1:32">
      <c r="A177" s="325">
        <f t="shared" si="39"/>
        <v>164</v>
      </c>
      <c r="B177" s="208" t="s">
        <v>494</v>
      </c>
      <c r="C177" s="208" t="s">
        <v>228</v>
      </c>
      <c r="D177" s="208" t="s">
        <v>617</v>
      </c>
      <c r="E177" s="209" t="s">
        <v>618</v>
      </c>
      <c r="F177" s="210">
        <v>11771087.18</v>
      </c>
      <c r="G177" s="210">
        <v>11773465.810000001</v>
      </c>
      <c r="H177" s="210">
        <v>11752882.02</v>
      </c>
      <c r="I177" s="210">
        <v>11708882.130000001</v>
      </c>
      <c r="J177" s="210">
        <v>11670592.35</v>
      </c>
      <c r="K177" s="210">
        <v>11651913.210000001</v>
      </c>
      <c r="L177" s="210">
        <v>11725587.689999999</v>
      </c>
      <c r="M177" s="210">
        <v>11705651.25</v>
      </c>
      <c r="N177" s="210">
        <v>11617547.18</v>
      </c>
      <c r="O177" s="210">
        <v>11599931.310000001</v>
      </c>
      <c r="P177" s="210">
        <v>11581247.359999999</v>
      </c>
      <c r="Q177" s="210">
        <v>11554057.15</v>
      </c>
      <c r="R177" s="210">
        <v>11510145.4</v>
      </c>
      <c r="S177" s="211">
        <f t="shared" si="46"/>
        <v>11665197.812500002</v>
      </c>
      <c r="T177" s="188"/>
      <c r="U177" s="214">
        <f t="shared" ref="U177:U188" si="48">+S177</f>
        <v>11665197.812500002</v>
      </c>
      <c r="V177" s="214"/>
      <c r="W177" s="214"/>
      <c r="X177" s="216"/>
      <c r="Y177" s="214"/>
      <c r="Z177" s="214"/>
      <c r="AA177" s="214"/>
      <c r="AB177" s="214"/>
      <c r="AC177" s="217"/>
      <c r="AD177" s="266">
        <f t="shared" si="47"/>
        <v>11665197.812500002</v>
      </c>
      <c r="AE177" s="217"/>
      <c r="AF177" s="215">
        <f t="shared" si="35"/>
        <v>0</v>
      </c>
    </row>
    <row r="178" spans="1:32">
      <c r="A178" s="325">
        <f t="shared" si="39"/>
        <v>165</v>
      </c>
      <c r="B178" s="208" t="s">
        <v>494</v>
      </c>
      <c r="C178" s="208" t="s">
        <v>228</v>
      </c>
      <c r="D178" s="208" t="s">
        <v>619</v>
      </c>
      <c r="E178" s="209" t="s">
        <v>620</v>
      </c>
      <c r="F178" s="210">
        <v>617072.96</v>
      </c>
      <c r="G178" s="210">
        <v>718153.35</v>
      </c>
      <c r="H178" s="210">
        <v>714291.03</v>
      </c>
      <c r="I178" s="210">
        <v>798586.64</v>
      </c>
      <c r="J178" s="210">
        <v>858542.37</v>
      </c>
      <c r="K178" s="210">
        <v>1096073.54</v>
      </c>
      <c r="L178" s="210">
        <v>1434977.89</v>
      </c>
      <c r="M178" s="210">
        <v>1534235.08</v>
      </c>
      <c r="N178" s="210">
        <v>1511238.18</v>
      </c>
      <c r="O178" s="210">
        <v>1568158.85</v>
      </c>
      <c r="P178" s="210">
        <v>1621200.81</v>
      </c>
      <c r="Q178" s="210">
        <v>1670296.35</v>
      </c>
      <c r="R178" s="210">
        <v>1661184.9</v>
      </c>
      <c r="S178" s="211">
        <f t="shared" si="46"/>
        <v>1222073.585</v>
      </c>
      <c r="T178" s="188"/>
      <c r="U178" s="214">
        <f t="shared" si="48"/>
        <v>1222073.585</v>
      </c>
      <c r="V178" s="214"/>
      <c r="W178" s="214"/>
      <c r="X178" s="216"/>
      <c r="Y178" s="214"/>
      <c r="Z178" s="214"/>
      <c r="AA178" s="214"/>
      <c r="AB178" s="214"/>
      <c r="AC178" s="217"/>
      <c r="AD178" s="266">
        <f t="shared" si="47"/>
        <v>1222073.585</v>
      </c>
      <c r="AE178" s="217"/>
      <c r="AF178" s="215">
        <f t="shared" si="35"/>
        <v>0</v>
      </c>
    </row>
    <row r="179" spans="1:32">
      <c r="A179" s="325">
        <f t="shared" si="39"/>
        <v>166</v>
      </c>
      <c r="B179" s="208" t="s">
        <v>522</v>
      </c>
      <c r="C179" s="208" t="s">
        <v>228</v>
      </c>
      <c r="D179" s="208" t="s">
        <v>621</v>
      </c>
      <c r="E179" s="209" t="s">
        <v>622</v>
      </c>
      <c r="F179" s="210">
        <v>-8266.2800000000007</v>
      </c>
      <c r="G179" s="210">
        <v>-8197.4</v>
      </c>
      <c r="H179" s="210">
        <v>-8128.51</v>
      </c>
      <c r="I179" s="210">
        <v>-8059.63</v>
      </c>
      <c r="J179" s="210">
        <v>-7990.74</v>
      </c>
      <c r="K179" s="210">
        <v>-7921.85</v>
      </c>
      <c r="L179" s="210">
        <v>-7852.97</v>
      </c>
      <c r="M179" s="210">
        <v>-7784.08</v>
      </c>
      <c r="N179" s="210">
        <v>-7715.2</v>
      </c>
      <c r="O179" s="210">
        <v>-7646.31</v>
      </c>
      <c r="P179" s="210">
        <v>-7577.43</v>
      </c>
      <c r="Q179" s="210">
        <v>-7508.54</v>
      </c>
      <c r="R179" s="210">
        <v>-7249.34</v>
      </c>
      <c r="S179" s="211">
        <f t="shared" si="46"/>
        <v>-7845.0391666666656</v>
      </c>
      <c r="T179" s="188"/>
      <c r="U179" s="214"/>
      <c r="V179" s="214"/>
      <c r="W179" s="214"/>
      <c r="X179" s="216">
        <f t="shared" ref="X179:X182" si="49">+S179</f>
        <v>-7845.0391666666656</v>
      </c>
      <c r="Y179" s="214"/>
      <c r="Z179" s="214"/>
      <c r="AA179" s="214"/>
      <c r="AB179" s="214">
        <f t="shared" ref="AB179:AB183" si="50">+S179</f>
        <v>-7845.0391666666656</v>
      </c>
      <c r="AC179" s="217"/>
      <c r="AD179" s="266">
        <f t="shared" si="47"/>
        <v>0</v>
      </c>
      <c r="AE179" s="217"/>
      <c r="AF179" s="215">
        <f t="shared" si="35"/>
        <v>0</v>
      </c>
    </row>
    <row r="180" spans="1:32">
      <c r="A180" s="325">
        <f t="shared" si="39"/>
        <v>167</v>
      </c>
      <c r="B180" s="208" t="s">
        <v>522</v>
      </c>
      <c r="C180" s="208" t="s">
        <v>228</v>
      </c>
      <c r="D180" s="208" t="s">
        <v>623</v>
      </c>
      <c r="E180" s="209" t="s">
        <v>624</v>
      </c>
      <c r="F180" s="210">
        <v>2860.27</v>
      </c>
      <c r="G180" s="210">
        <v>2836.43</v>
      </c>
      <c r="H180" s="210">
        <v>2812.6</v>
      </c>
      <c r="I180" s="210">
        <v>2788.78</v>
      </c>
      <c r="J180" s="210">
        <v>2764.94</v>
      </c>
      <c r="K180" s="210">
        <v>2741.09</v>
      </c>
      <c r="L180" s="210">
        <v>2717.26</v>
      </c>
      <c r="M180" s="210">
        <v>2693.42</v>
      </c>
      <c r="N180" s="210">
        <v>2669.58</v>
      </c>
      <c r="O180" s="210">
        <v>2645.76</v>
      </c>
      <c r="P180" s="210">
        <v>2621.92</v>
      </c>
      <c r="Q180" s="210">
        <v>2598.0700000000002</v>
      </c>
      <c r="R180" s="210">
        <v>2574.23</v>
      </c>
      <c r="S180" s="211">
        <f t="shared" si="46"/>
        <v>2717.2583333333332</v>
      </c>
      <c r="T180" s="188"/>
      <c r="U180" s="214"/>
      <c r="V180" s="214"/>
      <c r="W180" s="214"/>
      <c r="X180" s="216">
        <f t="shared" si="49"/>
        <v>2717.2583333333332</v>
      </c>
      <c r="Y180" s="214"/>
      <c r="Z180" s="214"/>
      <c r="AA180" s="214"/>
      <c r="AB180" s="214">
        <f t="shared" si="50"/>
        <v>2717.2583333333332</v>
      </c>
      <c r="AC180" s="217"/>
      <c r="AD180" s="266">
        <f t="shared" si="47"/>
        <v>0</v>
      </c>
      <c r="AE180" s="217"/>
      <c r="AF180" s="215">
        <f t="shared" si="35"/>
        <v>0</v>
      </c>
    </row>
    <row r="181" spans="1:32">
      <c r="A181" s="325">
        <f t="shared" si="39"/>
        <v>168</v>
      </c>
      <c r="B181" s="208" t="s">
        <v>522</v>
      </c>
      <c r="C181" s="208" t="s">
        <v>228</v>
      </c>
      <c r="D181" s="208" t="s">
        <v>625</v>
      </c>
      <c r="E181" s="209" t="s">
        <v>626</v>
      </c>
      <c r="F181" s="210">
        <v>61062.65</v>
      </c>
      <c r="G181" s="210">
        <v>61059.28</v>
      </c>
      <c r="H181" s="210">
        <v>61086.33</v>
      </c>
      <c r="I181" s="210">
        <v>61138.6</v>
      </c>
      <c r="J181" s="210">
        <v>59358.239999999998</v>
      </c>
      <c r="K181" s="210">
        <v>59386.39</v>
      </c>
      <c r="L181" s="210">
        <v>59640.34</v>
      </c>
      <c r="M181" s="210">
        <v>60036.32</v>
      </c>
      <c r="N181" s="210">
        <v>60090.8</v>
      </c>
      <c r="O181" s="210">
        <v>60229.88</v>
      </c>
      <c r="P181" s="210">
        <v>59567.74</v>
      </c>
      <c r="Q181" s="210">
        <v>59567.74</v>
      </c>
      <c r="R181" s="210">
        <v>59590.47</v>
      </c>
      <c r="S181" s="211">
        <f t="shared" si="46"/>
        <v>60124.018333333333</v>
      </c>
      <c r="T181" s="188"/>
      <c r="U181" s="214"/>
      <c r="V181" s="214"/>
      <c r="W181" s="214"/>
      <c r="X181" s="216">
        <f t="shared" si="49"/>
        <v>60124.018333333333</v>
      </c>
      <c r="Y181" s="214"/>
      <c r="Z181" s="214"/>
      <c r="AA181" s="214"/>
      <c r="AB181" s="214">
        <f t="shared" si="50"/>
        <v>60124.018333333333</v>
      </c>
      <c r="AC181" s="217"/>
      <c r="AD181" s="266">
        <f t="shared" si="47"/>
        <v>0</v>
      </c>
      <c r="AE181" s="217"/>
      <c r="AF181" s="215">
        <f t="shared" si="35"/>
        <v>0</v>
      </c>
    </row>
    <row r="182" spans="1:32">
      <c r="A182" s="325">
        <f t="shared" si="39"/>
        <v>169</v>
      </c>
      <c r="B182" s="208" t="s">
        <v>522</v>
      </c>
      <c r="C182" s="208" t="s">
        <v>228</v>
      </c>
      <c r="D182" s="208" t="s">
        <v>627</v>
      </c>
      <c r="E182" s="209" t="s">
        <v>628</v>
      </c>
      <c r="F182" s="210">
        <v>-2860.28</v>
      </c>
      <c r="G182" s="210">
        <v>-2836.44</v>
      </c>
      <c r="H182" s="210">
        <v>-2812.6</v>
      </c>
      <c r="I182" s="210">
        <v>-2788.77</v>
      </c>
      <c r="J182" s="210">
        <v>-2764.93</v>
      </c>
      <c r="K182" s="210">
        <v>-2741.09</v>
      </c>
      <c r="L182" s="210">
        <v>-2717.26</v>
      </c>
      <c r="M182" s="210">
        <v>-2693.42</v>
      </c>
      <c r="N182" s="210">
        <v>-2669.58</v>
      </c>
      <c r="O182" s="210">
        <v>-2645.75</v>
      </c>
      <c r="P182" s="210">
        <v>-2621.91</v>
      </c>
      <c r="Q182" s="210">
        <v>-2598.0700000000002</v>
      </c>
      <c r="R182" s="210">
        <v>-2574.25</v>
      </c>
      <c r="S182" s="211">
        <f t="shared" si="46"/>
        <v>-2717.2570833333334</v>
      </c>
      <c r="T182" s="188"/>
      <c r="U182" s="214"/>
      <c r="V182" s="214"/>
      <c r="W182" s="214"/>
      <c r="X182" s="216">
        <f t="shared" si="49"/>
        <v>-2717.2570833333334</v>
      </c>
      <c r="Y182" s="214"/>
      <c r="Z182" s="214"/>
      <c r="AA182" s="214"/>
      <c r="AB182" s="214">
        <f t="shared" si="50"/>
        <v>-2717.2570833333334</v>
      </c>
      <c r="AC182" s="217"/>
      <c r="AD182" s="266">
        <f t="shared" si="47"/>
        <v>0</v>
      </c>
      <c r="AE182" s="217"/>
      <c r="AF182" s="215">
        <f t="shared" si="35"/>
        <v>0</v>
      </c>
    </row>
    <row r="183" spans="1:32">
      <c r="A183" s="325">
        <f t="shared" si="39"/>
        <v>170</v>
      </c>
      <c r="B183" s="208" t="s">
        <v>522</v>
      </c>
      <c r="C183" s="208" t="s">
        <v>228</v>
      </c>
      <c r="D183" s="208" t="s">
        <v>629</v>
      </c>
      <c r="E183" s="209" t="s">
        <v>630</v>
      </c>
      <c r="F183" s="210">
        <v>178549.95</v>
      </c>
      <c r="G183" s="210">
        <v>178675.45</v>
      </c>
      <c r="H183" s="210">
        <v>178835.7</v>
      </c>
      <c r="I183" s="210">
        <v>178995.94</v>
      </c>
      <c r="J183" s="210">
        <v>179156.19</v>
      </c>
      <c r="K183" s="210">
        <v>179422.82</v>
      </c>
      <c r="L183" s="210">
        <v>179604.35</v>
      </c>
      <c r="M183" s="210">
        <v>179785.87</v>
      </c>
      <c r="N183" s="210">
        <v>179967.39</v>
      </c>
      <c r="O183" s="210">
        <v>180148.92</v>
      </c>
      <c r="P183" s="210">
        <v>180330.44</v>
      </c>
      <c r="Q183" s="210">
        <v>184453.09</v>
      </c>
      <c r="R183" s="210">
        <v>171224.15</v>
      </c>
      <c r="S183" s="211">
        <f t="shared" si="46"/>
        <v>179521.9341666667</v>
      </c>
      <c r="T183" s="188"/>
      <c r="U183" s="214"/>
      <c r="V183" s="214"/>
      <c r="W183" s="214"/>
      <c r="X183" s="216">
        <f>+S183</f>
        <v>179521.9341666667</v>
      </c>
      <c r="Y183" s="214"/>
      <c r="Z183" s="214"/>
      <c r="AA183" s="214"/>
      <c r="AB183" s="214">
        <f t="shared" si="50"/>
        <v>179521.9341666667</v>
      </c>
      <c r="AC183" s="217"/>
      <c r="AD183" s="266">
        <f t="shared" si="47"/>
        <v>0</v>
      </c>
      <c r="AE183" s="217"/>
      <c r="AF183" s="215">
        <f t="shared" si="35"/>
        <v>0</v>
      </c>
    </row>
    <row r="184" spans="1:32">
      <c r="A184" s="325">
        <f t="shared" si="39"/>
        <v>171</v>
      </c>
      <c r="B184" s="208" t="s">
        <v>522</v>
      </c>
      <c r="C184" s="208" t="s">
        <v>228</v>
      </c>
      <c r="D184" s="208" t="s">
        <v>631</v>
      </c>
      <c r="E184" s="209" t="s">
        <v>632</v>
      </c>
      <c r="F184" s="210">
        <v>1026444.73</v>
      </c>
      <c r="G184" s="210">
        <v>1026652.92</v>
      </c>
      <c r="H184" s="210">
        <v>1024851.3</v>
      </c>
      <c r="I184" s="210">
        <v>1024831.27</v>
      </c>
      <c r="J184" s="210">
        <v>1021479.92</v>
      </c>
      <c r="K184" s="210">
        <v>1019845.01</v>
      </c>
      <c r="L184" s="210">
        <v>1026293.44</v>
      </c>
      <c r="M184" s="210">
        <v>1024548.48</v>
      </c>
      <c r="N184" s="210">
        <v>1016837.09</v>
      </c>
      <c r="O184" s="210">
        <v>1015295.24</v>
      </c>
      <c r="P184" s="210">
        <v>1013659.91</v>
      </c>
      <c r="Q184" s="210">
        <v>1011280.06</v>
      </c>
      <c r="R184" s="210">
        <v>1007436.65</v>
      </c>
      <c r="S184" s="211">
        <f t="shared" si="46"/>
        <v>1020209.6108333333</v>
      </c>
      <c r="T184" s="188"/>
      <c r="U184" s="214">
        <f t="shared" si="48"/>
        <v>1020209.6108333333</v>
      </c>
      <c r="V184" s="214"/>
      <c r="W184" s="214"/>
      <c r="X184" s="216"/>
      <c r="Y184" s="214"/>
      <c r="Z184" s="214"/>
      <c r="AA184" s="214"/>
      <c r="AB184" s="214"/>
      <c r="AC184" s="217"/>
      <c r="AD184" s="266">
        <f t="shared" si="47"/>
        <v>1020209.6108333333</v>
      </c>
      <c r="AE184" s="217"/>
      <c r="AF184" s="215">
        <f t="shared" si="35"/>
        <v>0</v>
      </c>
    </row>
    <row r="185" spans="1:32">
      <c r="A185" s="325">
        <f t="shared" si="39"/>
        <v>172</v>
      </c>
      <c r="B185" s="208" t="s">
        <v>522</v>
      </c>
      <c r="C185" s="208" t="s">
        <v>228</v>
      </c>
      <c r="D185" s="208" t="s">
        <v>633</v>
      </c>
      <c r="E185" s="209" t="s">
        <v>634</v>
      </c>
      <c r="F185" s="210">
        <v>54009.9</v>
      </c>
      <c r="G185" s="210">
        <v>62857.06</v>
      </c>
      <c r="H185" s="210">
        <v>62519.01</v>
      </c>
      <c r="I185" s="210">
        <v>69897.05</v>
      </c>
      <c r="J185" s="210">
        <v>75144.73</v>
      </c>
      <c r="K185" s="210">
        <v>95934.89</v>
      </c>
      <c r="L185" s="210">
        <v>125597.82</v>
      </c>
      <c r="M185" s="210">
        <v>134285.41</v>
      </c>
      <c r="N185" s="210">
        <v>132272.57999999999</v>
      </c>
      <c r="O185" s="210">
        <v>137254.6</v>
      </c>
      <c r="P185" s="210">
        <v>141897.17000000001</v>
      </c>
      <c r="Q185" s="210">
        <v>146194.31</v>
      </c>
      <c r="R185" s="210">
        <v>145396.82</v>
      </c>
      <c r="S185" s="211">
        <f t="shared" si="46"/>
        <v>106963.16583333333</v>
      </c>
      <c r="T185" s="188"/>
      <c r="U185" s="214">
        <f t="shared" si="48"/>
        <v>106963.16583333333</v>
      </c>
      <c r="V185" s="214"/>
      <c r="W185" s="214"/>
      <c r="X185" s="216"/>
      <c r="Y185" s="214"/>
      <c r="Z185" s="214"/>
      <c r="AA185" s="214"/>
      <c r="AB185" s="214"/>
      <c r="AC185" s="217"/>
      <c r="AD185" s="266">
        <f t="shared" si="47"/>
        <v>106963.16583333333</v>
      </c>
      <c r="AE185" s="217"/>
      <c r="AF185" s="215">
        <f t="shared" si="35"/>
        <v>0</v>
      </c>
    </row>
    <row r="186" spans="1:32">
      <c r="A186" s="325">
        <f t="shared" si="39"/>
        <v>173</v>
      </c>
      <c r="B186" s="208" t="s">
        <v>522</v>
      </c>
      <c r="C186" s="208" t="s">
        <v>228</v>
      </c>
      <c r="D186" s="208" t="s">
        <v>635</v>
      </c>
      <c r="E186" s="209" t="s">
        <v>636</v>
      </c>
      <c r="F186" s="210">
        <v>81801.2</v>
      </c>
      <c r="G186" s="210">
        <v>81119.520000000004</v>
      </c>
      <c r="H186" s="210">
        <v>80437.84</v>
      </c>
      <c r="I186" s="210">
        <v>79756.17</v>
      </c>
      <c r="J186" s="210">
        <v>79074.490000000005</v>
      </c>
      <c r="K186" s="210">
        <v>78392.81</v>
      </c>
      <c r="L186" s="210">
        <v>77711.14</v>
      </c>
      <c r="M186" s="210">
        <v>77029.460000000006</v>
      </c>
      <c r="N186" s="210">
        <v>76347.78</v>
      </c>
      <c r="O186" s="210">
        <v>75666.11</v>
      </c>
      <c r="P186" s="210">
        <v>74984.430000000095</v>
      </c>
      <c r="Q186" s="210">
        <v>74302.750000000102</v>
      </c>
      <c r="R186" s="210">
        <v>65440.960000000101</v>
      </c>
      <c r="S186" s="211">
        <f t="shared" si="46"/>
        <v>77370.298333333354</v>
      </c>
      <c r="T186" s="188"/>
      <c r="U186" s="214"/>
      <c r="V186" s="214"/>
      <c r="W186" s="214"/>
      <c r="X186" s="216">
        <f t="shared" ref="X186:X187" si="51">+S186</f>
        <v>77370.298333333354</v>
      </c>
      <c r="Y186" s="214"/>
      <c r="Z186" s="214"/>
      <c r="AA186" s="214"/>
      <c r="AB186" s="214">
        <f t="shared" ref="AB186:AB187" si="52">+S186</f>
        <v>77370.298333333354</v>
      </c>
      <c r="AC186" s="217"/>
      <c r="AD186" s="266">
        <f t="shared" si="47"/>
        <v>0</v>
      </c>
      <c r="AE186" s="217"/>
      <c r="AF186" s="215">
        <f t="shared" si="35"/>
        <v>0</v>
      </c>
    </row>
    <row r="187" spans="1:32">
      <c r="A187" s="325">
        <f t="shared" si="39"/>
        <v>174</v>
      </c>
      <c r="B187" s="208" t="s">
        <v>524</v>
      </c>
      <c r="C187" s="208" t="s">
        <v>228</v>
      </c>
      <c r="D187" s="208" t="s">
        <v>635</v>
      </c>
      <c r="E187" s="209" t="s">
        <v>636</v>
      </c>
      <c r="F187" s="210">
        <v>276347.64</v>
      </c>
      <c r="G187" s="210">
        <v>274044.74</v>
      </c>
      <c r="H187" s="210">
        <v>271741.84000000003</v>
      </c>
      <c r="I187" s="210">
        <v>269438.95</v>
      </c>
      <c r="J187" s="210">
        <v>267136.05</v>
      </c>
      <c r="K187" s="210">
        <v>264833.15000000002</v>
      </c>
      <c r="L187" s="210">
        <v>262530.26</v>
      </c>
      <c r="M187" s="210">
        <v>260227.36</v>
      </c>
      <c r="N187" s="210">
        <v>257924.46</v>
      </c>
      <c r="O187" s="210">
        <v>255621.57</v>
      </c>
      <c r="P187" s="210">
        <v>253318.67</v>
      </c>
      <c r="Q187" s="210">
        <v>251015.77</v>
      </c>
      <c r="R187" s="210">
        <v>248712.88</v>
      </c>
      <c r="S187" s="211">
        <f t="shared" si="46"/>
        <v>262530.25666666665</v>
      </c>
      <c r="T187" s="188"/>
      <c r="U187" s="214"/>
      <c r="V187" s="214"/>
      <c r="W187" s="214"/>
      <c r="X187" s="216">
        <f t="shared" si="51"/>
        <v>262530.25666666665</v>
      </c>
      <c r="Y187" s="214"/>
      <c r="Z187" s="214"/>
      <c r="AA187" s="214"/>
      <c r="AB187" s="214">
        <f t="shared" si="52"/>
        <v>262530.25666666665</v>
      </c>
      <c r="AC187" s="217"/>
      <c r="AD187" s="266">
        <f>+U187</f>
        <v>0</v>
      </c>
      <c r="AE187" s="217"/>
      <c r="AF187" s="215">
        <f t="shared" si="35"/>
        <v>0</v>
      </c>
    </row>
    <row r="188" spans="1:32">
      <c r="A188" s="325">
        <f t="shared" si="39"/>
        <v>175</v>
      </c>
      <c r="B188" s="208"/>
      <c r="C188" s="208"/>
      <c r="D188" s="208"/>
      <c r="E188" s="209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28"/>
      <c r="T188" s="188"/>
      <c r="U188" s="214">
        <f t="shared" si="48"/>
        <v>0</v>
      </c>
      <c r="V188" s="214"/>
      <c r="W188" s="214"/>
      <c r="X188" s="216"/>
      <c r="Y188" s="214"/>
      <c r="Z188" s="214"/>
      <c r="AA188" s="214"/>
      <c r="AB188" s="214"/>
      <c r="AC188" s="217"/>
      <c r="AD188" s="266"/>
      <c r="AE188" s="217"/>
      <c r="AF188" s="215">
        <f t="shared" si="35"/>
        <v>0</v>
      </c>
    </row>
    <row r="189" spans="1:32">
      <c r="A189" s="325">
        <f t="shared" si="39"/>
        <v>176</v>
      </c>
      <c r="B189" s="185" t="s">
        <v>522</v>
      </c>
      <c r="C189" s="185" t="s">
        <v>229</v>
      </c>
      <c r="D189" s="185" t="s">
        <v>207</v>
      </c>
      <c r="E189" s="237" t="s">
        <v>230</v>
      </c>
      <c r="F189" s="210">
        <v>0</v>
      </c>
      <c r="G189" s="274">
        <v>0</v>
      </c>
      <c r="H189" s="258">
        <v>0</v>
      </c>
      <c r="I189" s="258">
        <v>0</v>
      </c>
      <c r="J189" s="259">
        <v>0</v>
      </c>
      <c r="K189" s="260">
        <v>0</v>
      </c>
      <c r="L189" s="261">
        <v>0</v>
      </c>
      <c r="M189" s="262">
        <v>0</v>
      </c>
      <c r="N189" s="263">
        <v>0</v>
      </c>
      <c r="O189" s="229">
        <v>0</v>
      </c>
      <c r="P189" s="264">
        <v>0</v>
      </c>
      <c r="Q189" s="275">
        <v>0</v>
      </c>
      <c r="R189" s="210">
        <v>593186.79</v>
      </c>
      <c r="S189" s="211">
        <f>((F189+R189)+((G189+H189+I189+J189+K189+L189+M189+N189+O189+P189+Q189)*2))/24</f>
        <v>24716.116250000003</v>
      </c>
      <c r="T189" s="188"/>
      <c r="U189" s="214"/>
      <c r="V189" s="214"/>
      <c r="W189" s="214"/>
      <c r="X189" s="216">
        <f>+S189</f>
        <v>24716.116250000003</v>
      </c>
      <c r="Y189" s="214"/>
      <c r="Z189" s="214"/>
      <c r="AA189" s="214"/>
      <c r="AB189" s="214">
        <f>+S189</f>
        <v>24716.116250000003</v>
      </c>
      <c r="AC189" s="217"/>
      <c r="AD189" s="217"/>
      <c r="AE189" s="217"/>
      <c r="AF189" s="215">
        <f t="shared" si="35"/>
        <v>0</v>
      </c>
    </row>
    <row r="190" spans="1:32">
      <c r="A190" s="325">
        <f t="shared" si="39"/>
        <v>177</v>
      </c>
      <c r="B190" s="185" t="s">
        <v>524</v>
      </c>
      <c r="C190" s="208" t="s">
        <v>229</v>
      </c>
      <c r="D190" s="208" t="s">
        <v>222</v>
      </c>
      <c r="E190" s="209" t="s">
        <v>230</v>
      </c>
      <c r="F190" s="210">
        <v>11596330.1</v>
      </c>
      <c r="G190" s="210">
        <v>7748798.7199999997</v>
      </c>
      <c r="H190" s="210">
        <v>4221637.78</v>
      </c>
      <c r="I190" s="210">
        <v>1021757.96</v>
      </c>
      <c r="J190" s="210">
        <v>-4.65661287307739E-10</v>
      </c>
      <c r="K190" s="210">
        <v>122870.05</v>
      </c>
      <c r="L190" s="210">
        <v>1144930</v>
      </c>
      <c r="M190" s="210">
        <v>2804968.14</v>
      </c>
      <c r="N190" s="210">
        <v>5871938.7599999998</v>
      </c>
      <c r="O190" s="210">
        <v>6859993.6600000001</v>
      </c>
      <c r="P190" s="210">
        <v>7376195.8399999999</v>
      </c>
      <c r="Q190" s="210">
        <v>17507602.550000001</v>
      </c>
      <c r="R190" s="210">
        <v>40887966.869999997</v>
      </c>
      <c r="S190" s="211">
        <f>((F190+R190)+((G190+H190+I190+J190+K190+L190+M190+N190+O190+P190+Q190)*2))/24</f>
        <v>6743570.1620833343</v>
      </c>
      <c r="T190" s="188"/>
      <c r="U190" s="214"/>
      <c r="V190" s="214"/>
      <c r="W190" s="214"/>
      <c r="X190" s="216">
        <f>+S190</f>
        <v>6743570.1620833343</v>
      </c>
      <c r="Y190" s="214"/>
      <c r="Z190" s="214"/>
      <c r="AA190" s="214"/>
      <c r="AB190" s="214">
        <f>+S190</f>
        <v>6743570.1620833343</v>
      </c>
      <c r="AC190" s="217"/>
      <c r="AD190" s="217"/>
      <c r="AE190" s="217"/>
      <c r="AF190" s="215">
        <f t="shared" si="35"/>
        <v>0</v>
      </c>
    </row>
    <row r="191" spans="1:32">
      <c r="A191" s="325">
        <f t="shared" si="39"/>
        <v>178</v>
      </c>
      <c r="B191" s="185"/>
      <c r="C191" s="185"/>
      <c r="D191" s="185"/>
      <c r="E191" s="237"/>
      <c r="F191" s="210"/>
      <c r="G191" s="274"/>
      <c r="H191" s="258"/>
      <c r="I191" s="258"/>
      <c r="J191" s="259"/>
      <c r="K191" s="260"/>
      <c r="L191" s="261"/>
      <c r="M191" s="262"/>
      <c r="N191" s="263"/>
      <c r="O191" s="229"/>
      <c r="P191" s="264"/>
      <c r="Q191" s="275"/>
      <c r="R191" s="210"/>
      <c r="S191" s="228"/>
      <c r="T191" s="188"/>
      <c r="U191" s="214"/>
      <c r="V191" s="214"/>
      <c r="W191" s="214"/>
      <c r="X191" s="216"/>
      <c r="Y191" s="214"/>
      <c r="Z191" s="214"/>
      <c r="AA191" s="214"/>
      <c r="AB191" s="214"/>
      <c r="AC191" s="217"/>
      <c r="AD191" s="217"/>
      <c r="AE191" s="217"/>
      <c r="AF191" s="215">
        <f t="shared" si="35"/>
        <v>0</v>
      </c>
    </row>
    <row r="192" spans="1:32">
      <c r="A192" s="325">
        <f t="shared" si="39"/>
        <v>179</v>
      </c>
      <c r="B192" s="208" t="s">
        <v>494</v>
      </c>
      <c r="C192" s="268" t="s">
        <v>231</v>
      </c>
      <c r="D192" s="208" t="s">
        <v>46</v>
      </c>
      <c r="E192" s="209" t="s">
        <v>232</v>
      </c>
      <c r="F192" s="210">
        <v>65177.089999999902</v>
      </c>
      <c r="G192" s="210">
        <v>64617.63</v>
      </c>
      <c r="H192" s="210">
        <v>64058.17</v>
      </c>
      <c r="I192" s="210">
        <v>63498.71</v>
      </c>
      <c r="J192" s="210">
        <v>62939.25</v>
      </c>
      <c r="K192" s="210">
        <v>62379.79</v>
      </c>
      <c r="L192" s="210">
        <v>61820.33</v>
      </c>
      <c r="M192" s="210">
        <v>61260.87</v>
      </c>
      <c r="N192" s="210">
        <v>60701.41</v>
      </c>
      <c r="O192" s="210">
        <v>60141.95</v>
      </c>
      <c r="P192" s="210">
        <v>59582.49</v>
      </c>
      <c r="Q192" s="210">
        <v>59023.03</v>
      </c>
      <c r="R192" s="210">
        <v>58463.57</v>
      </c>
      <c r="S192" s="211">
        <f t="shared" ref="S192:S204" si="53">((F192+R192)+((G192+H192+I192+J192+K192+L192+M192+N192+O192+P192+Q192)*2))/24</f>
        <v>61820.329999999994</v>
      </c>
      <c r="T192" s="188"/>
      <c r="U192" s="214"/>
      <c r="V192" s="214"/>
      <c r="W192" s="214">
        <f>+S192</f>
        <v>61820.329999999994</v>
      </c>
      <c r="X192" s="216"/>
      <c r="Y192" s="214"/>
      <c r="Z192" s="214"/>
      <c r="AA192" s="214"/>
      <c r="AB192" s="214"/>
      <c r="AC192" s="266">
        <f t="shared" ref="AC192:AC204" si="54">+S192</f>
        <v>61820.329999999994</v>
      </c>
      <c r="AD192" s="217"/>
      <c r="AE192" s="217"/>
      <c r="AF192" s="215">
        <f t="shared" si="35"/>
        <v>0</v>
      </c>
    </row>
    <row r="193" spans="1:32">
      <c r="A193" s="325">
        <f t="shared" si="39"/>
        <v>180</v>
      </c>
      <c r="B193" s="208" t="s">
        <v>494</v>
      </c>
      <c r="C193" s="268" t="s">
        <v>231</v>
      </c>
      <c r="D193" s="208" t="s">
        <v>233</v>
      </c>
      <c r="E193" s="209" t="s">
        <v>234</v>
      </c>
      <c r="F193" s="210">
        <v>56225.02</v>
      </c>
      <c r="G193" s="210">
        <v>55805.42</v>
      </c>
      <c r="H193" s="210">
        <v>55385.82</v>
      </c>
      <c r="I193" s="210">
        <v>54966.22</v>
      </c>
      <c r="J193" s="210">
        <v>54546.62</v>
      </c>
      <c r="K193" s="210">
        <v>54127.02</v>
      </c>
      <c r="L193" s="210">
        <v>53707.42</v>
      </c>
      <c r="M193" s="210">
        <v>53287.82</v>
      </c>
      <c r="N193" s="210">
        <v>52868.22</v>
      </c>
      <c r="O193" s="210">
        <v>52448.62</v>
      </c>
      <c r="P193" s="210">
        <v>52029.02</v>
      </c>
      <c r="Q193" s="210">
        <v>51609.42</v>
      </c>
      <c r="R193" s="210">
        <v>51189.82</v>
      </c>
      <c r="S193" s="211">
        <f t="shared" si="53"/>
        <v>53707.420000000006</v>
      </c>
      <c r="T193" s="188"/>
      <c r="U193" s="214"/>
      <c r="V193" s="214"/>
      <c r="W193" s="214">
        <f t="shared" ref="W193:W204" si="55">+S193</f>
        <v>53707.420000000006</v>
      </c>
      <c r="X193" s="216"/>
      <c r="Y193" s="214"/>
      <c r="Z193" s="214"/>
      <c r="AA193" s="214"/>
      <c r="AB193" s="214"/>
      <c r="AC193" s="266">
        <f t="shared" si="54"/>
        <v>53707.420000000006</v>
      </c>
      <c r="AD193" s="217"/>
      <c r="AE193" s="217"/>
      <c r="AF193" s="215">
        <f t="shared" si="35"/>
        <v>0</v>
      </c>
    </row>
    <row r="194" spans="1:32">
      <c r="A194" s="325">
        <f t="shared" si="39"/>
        <v>181</v>
      </c>
      <c r="B194" s="208" t="s">
        <v>494</v>
      </c>
      <c r="C194" s="268" t="s">
        <v>231</v>
      </c>
      <c r="D194" s="208" t="s">
        <v>235</v>
      </c>
      <c r="E194" s="209" t="s">
        <v>236</v>
      </c>
      <c r="F194" s="210">
        <v>908285.03999999899</v>
      </c>
      <c r="G194" s="210">
        <v>903854.38</v>
      </c>
      <c r="H194" s="210">
        <v>898503.35</v>
      </c>
      <c r="I194" s="210">
        <v>894077.23</v>
      </c>
      <c r="J194" s="210">
        <v>889651.11</v>
      </c>
      <c r="K194" s="210">
        <v>885043.63</v>
      </c>
      <c r="L194" s="210">
        <v>880618.41</v>
      </c>
      <c r="M194" s="210">
        <v>876193.19</v>
      </c>
      <c r="N194" s="210">
        <v>871767.97</v>
      </c>
      <c r="O194" s="210">
        <v>867342.75</v>
      </c>
      <c r="P194" s="210">
        <v>862917.53</v>
      </c>
      <c r="Q194" s="210">
        <v>857085.01</v>
      </c>
      <c r="R194" s="210">
        <v>852667.05</v>
      </c>
      <c r="S194" s="211">
        <f t="shared" si="53"/>
        <v>880627.55041666667</v>
      </c>
      <c r="T194" s="188"/>
      <c r="U194" s="214"/>
      <c r="V194" s="214"/>
      <c r="W194" s="214">
        <f t="shared" si="55"/>
        <v>880627.55041666667</v>
      </c>
      <c r="X194" s="216"/>
      <c r="Y194" s="214"/>
      <c r="Z194" s="214"/>
      <c r="AA194" s="214"/>
      <c r="AB194" s="214"/>
      <c r="AC194" s="266">
        <f t="shared" si="54"/>
        <v>880627.55041666667</v>
      </c>
      <c r="AD194" s="217"/>
      <c r="AE194" s="217"/>
      <c r="AF194" s="215">
        <f t="shared" si="35"/>
        <v>0</v>
      </c>
    </row>
    <row r="195" spans="1:32">
      <c r="A195" s="325">
        <f t="shared" si="39"/>
        <v>182</v>
      </c>
      <c r="B195" s="208" t="s">
        <v>494</v>
      </c>
      <c r="C195" s="268" t="s">
        <v>231</v>
      </c>
      <c r="D195" s="208" t="s">
        <v>237</v>
      </c>
      <c r="E195" s="209" t="s">
        <v>238</v>
      </c>
      <c r="F195" s="210">
        <v>41473.199999999997</v>
      </c>
      <c r="G195" s="210">
        <v>40125.14</v>
      </c>
      <c r="H195" s="210">
        <v>38777.08</v>
      </c>
      <c r="I195" s="210">
        <v>37429.019999999997</v>
      </c>
      <c r="J195" s="210">
        <v>36080.959999999999</v>
      </c>
      <c r="K195" s="210">
        <v>34732.9</v>
      </c>
      <c r="L195" s="210">
        <v>33384.839999999997</v>
      </c>
      <c r="M195" s="210">
        <v>32036.78</v>
      </c>
      <c r="N195" s="210">
        <v>30688.720000000001</v>
      </c>
      <c r="O195" s="210">
        <v>29340.66</v>
      </c>
      <c r="P195" s="210">
        <v>27992.6</v>
      </c>
      <c r="Q195" s="210">
        <v>26644.54</v>
      </c>
      <c r="R195" s="210">
        <v>25296.48</v>
      </c>
      <c r="S195" s="211">
        <f t="shared" si="53"/>
        <v>33384.839999999989</v>
      </c>
      <c r="T195" s="188"/>
      <c r="U195" s="214"/>
      <c r="V195" s="214"/>
      <c r="W195" s="214">
        <f t="shared" si="55"/>
        <v>33384.839999999989</v>
      </c>
      <c r="X195" s="216"/>
      <c r="Y195" s="214"/>
      <c r="Z195" s="214"/>
      <c r="AA195" s="214"/>
      <c r="AB195" s="214"/>
      <c r="AC195" s="266">
        <f t="shared" si="54"/>
        <v>33384.839999999989</v>
      </c>
      <c r="AD195" s="217"/>
      <c r="AE195" s="217"/>
      <c r="AF195" s="215">
        <f t="shared" si="35"/>
        <v>0</v>
      </c>
    </row>
    <row r="196" spans="1:32">
      <c r="A196" s="325">
        <f t="shared" si="39"/>
        <v>183</v>
      </c>
      <c r="B196" s="208" t="s">
        <v>494</v>
      </c>
      <c r="C196" s="268" t="s">
        <v>231</v>
      </c>
      <c r="D196" s="208" t="s">
        <v>239</v>
      </c>
      <c r="E196" s="209" t="s">
        <v>240</v>
      </c>
      <c r="F196" s="210">
        <v>148975.07999999999</v>
      </c>
      <c r="G196" s="210">
        <v>148327.57999999999</v>
      </c>
      <c r="H196" s="210">
        <v>147680.07999999999</v>
      </c>
      <c r="I196" s="210">
        <v>147032.57999999999</v>
      </c>
      <c r="J196" s="210">
        <v>146385.07999999999</v>
      </c>
      <c r="K196" s="210">
        <v>145737.57999999999</v>
      </c>
      <c r="L196" s="210">
        <v>145090.07999999999</v>
      </c>
      <c r="M196" s="210">
        <v>144442.57999999999</v>
      </c>
      <c r="N196" s="210">
        <v>143795.07999999999</v>
      </c>
      <c r="O196" s="210">
        <v>143147.57999999999</v>
      </c>
      <c r="P196" s="210">
        <v>142500.07999999999</v>
      </c>
      <c r="Q196" s="210">
        <v>141852.57999999999</v>
      </c>
      <c r="R196" s="210">
        <v>141205.07999999999</v>
      </c>
      <c r="S196" s="211">
        <f t="shared" si="53"/>
        <v>145090.08000000002</v>
      </c>
      <c r="T196" s="188"/>
      <c r="U196" s="214"/>
      <c r="V196" s="214"/>
      <c r="W196" s="214">
        <f t="shared" si="55"/>
        <v>145090.08000000002</v>
      </c>
      <c r="X196" s="216"/>
      <c r="Y196" s="214"/>
      <c r="Z196" s="214"/>
      <c r="AA196" s="214"/>
      <c r="AB196" s="214"/>
      <c r="AC196" s="266">
        <f t="shared" si="54"/>
        <v>145090.08000000002</v>
      </c>
      <c r="AD196" s="217"/>
      <c r="AE196" s="217"/>
      <c r="AF196" s="215">
        <f t="shared" si="35"/>
        <v>0</v>
      </c>
    </row>
    <row r="197" spans="1:32">
      <c r="A197" s="325">
        <f t="shared" si="39"/>
        <v>184</v>
      </c>
      <c r="B197" s="208" t="s">
        <v>494</v>
      </c>
      <c r="C197" s="268" t="s">
        <v>231</v>
      </c>
      <c r="D197" s="208" t="s">
        <v>241</v>
      </c>
      <c r="E197" s="276" t="s">
        <v>242</v>
      </c>
      <c r="F197" s="210">
        <v>95428.63</v>
      </c>
      <c r="G197" s="210">
        <v>94379.96</v>
      </c>
      <c r="H197" s="210">
        <v>93331.29</v>
      </c>
      <c r="I197" s="210">
        <v>92282.62</v>
      </c>
      <c r="J197" s="210">
        <v>91233.95</v>
      </c>
      <c r="K197" s="210">
        <v>90185.279999999999</v>
      </c>
      <c r="L197" s="210">
        <v>89136.61</v>
      </c>
      <c r="M197" s="210">
        <v>88087.94</v>
      </c>
      <c r="N197" s="210">
        <v>87039.27</v>
      </c>
      <c r="O197" s="210">
        <v>85990.6</v>
      </c>
      <c r="P197" s="210">
        <v>84941.93</v>
      </c>
      <c r="Q197" s="210">
        <v>83893.26</v>
      </c>
      <c r="R197" s="210">
        <v>82844.59</v>
      </c>
      <c r="S197" s="211">
        <f t="shared" si="53"/>
        <v>89136.61</v>
      </c>
      <c r="T197" s="188"/>
      <c r="U197" s="214"/>
      <c r="V197" s="214"/>
      <c r="W197" s="214">
        <f t="shared" si="55"/>
        <v>89136.61</v>
      </c>
      <c r="X197" s="216"/>
      <c r="Y197" s="214"/>
      <c r="Z197" s="214"/>
      <c r="AA197" s="214"/>
      <c r="AB197" s="214"/>
      <c r="AC197" s="266">
        <f t="shared" si="54"/>
        <v>89136.61</v>
      </c>
      <c r="AD197" s="217"/>
      <c r="AE197" s="217"/>
      <c r="AF197" s="215">
        <f t="shared" si="35"/>
        <v>0</v>
      </c>
    </row>
    <row r="198" spans="1:32">
      <c r="A198" s="325">
        <f t="shared" si="39"/>
        <v>185</v>
      </c>
      <c r="B198" s="208" t="s">
        <v>494</v>
      </c>
      <c r="C198" s="268" t="s">
        <v>231</v>
      </c>
      <c r="D198" s="208" t="s">
        <v>243</v>
      </c>
      <c r="E198" s="276" t="s">
        <v>244</v>
      </c>
      <c r="F198" s="210">
        <v>106544.65</v>
      </c>
      <c r="G198" s="210">
        <v>105705.72</v>
      </c>
      <c r="H198" s="210">
        <v>104866.79</v>
      </c>
      <c r="I198" s="210">
        <v>104027.86</v>
      </c>
      <c r="J198" s="210">
        <v>103188.93</v>
      </c>
      <c r="K198" s="210">
        <v>102350</v>
      </c>
      <c r="L198" s="210">
        <v>101511.07</v>
      </c>
      <c r="M198" s="210">
        <v>100672.14</v>
      </c>
      <c r="N198" s="210">
        <v>99833.210000000094</v>
      </c>
      <c r="O198" s="210">
        <v>98994.280000000101</v>
      </c>
      <c r="P198" s="210">
        <v>98155.350000000093</v>
      </c>
      <c r="Q198" s="210">
        <v>97316.4200000001</v>
      </c>
      <c r="R198" s="210">
        <v>96477.490000000107</v>
      </c>
      <c r="S198" s="211">
        <f t="shared" si="53"/>
        <v>101511.07000000005</v>
      </c>
      <c r="T198" s="188"/>
      <c r="U198" s="214"/>
      <c r="V198" s="214"/>
      <c r="W198" s="214">
        <f t="shared" si="55"/>
        <v>101511.07000000005</v>
      </c>
      <c r="X198" s="216"/>
      <c r="Y198" s="214"/>
      <c r="Z198" s="214"/>
      <c r="AA198" s="214"/>
      <c r="AB198" s="214"/>
      <c r="AC198" s="266">
        <f t="shared" si="54"/>
        <v>101511.07000000005</v>
      </c>
      <c r="AD198" s="217"/>
      <c r="AE198" s="217"/>
      <c r="AF198" s="215">
        <f t="shared" si="35"/>
        <v>0</v>
      </c>
    </row>
    <row r="199" spans="1:32">
      <c r="A199" s="325">
        <f t="shared" si="39"/>
        <v>186</v>
      </c>
      <c r="B199" s="208" t="s">
        <v>494</v>
      </c>
      <c r="C199" s="268" t="s">
        <v>231</v>
      </c>
      <c r="D199" s="208" t="s">
        <v>216</v>
      </c>
      <c r="E199" s="276" t="s">
        <v>245</v>
      </c>
      <c r="F199" s="210">
        <v>177725.47</v>
      </c>
      <c r="G199" s="210">
        <v>171143.04000000001</v>
      </c>
      <c r="H199" s="210">
        <v>164560.60999999999</v>
      </c>
      <c r="I199" s="210">
        <v>157978.18</v>
      </c>
      <c r="J199" s="210">
        <v>151395.75</v>
      </c>
      <c r="K199" s="210">
        <v>144813.32</v>
      </c>
      <c r="L199" s="210">
        <v>138230.89000000001</v>
      </c>
      <c r="M199" s="210">
        <v>131648.46</v>
      </c>
      <c r="N199" s="210">
        <v>125066.03</v>
      </c>
      <c r="O199" s="210">
        <v>118483.6</v>
      </c>
      <c r="P199" s="210">
        <v>111901.17</v>
      </c>
      <c r="Q199" s="210">
        <v>105318.74</v>
      </c>
      <c r="R199" s="210">
        <v>98736.3100000001</v>
      </c>
      <c r="S199" s="211">
        <f t="shared" si="53"/>
        <v>138230.89000000004</v>
      </c>
      <c r="T199" s="188"/>
      <c r="U199" s="214"/>
      <c r="V199" s="214"/>
      <c r="W199" s="214">
        <f t="shared" si="55"/>
        <v>138230.89000000004</v>
      </c>
      <c r="X199" s="216"/>
      <c r="Y199" s="214"/>
      <c r="Z199" s="214"/>
      <c r="AA199" s="214"/>
      <c r="AB199" s="214"/>
      <c r="AC199" s="266">
        <f t="shared" si="54"/>
        <v>138230.89000000004</v>
      </c>
      <c r="AD199" s="217"/>
      <c r="AE199" s="217"/>
      <c r="AF199" s="215">
        <f t="shared" si="35"/>
        <v>0</v>
      </c>
    </row>
    <row r="200" spans="1:32">
      <c r="A200" s="325">
        <f t="shared" si="39"/>
        <v>187</v>
      </c>
      <c r="B200" s="208" t="s">
        <v>494</v>
      </c>
      <c r="C200" s="268" t="s">
        <v>231</v>
      </c>
      <c r="D200" s="208" t="s">
        <v>246</v>
      </c>
      <c r="E200" s="276" t="s">
        <v>247</v>
      </c>
      <c r="F200" s="210">
        <v>55862.720000000001</v>
      </c>
      <c r="G200" s="210">
        <v>55689.23</v>
      </c>
      <c r="H200" s="210">
        <v>55515.74</v>
      </c>
      <c r="I200" s="210">
        <v>55342.25</v>
      </c>
      <c r="J200" s="210">
        <v>55168.76</v>
      </c>
      <c r="K200" s="210">
        <v>54995.27</v>
      </c>
      <c r="L200" s="210">
        <v>54821.78</v>
      </c>
      <c r="M200" s="210">
        <v>54648.29</v>
      </c>
      <c r="N200" s="210">
        <v>54474.8</v>
      </c>
      <c r="O200" s="210">
        <v>54301.31</v>
      </c>
      <c r="P200" s="210">
        <v>54127.82</v>
      </c>
      <c r="Q200" s="210">
        <v>53954.33</v>
      </c>
      <c r="R200" s="210">
        <v>53780.84</v>
      </c>
      <c r="S200" s="211">
        <f t="shared" si="53"/>
        <v>54821.78</v>
      </c>
      <c r="T200" s="188"/>
      <c r="U200" s="214"/>
      <c r="V200" s="214"/>
      <c r="W200" s="214">
        <f t="shared" si="55"/>
        <v>54821.78</v>
      </c>
      <c r="X200" s="216"/>
      <c r="Y200" s="214"/>
      <c r="Z200" s="214"/>
      <c r="AA200" s="214"/>
      <c r="AB200" s="214"/>
      <c r="AC200" s="266">
        <f t="shared" si="54"/>
        <v>54821.78</v>
      </c>
      <c r="AD200" s="217"/>
      <c r="AE200" s="217"/>
      <c r="AF200" s="215">
        <f t="shared" si="35"/>
        <v>0</v>
      </c>
    </row>
    <row r="201" spans="1:32">
      <c r="A201" s="325">
        <f t="shared" si="39"/>
        <v>188</v>
      </c>
      <c r="B201" s="208" t="s">
        <v>494</v>
      </c>
      <c r="C201" s="268" t="s">
        <v>231</v>
      </c>
      <c r="D201" s="208" t="s">
        <v>248</v>
      </c>
      <c r="E201" s="276" t="s">
        <v>249</v>
      </c>
      <c r="F201" s="210">
        <v>56267.94</v>
      </c>
      <c r="G201" s="210">
        <v>56140.639999999999</v>
      </c>
      <c r="H201" s="210">
        <v>56013.34</v>
      </c>
      <c r="I201" s="210">
        <v>55886.04</v>
      </c>
      <c r="J201" s="210">
        <v>55758.74</v>
      </c>
      <c r="K201" s="210">
        <v>55631.44</v>
      </c>
      <c r="L201" s="210">
        <v>55504.14</v>
      </c>
      <c r="M201" s="210">
        <v>55376.84</v>
      </c>
      <c r="N201" s="210">
        <v>55249.54</v>
      </c>
      <c r="O201" s="210">
        <v>55122.239999999998</v>
      </c>
      <c r="P201" s="210">
        <v>54994.94</v>
      </c>
      <c r="Q201" s="210">
        <v>54867.64</v>
      </c>
      <c r="R201" s="210">
        <v>54740.34</v>
      </c>
      <c r="S201" s="211">
        <f t="shared" si="53"/>
        <v>55504.139999999992</v>
      </c>
      <c r="T201" s="188"/>
      <c r="U201" s="214"/>
      <c r="V201" s="214"/>
      <c r="W201" s="214">
        <f t="shared" si="55"/>
        <v>55504.139999999992</v>
      </c>
      <c r="X201" s="216"/>
      <c r="Y201" s="214"/>
      <c r="Z201" s="214"/>
      <c r="AA201" s="214"/>
      <c r="AB201" s="214"/>
      <c r="AC201" s="266">
        <f t="shared" si="54"/>
        <v>55504.139999999992</v>
      </c>
      <c r="AD201" s="217"/>
      <c r="AE201" s="217"/>
      <c r="AF201" s="215">
        <f t="shared" si="35"/>
        <v>0</v>
      </c>
    </row>
    <row r="202" spans="1:32">
      <c r="A202" s="325">
        <f t="shared" si="39"/>
        <v>189</v>
      </c>
      <c r="B202" s="208" t="s">
        <v>494</v>
      </c>
      <c r="C202" s="268" t="s">
        <v>231</v>
      </c>
      <c r="D202" s="208" t="s">
        <v>250</v>
      </c>
      <c r="E202" s="276" t="s">
        <v>249</v>
      </c>
      <c r="F202" s="210">
        <v>56209.7</v>
      </c>
      <c r="G202" s="210">
        <v>56036.21</v>
      </c>
      <c r="H202" s="210">
        <v>55862.720000000001</v>
      </c>
      <c r="I202" s="210">
        <v>55689.23</v>
      </c>
      <c r="J202" s="210">
        <v>55515.74</v>
      </c>
      <c r="K202" s="210">
        <v>55342.25</v>
      </c>
      <c r="L202" s="210">
        <v>55168.76</v>
      </c>
      <c r="M202" s="210">
        <v>54995.27</v>
      </c>
      <c r="N202" s="210">
        <v>54821.78</v>
      </c>
      <c r="O202" s="210">
        <v>54648.29</v>
      </c>
      <c r="P202" s="210">
        <v>54474.8</v>
      </c>
      <c r="Q202" s="210">
        <v>54301.31</v>
      </c>
      <c r="R202" s="210">
        <v>54127.82</v>
      </c>
      <c r="S202" s="211">
        <f t="shared" si="53"/>
        <v>55168.760000000009</v>
      </c>
      <c r="T202" s="188"/>
      <c r="U202" s="214"/>
      <c r="V202" s="214"/>
      <c r="W202" s="214">
        <f t="shared" si="55"/>
        <v>55168.760000000009</v>
      </c>
      <c r="X202" s="216"/>
      <c r="Y202" s="214"/>
      <c r="Z202" s="214"/>
      <c r="AA202" s="214"/>
      <c r="AB202" s="214"/>
      <c r="AC202" s="266">
        <f t="shared" si="54"/>
        <v>55168.760000000009</v>
      </c>
      <c r="AD202" s="217"/>
      <c r="AE202" s="217"/>
      <c r="AF202" s="215">
        <f t="shared" si="35"/>
        <v>0</v>
      </c>
    </row>
    <row r="203" spans="1:32">
      <c r="A203" s="325">
        <f t="shared" si="39"/>
        <v>190</v>
      </c>
      <c r="B203" s="208" t="s">
        <v>494</v>
      </c>
      <c r="C203" s="268" t="s">
        <v>231</v>
      </c>
      <c r="D203" s="208" t="s">
        <v>251</v>
      </c>
      <c r="E203" s="276" t="s">
        <v>249</v>
      </c>
      <c r="F203" s="210">
        <v>56522.54</v>
      </c>
      <c r="G203" s="210">
        <v>56395.24</v>
      </c>
      <c r="H203" s="210">
        <v>56267.94</v>
      </c>
      <c r="I203" s="210">
        <v>56140.639999999999</v>
      </c>
      <c r="J203" s="210">
        <v>56013.34</v>
      </c>
      <c r="K203" s="210">
        <v>55886.04</v>
      </c>
      <c r="L203" s="210">
        <v>55758.74</v>
      </c>
      <c r="M203" s="210">
        <v>55631.44</v>
      </c>
      <c r="N203" s="210">
        <v>55504.14</v>
      </c>
      <c r="O203" s="210">
        <v>55376.84</v>
      </c>
      <c r="P203" s="210">
        <v>55249.54</v>
      </c>
      <c r="Q203" s="210">
        <v>55122.239999999998</v>
      </c>
      <c r="R203" s="210">
        <v>54994.94</v>
      </c>
      <c r="S203" s="211">
        <f t="shared" si="53"/>
        <v>55758.74</v>
      </c>
      <c r="T203" s="188"/>
      <c r="U203" s="214"/>
      <c r="V203" s="214"/>
      <c r="W203" s="214">
        <f t="shared" si="55"/>
        <v>55758.74</v>
      </c>
      <c r="X203" s="216"/>
      <c r="Y203" s="214"/>
      <c r="Z203" s="214"/>
      <c r="AA203" s="214"/>
      <c r="AB203" s="214"/>
      <c r="AC203" s="266">
        <f t="shared" si="54"/>
        <v>55758.74</v>
      </c>
      <c r="AD203" s="217"/>
      <c r="AE203" s="217"/>
      <c r="AF203" s="215">
        <f t="shared" si="35"/>
        <v>0</v>
      </c>
    </row>
    <row r="204" spans="1:32">
      <c r="A204" s="325">
        <f t="shared" si="39"/>
        <v>191</v>
      </c>
      <c r="B204" s="208" t="s">
        <v>494</v>
      </c>
      <c r="C204" s="268" t="s">
        <v>231</v>
      </c>
      <c r="D204" s="208" t="s">
        <v>252</v>
      </c>
      <c r="E204" s="276" t="s">
        <v>253</v>
      </c>
      <c r="F204" s="230">
        <v>-1646971.61</v>
      </c>
      <c r="G204" s="230">
        <v>-1637077.15</v>
      </c>
      <c r="H204" s="230">
        <v>-1626262.32</v>
      </c>
      <c r="I204" s="230">
        <v>-1616372.4</v>
      </c>
      <c r="J204" s="230">
        <v>-1606482.48</v>
      </c>
      <c r="K204" s="230">
        <v>-1596411.2</v>
      </c>
      <c r="L204" s="230">
        <v>-1586522.18</v>
      </c>
      <c r="M204" s="230">
        <v>-1576633.16</v>
      </c>
      <c r="N204" s="230">
        <v>-1566744.14</v>
      </c>
      <c r="O204" s="230">
        <v>-1556855.12</v>
      </c>
      <c r="P204" s="230">
        <v>-1546966.1</v>
      </c>
      <c r="Q204" s="230">
        <v>-1535669.78</v>
      </c>
      <c r="R204" s="230">
        <v>-1525788.02</v>
      </c>
      <c r="S204" s="236">
        <f t="shared" si="53"/>
        <v>-1586531.3204166668</v>
      </c>
      <c r="T204" s="188"/>
      <c r="U204" s="214"/>
      <c r="V204" s="214"/>
      <c r="W204" s="214">
        <f t="shared" si="55"/>
        <v>-1586531.3204166668</v>
      </c>
      <c r="X204" s="216"/>
      <c r="Y204" s="214"/>
      <c r="Z204" s="214"/>
      <c r="AA204" s="214"/>
      <c r="AB204" s="214"/>
      <c r="AC204" s="266">
        <f t="shared" si="54"/>
        <v>-1586531.3204166668</v>
      </c>
      <c r="AD204" s="217"/>
      <c r="AE204" s="217"/>
      <c r="AF204" s="215">
        <f t="shared" si="35"/>
        <v>0</v>
      </c>
    </row>
    <row r="205" spans="1:32">
      <c r="A205" s="325">
        <f t="shared" si="39"/>
        <v>192</v>
      </c>
      <c r="B205" s="185"/>
      <c r="C205" s="185"/>
      <c r="D205" s="185"/>
      <c r="E205" s="277" t="s">
        <v>254</v>
      </c>
      <c r="F205" s="210">
        <f>SUM(F192:F204)</f>
        <v>177725.46999999881</v>
      </c>
      <c r="G205" s="210">
        <f t="shared" ref="G205:S205" si="56">SUM(G192:G204)</f>
        <v>171143.0399999998</v>
      </c>
      <c r="H205" s="210">
        <f t="shared" si="56"/>
        <v>164560.60999999987</v>
      </c>
      <c r="I205" s="210">
        <f t="shared" si="56"/>
        <v>157978.17999999993</v>
      </c>
      <c r="J205" s="210">
        <f t="shared" si="56"/>
        <v>151395.75</v>
      </c>
      <c r="K205" s="210">
        <f t="shared" si="56"/>
        <v>144813.32000000007</v>
      </c>
      <c r="L205" s="210">
        <f t="shared" si="56"/>
        <v>138230.89000000036</v>
      </c>
      <c r="M205" s="210">
        <f t="shared" si="56"/>
        <v>131648.45999999996</v>
      </c>
      <c r="N205" s="210">
        <f t="shared" si="56"/>
        <v>125066.03000000026</v>
      </c>
      <c r="O205" s="210">
        <f t="shared" si="56"/>
        <v>118483.60000000033</v>
      </c>
      <c r="P205" s="210">
        <f t="shared" si="56"/>
        <v>111901.16999999993</v>
      </c>
      <c r="Q205" s="210">
        <f t="shared" si="56"/>
        <v>105318.74000000022</v>
      </c>
      <c r="R205" s="210">
        <f t="shared" si="56"/>
        <v>98736.310000000289</v>
      </c>
      <c r="S205" s="211">
        <f t="shared" si="56"/>
        <v>138230.89000000013</v>
      </c>
      <c r="T205" s="188"/>
      <c r="U205" s="214"/>
      <c r="V205" s="214"/>
      <c r="W205" s="214"/>
      <c r="X205" s="216"/>
      <c r="Y205" s="214"/>
      <c r="Z205" s="214"/>
      <c r="AA205" s="214"/>
      <c r="AB205" s="214"/>
      <c r="AC205" s="217"/>
      <c r="AD205" s="217"/>
      <c r="AE205" s="217"/>
      <c r="AF205" s="215">
        <f t="shared" si="35"/>
        <v>0</v>
      </c>
    </row>
    <row r="206" spans="1:32">
      <c r="A206" s="325">
        <f t="shared" si="39"/>
        <v>193</v>
      </c>
      <c r="B206" s="185"/>
      <c r="C206" s="185"/>
      <c r="D206" s="185"/>
      <c r="E206" s="278"/>
      <c r="F206" s="210"/>
      <c r="G206" s="274"/>
      <c r="H206" s="258"/>
      <c r="I206" s="258"/>
      <c r="J206" s="259"/>
      <c r="K206" s="260"/>
      <c r="L206" s="261"/>
      <c r="M206" s="262"/>
      <c r="N206" s="263"/>
      <c r="O206" s="229"/>
      <c r="P206" s="264"/>
      <c r="Q206" s="275"/>
      <c r="R206" s="210"/>
      <c r="S206" s="228"/>
      <c r="T206" s="188"/>
      <c r="U206" s="214"/>
      <c r="V206" s="214"/>
      <c r="W206" s="214"/>
      <c r="X206" s="216"/>
      <c r="Y206" s="214"/>
      <c r="Z206" s="214"/>
      <c r="AA206" s="214"/>
      <c r="AB206" s="214"/>
      <c r="AC206" s="217"/>
      <c r="AD206" s="217"/>
      <c r="AE206" s="217"/>
      <c r="AF206" s="215">
        <f t="shared" ref="AF206:AF269" si="57">+U206+V206-AD206</f>
        <v>0</v>
      </c>
    </row>
    <row r="207" spans="1:32">
      <c r="A207" s="325">
        <f t="shared" si="39"/>
        <v>194</v>
      </c>
      <c r="B207" s="208" t="s">
        <v>494</v>
      </c>
      <c r="C207" s="208" t="s">
        <v>255</v>
      </c>
      <c r="D207" s="208" t="s">
        <v>209</v>
      </c>
      <c r="E207" s="209" t="s">
        <v>257</v>
      </c>
      <c r="F207" s="210">
        <v>785271.11</v>
      </c>
      <c r="G207" s="210">
        <v>781856.89</v>
      </c>
      <c r="H207" s="210">
        <v>778442.67</v>
      </c>
      <c r="I207" s="210">
        <v>775028.45</v>
      </c>
      <c r="J207" s="210">
        <v>771614.23</v>
      </c>
      <c r="K207" s="210">
        <v>768200.01</v>
      </c>
      <c r="L207" s="210">
        <v>764785.79</v>
      </c>
      <c r="M207" s="210">
        <v>761371.57</v>
      </c>
      <c r="N207" s="210">
        <v>757957.35</v>
      </c>
      <c r="O207" s="210">
        <v>754543.13</v>
      </c>
      <c r="P207" s="210">
        <v>751128.91</v>
      </c>
      <c r="Q207" s="210">
        <v>747714.69</v>
      </c>
      <c r="R207" s="210">
        <v>744300.47</v>
      </c>
      <c r="S207" s="211">
        <f>((F207+R207)+((G207+H207+I207+J207+K207+L207+M207+N207+O207+P207+Q207)*2))/24</f>
        <v>764785.79</v>
      </c>
      <c r="T207" s="188"/>
      <c r="U207" s="214"/>
      <c r="V207" s="214"/>
      <c r="W207" s="214">
        <f t="shared" ref="W207" si="58">+S207</f>
        <v>764785.79</v>
      </c>
      <c r="X207" s="216"/>
      <c r="Y207" s="214"/>
      <c r="Z207" s="214"/>
      <c r="AA207" s="214"/>
      <c r="AB207" s="214"/>
      <c r="AC207" s="266">
        <f>+S207</f>
        <v>764785.79</v>
      </c>
      <c r="AD207" s="217"/>
      <c r="AE207" s="217"/>
      <c r="AF207" s="215">
        <f t="shared" si="57"/>
        <v>0</v>
      </c>
    </row>
    <row r="208" spans="1:32">
      <c r="A208" s="325">
        <f t="shared" ref="A208:A271" si="59">+A207+1</f>
        <v>195</v>
      </c>
      <c r="B208" s="185"/>
      <c r="C208" s="185"/>
      <c r="D208" s="185"/>
      <c r="E208" s="209" t="s">
        <v>254</v>
      </c>
      <c r="F208" s="218">
        <f t="shared" ref="F208:S208" si="60">SUM(F207:F207)</f>
        <v>785271.11</v>
      </c>
      <c r="G208" s="218">
        <f t="shared" si="60"/>
        <v>781856.89</v>
      </c>
      <c r="H208" s="218">
        <f t="shared" si="60"/>
        <v>778442.67</v>
      </c>
      <c r="I208" s="218">
        <f t="shared" si="60"/>
        <v>775028.45</v>
      </c>
      <c r="J208" s="218">
        <f t="shared" si="60"/>
        <v>771614.23</v>
      </c>
      <c r="K208" s="218">
        <f t="shared" si="60"/>
        <v>768200.01</v>
      </c>
      <c r="L208" s="218">
        <f t="shared" si="60"/>
        <v>764785.79</v>
      </c>
      <c r="M208" s="218">
        <f t="shared" si="60"/>
        <v>761371.57</v>
      </c>
      <c r="N208" s="218">
        <f t="shared" si="60"/>
        <v>757957.35</v>
      </c>
      <c r="O208" s="218">
        <f t="shared" si="60"/>
        <v>754543.13</v>
      </c>
      <c r="P208" s="218">
        <f t="shared" si="60"/>
        <v>751128.91</v>
      </c>
      <c r="Q208" s="218">
        <f t="shared" si="60"/>
        <v>747714.69</v>
      </c>
      <c r="R208" s="218">
        <f t="shared" si="60"/>
        <v>744300.47</v>
      </c>
      <c r="S208" s="219">
        <f t="shared" si="60"/>
        <v>764785.79</v>
      </c>
      <c r="T208" s="188"/>
      <c r="U208" s="214"/>
      <c r="V208" s="214"/>
      <c r="W208" s="214"/>
      <c r="X208" s="216"/>
      <c r="Y208" s="214"/>
      <c r="Z208" s="214"/>
      <c r="AA208" s="214"/>
      <c r="AB208" s="214"/>
      <c r="AC208" s="217"/>
      <c r="AD208" s="217"/>
      <c r="AE208" s="217"/>
      <c r="AF208" s="215">
        <f t="shared" si="57"/>
        <v>0</v>
      </c>
    </row>
    <row r="209" spans="1:32">
      <c r="A209" s="325">
        <f t="shared" si="59"/>
        <v>196</v>
      </c>
      <c r="B209" s="185"/>
      <c r="C209" s="185"/>
      <c r="D209" s="185"/>
      <c r="E209" s="237"/>
      <c r="F209" s="210"/>
      <c r="G209" s="274"/>
      <c r="H209" s="258"/>
      <c r="I209" s="258"/>
      <c r="J209" s="259"/>
      <c r="K209" s="260"/>
      <c r="L209" s="261"/>
      <c r="M209" s="262"/>
      <c r="N209" s="263"/>
      <c r="O209" s="229"/>
      <c r="P209" s="264"/>
      <c r="Q209" s="275"/>
      <c r="R209" s="210"/>
      <c r="S209" s="228"/>
      <c r="T209" s="188"/>
      <c r="U209" s="214"/>
      <c r="V209" s="214"/>
      <c r="W209" s="214"/>
      <c r="X209" s="216"/>
      <c r="Y209" s="214"/>
      <c r="Z209" s="214"/>
      <c r="AA209" s="214"/>
      <c r="AB209" s="214"/>
      <c r="AC209" s="217"/>
      <c r="AD209" s="217"/>
      <c r="AE209" s="217"/>
      <c r="AF209" s="215">
        <f t="shared" si="57"/>
        <v>0</v>
      </c>
    </row>
    <row r="210" spans="1:32">
      <c r="A210" s="325">
        <f t="shared" si="59"/>
        <v>197</v>
      </c>
      <c r="B210" s="208" t="s">
        <v>494</v>
      </c>
      <c r="C210" s="208" t="s">
        <v>221</v>
      </c>
      <c r="D210" s="208" t="s">
        <v>207</v>
      </c>
      <c r="E210" s="209" t="s">
        <v>258</v>
      </c>
      <c r="F210" s="210">
        <v>0</v>
      </c>
      <c r="G210" s="210">
        <v>0</v>
      </c>
      <c r="H210" s="210">
        <v>0</v>
      </c>
      <c r="I210" s="210">
        <v>0</v>
      </c>
      <c r="J210" s="210">
        <v>0</v>
      </c>
      <c r="K210" s="210">
        <v>0</v>
      </c>
      <c r="L210" s="210">
        <v>0</v>
      </c>
      <c r="M210" s="210">
        <v>0</v>
      </c>
      <c r="N210" s="210">
        <v>0</v>
      </c>
      <c r="O210" s="210">
        <v>0</v>
      </c>
      <c r="P210" s="210">
        <v>0</v>
      </c>
      <c r="Q210" s="210">
        <v>0</v>
      </c>
      <c r="R210" s="210">
        <v>0</v>
      </c>
      <c r="S210" s="211">
        <f t="shared" ref="S210:S266" si="61">((F210+R210)+((G210+H210+I210+J210+K210+L210+M210+N210+O210+P210+Q210)*2))/24</f>
        <v>0</v>
      </c>
      <c r="T210" s="188"/>
      <c r="U210" s="214">
        <f t="shared" ref="U210:U243" si="62">+S210</f>
        <v>0</v>
      </c>
      <c r="V210" s="214"/>
      <c r="W210" s="214"/>
      <c r="X210" s="216"/>
      <c r="Y210" s="214"/>
      <c r="Z210" s="214"/>
      <c r="AA210" s="214"/>
      <c r="AB210" s="214"/>
      <c r="AC210" s="217"/>
      <c r="AD210" s="266">
        <f t="shared" ref="AD210:AD241" si="63">+U210</f>
        <v>0</v>
      </c>
      <c r="AE210" s="217"/>
      <c r="AF210" s="215">
        <f t="shared" si="57"/>
        <v>0</v>
      </c>
    </row>
    <row r="211" spans="1:32">
      <c r="A211" s="325">
        <f t="shared" si="59"/>
        <v>198</v>
      </c>
      <c r="B211" s="208" t="s">
        <v>522</v>
      </c>
      <c r="C211" s="208" t="s">
        <v>259</v>
      </c>
      <c r="D211" s="208" t="s">
        <v>637</v>
      </c>
      <c r="E211" s="209" t="s">
        <v>638</v>
      </c>
      <c r="F211" s="210">
        <v>1.0000000125728501E-2</v>
      </c>
      <c r="G211" s="210">
        <v>0.01</v>
      </c>
      <c r="H211" s="210">
        <v>0.01</v>
      </c>
      <c r="I211" s="210">
        <v>0</v>
      </c>
      <c r="J211" s="210">
        <v>0</v>
      </c>
      <c r="K211" s="210">
        <v>0</v>
      </c>
      <c r="L211" s="210">
        <v>0</v>
      </c>
      <c r="M211" s="210">
        <v>0</v>
      </c>
      <c r="N211" s="210">
        <v>0</v>
      </c>
      <c r="O211" s="210">
        <v>0</v>
      </c>
      <c r="P211" s="210">
        <v>0</v>
      </c>
      <c r="Q211" s="210">
        <v>0</v>
      </c>
      <c r="R211" s="210">
        <v>0</v>
      </c>
      <c r="S211" s="211">
        <f t="shared" si="61"/>
        <v>2.0833333385720208E-3</v>
      </c>
      <c r="T211" s="185"/>
      <c r="U211" s="214">
        <f t="shared" si="62"/>
        <v>2.0833333385720208E-3</v>
      </c>
      <c r="V211" s="214"/>
      <c r="W211" s="214"/>
      <c r="X211" s="216"/>
      <c r="Y211" s="214"/>
      <c r="Z211" s="214"/>
      <c r="AA211" s="214"/>
      <c r="AB211" s="214"/>
      <c r="AC211" s="217"/>
      <c r="AD211" s="266">
        <f t="shared" si="63"/>
        <v>2.0833333385720208E-3</v>
      </c>
      <c r="AE211" s="217"/>
      <c r="AF211" s="215">
        <f t="shared" si="57"/>
        <v>0</v>
      </c>
    </row>
    <row r="212" spans="1:32">
      <c r="A212" s="325">
        <f t="shared" si="59"/>
        <v>199</v>
      </c>
      <c r="B212" s="208" t="s">
        <v>524</v>
      </c>
      <c r="C212" s="208" t="s">
        <v>259</v>
      </c>
      <c r="D212" s="208" t="s">
        <v>639</v>
      </c>
      <c r="E212" s="209" t="s">
        <v>640</v>
      </c>
      <c r="F212" s="210">
        <v>46332277.100000001</v>
      </c>
      <c r="G212" s="210">
        <v>46332277.100000001</v>
      </c>
      <c r="H212" s="210">
        <v>46332277.100000001</v>
      </c>
      <c r="I212" s="210">
        <v>46332277.100000001</v>
      </c>
      <c r="J212" s="210">
        <v>46332277.100000001</v>
      </c>
      <c r="K212" s="210">
        <v>46332277.100000001</v>
      </c>
      <c r="L212" s="210">
        <v>46332277.100000001</v>
      </c>
      <c r="M212" s="210">
        <v>46332277.100000001</v>
      </c>
      <c r="N212" s="210">
        <v>46332277.100000001</v>
      </c>
      <c r="O212" s="210">
        <v>46332277.100000001</v>
      </c>
      <c r="P212" s="210">
        <v>46332277.100000001</v>
      </c>
      <c r="Q212" s="210">
        <v>46332277.100000001</v>
      </c>
      <c r="R212" s="210">
        <v>47614629.100000001</v>
      </c>
      <c r="S212" s="211">
        <f t="shared" si="61"/>
        <v>46385708.433333345</v>
      </c>
      <c r="T212" s="185"/>
      <c r="U212" s="214">
        <f t="shared" si="62"/>
        <v>46385708.433333345</v>
      </c>
      <c r="V212" s="214"/>
      <c r="W212" s="214"/>
      <c r="X212" s="216"/>
      <c r="Y212" s="214"/>
      <c r="Z212" s="214"/>
      <c r="AA212" s="214"/>
      <c r="AB212" s="214"/>
      <c r="AC212" s="217"/>
      <c r="AD212" s="266">
        <f t="shared" si="63"/>
        <v>46385708.433333345</v>
      </c>
      <c r="AE212" s="217"/>
      <c r="AF212" s="215">
        <f t="shared" si="57"/>
        <v>0</v>
      </c>
    </row>
    <row r="213" spans="1:32">
      <c r="A213" s="325">
        <f t="shared" si="59"/>
        <v>200</v>
      </c>
      <c r="B213" s="208" t="s">
        <v>524</v>
      </c>
      <c r="C213" s="208" t="s">
        <v>259</v>
      </c>
      <c r="D213" s="208" t="s">
        <v>641</v>
      </c>
      <c r="E213" s="209" t="s">
        <v>642</v>
      </c>
      <c r="F213" s="210">
        <v>930129</v>
      </c>
      <c r="G213" s="210">
        <v>930129</v>
      </c>
      <c r="H213" s="210">
        <v>930129</v>
      </c>
      <c r="I213" s="210">
        <v>930129</v>
      </c>
      <c r="J213" s="210">
        <v>930129</v>
      </c>
      <c r="K213" s="210">
        <v>930129</v>
      </c>
      <c r="L213" s="210">
        <v>930129</v>
      </c>
      <c r="M213" s="210">
        <v>930129</v>
      </c>
      <c r="N213" s="210">
        <v>930129</v>
      </c>
      <c r="O213" s="210">
        <v>930129</v>
      </c>
      <c r="P213" s="210">
        <v>930129</v>
      </c>
      <c r="Q213" s="210">
        <v>930129</v>
      </c>
      <c r="R213" s="210">
        <v>974030</v>
      </c>
      <c r="S213" s="211">
        <f t="shared" si="61"/>
        <v>931958.20833333337</v>
      </c>
      <c r="T213" s="185"/>
      <c r="U213" s="214">
        <f t="shared" si="62"/>
        <v>931958.20833333337</v>
      </c>
      <c r="V213" s="214"/>
      <c r="W213" s="214"/>
      <c r="X213" s="216"/>
      <c r="Y213" s="214"/>
      <c r="Z213" s="214"/>
      <c r="AA213" s="214"/>
      <c r="AB213" s="214"/>
      <c r="AC213" s="217"/>
      <c r="AD213" s="266">
        <f t="shared" si="63"/>
        <v>931958.20833333337</v>
      </c>
      <c r="AE213" s="217"/>
      <c r="AF213" s="215">
        <f t="shared" si="57"/>
        <v>0</v>
      </c>
    </row>
    <row r="214" spans="1:32">
      <c r="A214" s="325">
        <f t="shared" si="59"/>
        <v>201</v>
      </c>
      <c r="B214" s="208" t="s">
        <v>522</v>
      </c>
      <c r="C214" s="208" t="s">
        <v>259</v>
      </c>
      <c r="D214" s="208" t="s">
        <v>643</v>
      </c>
      <c r="E214" s="209" t="s">
        <v>644</v>
      </c>
      <c r="F214" s="210">
        <v>532792.21</v>
      </c>
      <c r="G214" s="210">
        <v>536088.28</v>
      </c>
      <c r="H214" s="210">
        <v>539083.79</v>
      </c>
      <c r="I214" s="210">
        <v>542418.78</v>
      </c>
      <c r="J214" s="210">
        <v>545666.16</v>
      </c>
      <c r="K214" s="210">
        <v>549041.88</v>
      </c>
      <c r="L214" s="210">
        <v>552328.91</v>
      </c>
      <c r="M214" s="210">
        <v>555745.84</v>
      </c>
      <c r="N214" s="210">
        <v>559183.91</v>
      </c>
      <c r="O214" s="210">
        <v>562531.66</v>
      </c>
      <c r="P214" s="210">
        <v>566011.71</v>
      </c>
      <c r="Q214" s="210">
        <v>569400.34</v>
      </c>
      <c r="R214" s="210">
        <v>572922.88</v>
      </c>
      <c r="S214" s="211">
        <f t="shared" si="61"/>
        <v>552529.90041666664</v>
      </c>
      <c r="T214" s="188"/>
      <c r="U214" s="214">
        <f t="shared" si="62"/>
        <v>552529.90041666664</v>
      </c>
      <c r="V214" s="214"/>
      <c r="W214" s="214"/>
      <c r="X214" s="216"/>
      <c r="Y214" s="214"/>
      <c r="Z214" s="214"/>
      <c r="AA214" s="214"/>
      <c r="AB214" s="214"/>
      <c r="AC214" s="217"/>
      <c r="AD214" s="266">
        <f t="shared" si="63"/>
        <v>552529.90041666664</v>
      </c>
      <c r="AE214" s="217"/>
      <c r="AF214" s="215">
        <f t="shared" si="57"/>
        <v>0</v>
      </c>
    </row>
    <row r="215" spans="1:32">
      <c r="A215" s="325">
        <f t="shared" si="59"/>
        <v>202</v>
      </c>
      <c r="B215" s="208" t="s">
        <v>524</v>
      </c>
      <c r="C215" s="208" t="s">
        <v>259</v>
      </c>
      <c r="D215" s="268" t="s">
        <v>645</v>
      </c>
      <c r="E215" s="209" t="s">
        <v>646</v>
      </c>
      <c r="F215" s="210">
        <v>0</v>
      </c>
      <c r="G215" s="210">
        <v>349663.66</v>
      </c>
      <c r="H215" s="210">
        <v>460698.81</v>
      </c>
      <c r="I215" s="210">
        <v>462361.74</v>
      </c>
      <c r="J215" s="210">
        <v>522328.37</v>
      </c>
      <c r="K215" s="210">
        <v>584010.86</v>
      </c>
      <c r="L215" s="210">
        <v>749514.8</v>
      </c>
      <c r="M215" s="210">
        <v>858054.38</v>
      </c>
      <c r="N215" s="210">
        <v>904314.46</v>
      </c>
      <c r="O215" s="210">
        <v>907800.41</v>
      </c>
      <c r="P215" s="210">
        <v>1157381.75</v>
      </c>
      <c r="Q215" s="210">
        <v>353024.26</v>
      </c>
      <c r="R215" s="210">
        <v>384645.37</v>
      </c>
      <c r="S215" s="211">
        <f t="shared" si="61"/>
        <v>625123.01541666663</v>
      </c>
      <c r="T215" s="188"/>
      <c r="U215" s="214">
        <f t="shared" si="62"/>
        <v>625123.01541666663</v>
      </c>
      <c r="V215" s="214"/>
      <c r="W215" s="214"/>
      <c r="X215" s="216"/>
      <c r="Y215" s="214"/>
      <c r="Z215" s="214"/>
      <c r="AA215" s="214"/>
      <c r="AB215" s="214"/>
      <c r="AC215" s="217"/>
      <c r="AD215" s="266">
        <f t="shared" si="63"/>
        <v>625123.01541666663</v>
      </c>
      <c r="AE215" s="217"/>
      <c r="AF215" s="215">
        <f t="shared" si="57"/>
        <v>0</v>
      </c>
    </row>
    <row r="216" spans="1:32">
      <c r="A216" s="325">
        <f t="shared" si="59"/>
        <v>203</v>
      </c>
      <c r="B216" s="208" t="s">
        <v>524</v>
      </c>
      <c r="C216" s="208" t="s">
        <v>259</v>
      </c>
      <c r="D216" s="208" t="s">
        <v>647</v>
      </c>
      <c r="E216" s="209" t="s">
        <v>648</v>
      </c>
      <c r="F216" s="210">
        <v>0</v>
      </c>
      <c r="G216" s="210">
        <v>121284.45</v>
      </c>
      <c r="H216" s="210">
        <v>158770.69</v>
      </c>
      <c r="I216" s="210">
        <v>172291.69</v>
      </c>
      <c r="J216" s="210">
        <v>192912.46</v>
      </c>
      <c r="K216" s="210">
        <v>236018.77</v>
      </c>
      <c r="L216" s="210">
        <v>249760.26</v>
      </c>
      <c r="M216" s="210">
        <v>254796.39</v>
      </c>
      <c r="N216" s="210">
        <v>255811.32</v>
      </c>
      <c r="O216" s="210">
        <v>279069.86</v>
      </c>
      <c r="P216" s="210">
        <v>298243.67</v>
      </c>
      <c r="Q216" s="210">
        <v>77280.75</v>
      </c>
      <c r="R216" s="210">
        <v>99041.79</v>
      </c>
      <c r="S216" s="211">
        <f t="shared" si="61"/>
        <v>195480.10041666668</v>
      </c>
      <c r="T216" s="188"/>
      <c r="U216" s="214">
        <f t="shared" si="62"/>
        <v>195480.10041666668</v>
      </c>
      <c r="V216" s="214"/>
      <c r="W216" s="214"/>
      <c r="X216" s="216"/>
      <c r="Y216" s="214"/>
      <c r="Z216" s="214"/>
      <c r="AA216" s="214"/>
      <c r="AB216" s="214"/>
      <c r="AC216" s="217"/>
      <c r="AD216" s="266">
        <f t="shared" si="63"/>
        <v>195480.10041666668</v>
      </c>
      <c r="AE216" s="217"/>
      <c r="AF216" s="215">
        <f t="shared" si="57"/>
        <v>0</v>
      </c>
    </row>
    <row r="217" spans="1:32">
      <c r="A217" s="325">
        <f t="shared" si="59"/>
        <v>204</v>
      </c>
      <c r="B217" s="208" t="s">
        <v>524</v>
      </c>
      <c r="C217" s="208" t="s">
        <v>259</v>
      </c>
      <c r="D217" s="208" t="s">
        <v>649</v>
      </c>
      <c r="E217" s="209" t="s">
        <v>650</v>
      </c>
      <c r="F217" s="210">
        <v>0</v>
      </c>
      <c r="G217" s="210">
        <v>1025565.04</v>
      </c>
      <c r="H217" s="210">
        <v>1275151.3400000001</v>
      </c>
      <c r="I217" s="210">
        <v>1505606.22</v>
      </c>
      <c r="J217" s="210">
        <v>1648182.07</v>
      </c>
      <c r="K217" s="210">
        <v>1988945.76</v>
      </c>
      <c r="L217" s="210">
        <v>2296169.4900000002</v>
      </c>
      <c r="M217" s="210">
        <v>2507139.35</v>
      </c>
      <c r="N217" s="210">
        <v>2673844.92</v>
      </c>
      <c r="O217" s="210">
        <v>2956027.24</v>
      </c>
      <c r="P217" s="210">
        <v>3061278.08</v>
      </c>
      <c r="Q217" s="210">
        <v>636930.14999999898</v>
      </c>
      <c r="R217" s="210">
        <v>951817.28999999899</v>
      </c>
      <c r="S217" s="211">
        <f t="shared" si="61"/>
        <v>1837562.3587499997</v>
      </c>
      <c r="T217" s="188"/>
      <c r="U217" s="214">
        <f t="shared" si="62"/>
        <v>1837562.3587499997</v>
      </c>
      <c r="V217" s="214"/>
      <c r="W217" s="214"/>
      <c r="X217" s="216"/>
      <c r="Y217" s="214"/>
      <c r="Z217" s="214"/>
      <c r="AA217" s="214"/>
      <c r="AB217" s="214"/>
      <c r="AC217" s="217"/>
      <c r="AD217" s="266">
        <f t="shared" si="63"/>
        <v>1837562.3587499997</v>
      </c>
      <c r="AE217" s="217"/>
      <c r="AF217" s="215">
        <f t="shared" si="57"/>
        <v>0</v>
      </c>
    </row>
    <row r="218" spans="1:32">
      <c r="A218" s="325">
        <f t="shared" si="59"/>
        <v>205</v>
      </c>
      <c r="B218" s="208" t="s">
        <v>524</v>
      </c>
      <c r="C218" s="208" t="s">
        <v>259</v>
      </c>
      <c r="D218" s="208" t="s">
        <v>651</v>
      </c>
      <c r="E218" s="209" t="s">
        <v>652</v>
      </c>
      <c r="F218" s="210">
        <v>0</v>
      </c>
      <c r="G218" s="210">
        <v>808750.85</v>
      </c>
      <c r="H218" s="210">
        <v>955991.1</v>
      </c>
      <c r="I218" s="210">
        <v>1103442.48</v>
      </c>
      <c r="J218" s="210">
        <v>1335689.25</v>
      </c>
      <c r="K218" s="210">
        <v>1590874.11</v>
      </c>
      <c r="L218" s="210">
        <v>1850119.19</v>
      </c>
      <c r="M218" s="210">
        <v>2146780.5</v>
      </c>
      <c r="N218" s="210">
        <v>2389751.2400000002</v>
      </c>
      <c r="O218" s="210">
        <v>2608046.4900000002</v>
      </c>
      <c r="P218" s="210">
        <v>2837510.4</v>
      </c>
      <c r="Q218" s="210">
        <v>846306.01</v>
      </c>
      <c r="R218" s="210">
        <v>1070638.9099999999</v>
      </c>
      <c r="S218" s="211">
        <f t="shared" si="61"/>
        <v>1584048.4229166666</v>
      </c>
      <c r="T218" s="188"/>
      <c r="U218" s="214">
        <f t="shared" si="62"/>
        <v>1584048.4229166666</v>
      </c>
      <c r="V218" s="214"/>
      <c r="W218" s="214"/>
      <c r="X218" s="216"/>
      <c r="Y218" s="214"/>
      <c r="Z218" s="214"/>
      <c r="AA218" s="214"/>
      <c r="AB218" s="214"/>
      <c r="AC218" s="217"/>
      <c r="AD218" s="266">
        <f t="shared" si="63"/>
        <v>1584048.4229166666</v>
      </c>
      <c r="AE218" s="217"/>
      <c r="AF218" s="215">
        <f t="shared" si="57"/>
        <v>0</v>
      </c>
    </row>
    <row r="219" spans="1:32">
      <c r="A219" s="325">
        <f t="shared" si="59"/>
        <v>206</v>
      </c>
      <c r="B219" s="208" t="s">
        <v>524</v>
      </c>
      <c r="C219" s="208" t="s">
        <v>259</v>
      </c>
      <c r="D219" s="208" t="s">
        <v>653</v>
      </c>
      <c r="E219" s="209" t="s">
        <v>654</v>
      </c>
      <c r="F219" s="210">
        <v>0</v>
      </c>
      <c r="G219" s="210">
        <v>1979104.45</v>
      </c>
      <c r="H219" s="210">
        <v>1554003.88</v>
      </c>
      <c r="I219" s="210">
        <v>1209256.4099999999</v>
      </c>
      <c r="J219" s="210">
        <v>973306.74</v>
      </c>
      <c r="K219" s="210">
        <v>857941.86</v>
      </c>
      <c r="L219" s="210">
        <v>750487.89</v>
      </c>
      <c r="M219" s="210">
        <v>662139.71</v>
      </c>
      <c r="N219" s="210">
        <v>608839.5</v>
      </c>
      <c r="O219" s="210">
        <v>495044.16</v>
      </c>
      <c r="P219" s="210">
        <v>276806.53999999998</v>
      </c>
      <c r="Q219" s="210">
        <v>5423949.5199999996</v>
      </c>
      <c r="R219" s="210">
        <v>4501119.47</v>
      </c>
      <c r="S219" s="211">
        <f t="shared" si="61"/>
        <v>1420120.0329166667</v>
      </c>
      <c r="T219" s="188"/>
      <c r="U219" s="214">
        <f t="shared" si="62"/>
        <v>1420120.0329166667</v>
      </c>
      <c r="V219" s="214"/>
      <c r="W219" s="214"/>
      <c r="X219" s="216"/>
      <c r="Y219" s="214"/>
      <c r="Z219" s="214"/>
      <c r="AA219" s="214"/>
      <c r="AB219" s="214"/>
      <c r="AC219" s="217"/>
      <c r="AD219" s="266">
        <f t="shared" si="63"/>
        <v>1420120.0329166667</v>
      </c>
      <c r="AE219" s="217"/>
      <c r="AF219" s="215">
        <f t="shared" si="57"/>
        <v>0</v>
      </c>
    </row>
    <row r="220" spans="1:32">
      <c r="A220" s="325">
        <f t="shared" si="59"/>
        <v>207</v>
      </c>
      <c r="B220" s="208" t="s">
        <v>494</v>
      </c>
      <c r="C220" s="208" t="s">
        <v>260</v>
      </c>
      <c r="D220" s="208" t="s">
        <v>127</v>
      </c>
      <c r="E220" s="209" t="s">
        <v>261</v>
      </c>
      <c r="F220" s="210">
        <v>366.69</v>
      </c>
      <c r="G220" s="210">
        <v>366.69</v>
      </c>
      <c r="H220" s="210">
        <v>366.69</v>
      </c>
      <c r="I220" s="210">
        <v>366.69</v>
      </c>
      <c r="J220" s="210">
        <v>366.69</v>
      </c>
      <c r="K220" s="210">
        <v>366.69</v>
      </c>
      <c r="L220" s="210">
        <v>366.69</v>
      </c>
      <c r="M220" s="210">
        <v>366.69</v>
      </c>
      <c r="N220" s="210">
        <v>366.69</v>
      </c>
      <c r="O220" s="210">
        <v>366.69</v>
      </c>
      <c r="P220" s="210">
        <v>366.69</v>
      </c>
      <c r="Q220" s="210">
        <v>0</v>
      </c>
      <c r="R220" s="210">
        <v>0</v>
      </c>
      <c r="S220" s="211">
        <f t="shared" si="61"/>
        <v>320.85374999999999</v>
      </c>
      <c r="T220" s="188"/>
      <c r="U220" s="214">
        <f t="shared" si="62"/>
        <v>320.85374999999999</v>
      </c>
      <c r="V220" s="214"/>
      <c r="W220" s="214"/>
      <c r="X220" s="216"/>
      <c r="Y220" s="214"/>
      <c r="Z220" s="214"/>
      <c r="AA220" s="214"/>
      <c r="AB220" s="214"/>
      <c r="AC220" s="217"/>
      <c r="AD220" s="266">
        <f t="shared" si="63"/>
        <v>320.85374999999999</v>
      </c>
      <c r="AE220" s="217"/>
      <c r="AF220" s="215">
        <f t="shared" si="57"/>
        <v>0</v>
      </c>
    </row>
    <row r="221" spans="1:32">
      <c r="A221" s="325">
        <f t="shared" si="59"/>
        <v>208</v>
      </c>
      <c r="B221" s="208" t="s">
        <v>494</v>
      </c>
      <c r="C221" s="208" t="s">
        <v>262</v>
      </c>
      <c r="D221" s="208" t="s">
        <v>655</v>
      </c>
      <c r="E221" s="209" t="s">
        <v>656</v>
      </c>
      <c r="F221" s="210">
        <v>3.6379788070917101E-12</v>
      </c>
      <c r="G221" s="210">
        <v>-353763.36</v>
      </c>
      <c r="H221" s="210">
        <v>-641860.75</v>
      </c>
      <c r="I221" s="210">
        <v>-45312.1</v>
      </c>
      <c r="J221" s="210">
        <v>111008.69</v>
      </c>
      <c r="K221" s="210">
        <v>86148.93</v>
      </c>
      <c r="L221" s="210">
        <v>83938.96</v>
      </c>
      <c r="M221" s="210">
        <v>18194.88</v>
      </c>
      <c r="N221" s="210">
        <v>-9692.7899999999609</v>
      </c>
      <c r="O221" s="210">
        <v>-923.52999999996405</v>
      </c>
      <c r="P221" s="210">
        <v>-25054.75</v>
      </c>
      <c r="Q221" s="210">
        <v>-43985.06</v>
      </c>
      <c r="R221" s="210">
        <v>2.91038304567337E-11</v>
      </c>
      <c r="S221" s="211">
        <f t="shared" si="61"/>
        <v>-68441.739999999991</v>
      </c>
      <c r="T221" s="188"/>
      <c r="U221" s="214">
        <f t="shared" si="62"/>
        <v>-68441.739999999991</v>
      </c>
      <c r="V221" s="214"/>
      <c r="W221" s="214"/>
      <c r="X221" s="216"/>
      <c r="Y221" s="214"/>
      <c r="Z221" s="214"/>
      <c r="AA221" s="214"/>
      <c r="AB221" s="214"/>
      <c r="AC221" s="217"/>
      <c r="AD221" s="266">
        <f t="shared" si="63"/>
        <v>-68441.739999999991</v>
      </c>
      <c r="AE221" s="217"/>
      <c r="AF221" s="215">
        <f t="shared" si="57"/>
        <v>0</v>
      </c>
    </row>
    <row r="222" spans="1:32">
      <c r="A222" s="325">
        <f t="shared" si="59"/>
        <v>209</v>
      </c>
      <c r="B222" s="208" t="s">
        <v>494</v>
      </c>
      <c r="C222" s="208" t="s">
        <v>262</v>
      </c>
      <c r="D222" s="268" t="s">
        <v>657</v>
      </c>
      <c r="E222" s="209" t="s">
        <v>658</v>
      </c>
      <c r="F222" s="210">
        <v>0</v>
      </c>
      <c r="G222" s="210">
        <v>285787.24</v>
      </c>
      <c r="H222" s="210">
        <v>585232.24</v>
      </c>
      <c r="I222" s="210">
        <v>0</v>
      </c>
      <c r="J222" s="210">
        <v>0</v>
      </c>
      <c r="K222" s="210">
        <v>0</v>
      </c>
      <c r="L222" s="210">
        <v>0</v>
      </c>
      <c r="M222" s="210">
        <v>0</v>
      </c>
      <c r="N222" s="210">
        <v>0</v>
      </c>
      <c r="O222" s="210">
        <v>0</v>
      </c>
      <c r="P222" s="210">
        <v>0</v>
      </c>
      <c r="Q222" s="210">
        <v>0</v>
      </c>
      <c r="R222" s="210">
        <v>0</v>
      </c>
      <c r="S222" s="211">
        <f t="shared" si="61"/>
        <v>72584.956666666665</v>
      </c>
      <c r="T222" s="188"/>
      <c r="U222" s="214">
        <f t="shared" si="62"/>
        <v>72584.956666666665</v>
      </c>
      <c r="V222" s="214"/>
      <c r="W222" s="214"/>
      <c r="X222" s="216"/>
      <c r="Y222" s="214"/>
      <c r="Z222" s="214"/>
      <c r="AA222" s="214"/>
      <c r="AB222" s="214"/>
      <c r="AC222" s="217"/>
      <c r="AD222" s="266">
        <f t="shared" si="63"/>
        <v>72584.956666666665</v>
      </c>
      <c r="AE222" s="217"/>
      <c r="AF222" s="215">
        <f t="shared" si="57"/>
        <v>0</v>
      </c>
    </row>
    <row r="223" spans="1:32">
      <c r="A223" s="325">
        <f t="shared" si="59"/>
        <v>210</v>
      </c>
      <c r="B223" s="208" t="s">
        <v>494</v>
      </c>
      <c r="C223" s="208" t="s">
        <v>262</v>
      </c>
      <c r="D223" s="208" t="s">
        <v>659</v>
      </c>
      <c r="E223" s="209" t="s">
        <v>660</v>
      </c>
      <c r="F223" s="210">
        <v>4.65661287307739E-10</v>
      </c>
      <c r="G223" s="210">
        <v>25772.51</v>
      </c>
      <c r="H223" s="210">
        <v>25772.51</v>
      </c>
      <c r="I223" s="210">
        <v>0</v>
      </c>
      <c r="J223" s="210">
        <v>0</v>
      </c>
      <c r="K223" s="210">
        <v>0</v>
      </c>
      <c r="L223" s="210">
        <v>0</v>
      </c>
      <c r="M223" s="210">
        <v>0</v>
      </c>
      <c r="N223" s="210">
        <v>0</v>
      </c>
      <c r="O223" s="210">
        <v>0</v>
      </c>
      <c r="P223" s="210">
        <v>0</v>
      </c>
      <c r="Q223" s="210">
        <v>0</v>
      </c>
      <c r="R223" s="210">
        <v>0</v>
      </c>
      <c r="S223" s="211">
        <f t="shared" si="61"/>
        <v>4295.4183333333522</v>
      </c>
      <c r="T223" s="188"/>
      <c r="U223" s="214">
        <f t="shared" si="62"/>
        <v>4295.4183333333522</v>
      </c>
      <c r="V223" s="214"/>
      <c r="W223" s="214"/>
      <c r="X223" s="216"/>
      <c r="Y223" s="214"/>
      <c r="Z223" s="214"/>
      <c r="AA223" s="214"/>
      <c r="AB223" s="214"/>
      <c r="AC223" s="217"/>
      <c r="AD223" s="266">
        <f t="shared" si="63"/>
        <v>4295.4183333333522</v>
      </c>
      <c r="AE223" s="217"/>
      <c r="AF223" s="215">
        <f t="shared" si="57"/>
        <v>0</v>
      </c>
    </row>
    <row r="224" spans="1:32">
      <c r="A224" s="325">
        <f t="shared" si="59"/>
        <v>211</v>
      </c>
      <c r="B224" s="208" t="s">
        <v>494</v>
      </c>
      <c r="C224" s="208" t="s">
        <v>262</v>
      </c>
      <c r="D224" s="208" t="s">
        <v>661</v>
      </c>
      <c r="E224" s="209" t="s">
        <v>662</v>
      </c>
      <c r="F224" s="210">
        <v>0</v>
      </c>
      <c r="G224" s="210">
        <v>-26689.83</v>
      </c>
      <c r="H224" s="210">
        <v>-49725.9</v>
      </c>
      <c r="I224" s="210">
        <v>-1975.75</v>
      </c>
      <c r="J224" s="210">
        <v>-856.32</v>
      </c>
      <c r="K224" s="210">
        <v>-776.67</v>
      </c>
      <c r="L224" s="210">
        <v>648.38</v>
      </c>
      <c r="M224" s="210">
        <v>-5074.3999999999996</v>
      </c>
      <c r="N224" s="210">
        <v>-5383.61</v>
      </c>
      <c r="O224" s="210">
        <v>-3714.36</v>
      </c>
      <c r="P224" s="210">
        <v>-3671.23</v>
      </c>
      <c r="Q224" s="210">
        <v>-3478.09</v>
      </c>
      <c r="R224" s="210">
        <v>4.5474735088646402E-13</v>
      </c>
      <c r="S224" s="211">
        <f t="shared" si="61"/>
        <v>-8391.4816666666666</v>
      </c>
      <c r="T224" s="188"/>
      <c r="U224" s="214">
        <f t="shared" si="62"/>
        <v>-8391.4816666666666</v>
      </c>
      <c r="V224" s="214"/>
      <c r="W224" s="214"/>
      <c r="X224" s="216"/>
      <c r="Y224" s="214"/>
      <c r="Z224" s="214"/>
      <c r="AA224" s="214"/>
      <c r="AB224" s="214"/>
      <c r="AC224" s="217"/>
      <c r="AD224" s="266">
        <f t="shared" si="63"/>
        <v>-8391.4816666666666</v>
      </c>
      <c r="AE224" s="217"/>
      <c r="AF224" s="215">
        <f t="shared" si="57"/>
        <v>0</v>
      </c>
    </row>
    <row r="225" spans="1:32">
      <c r="A225" s="325">
        <f t="shared" si="59"/>
        <v>212</v>
      </c>
      <c r="B225" s="208" t="s">
        <v>494</v>
      </c>
      <c r="C225" s="208" t="s">
        <v>262</v>
      </c>
      <c r="D225" s="208" t="s">
        <v>663</v>
      </c>
      <c r="E225" s="209" t="s">
        <v>664</v>
      </c>
      <c r="F225" s="210">
        <v>0</v>
      </c>
      <c r="G225" s="210">
        <v>20849.68</v>
      </c>
      <c r="H225" s="210">
        <v>45822.68</v>
      </c>
      <c r="I225" s="210">
        <v>0</v>
      </c>
      <c r="J225" s="210">
        <v>0</v>
      </c>
      <c r="K225" s="210">
        <v>0</v>
      </c>
      <c r="L225" s="210">
        <v>0</v>
      </c>
      <c r="M225" s="210">
        <v>0</v>
      </c>
      <c r="N225" s="210">
        <v>0</v>
      </c>
      <c r="O225" s="210">
        <v>0</v>
      </c>
      <c r="P225" s="210">
        <v>0</v>
      </c>
      <c r="Q225" s="210">
        <v>0</v>
      </c>
      <c r="R225" s="210">
        <v>0</v>
      </c>
      <c r="S225" s="211">
        <f t="shared" si="61"/>
        <v>5556.03</v>
      </c>
      <c r="T225" s="188"/>
      <c r="U225" s="214">
        <f t="shared" si="62"/>
        <v>5556.03</v>
      </c>
      <c r="V225" s="214"/>
      <c r="W225" s="214"/>
      <c r="X225" s="216"/>
      <c r="Y225" s="214"/>
      <c r="Z225" s="214"/>
      <c r="AA225" s="214"/>
      <c r="AB225" s="214"/>
      <c r="AC225" s="217"/>
      <c r="AD225" s="266">
        <f t="shared" si="63"/>
        <v>5556.03</v>
      </c>
      <c r="AE225" s="217"/>
      <c r="AF225" s="215">
        <f t="shared" si="57"/>
        <v>0</v>
      </c>
    </row>
    <row r="226" spans="1:32">
      <c r="A226" s="325">
        <f t="shared" si="59"/>
        <v>213</v>
      </c>
      <c r="B226" s="208" t="s">
        <v>494</v>
      </c>
      <c r="C226" s="208" t="s">
        <v>262</v>
      </c>
      <c r="D226" s="208" t="s">
        <v>665</v>
      </c>
      <c r="E226" s="209" t="s">
        <v>666</v>
      </c>
      <c r="F226" s="210">
        <v>-2.91038304567337E-11</v>
      </c>
      <c r="G226" s="210">
        <v>1412.95</v>
      </c>
      <c r="H226" s="210">
        <v>1412.95</v>
      </c>
      <c r="I226" s="210">
        <v>0</v>
      </c>
      <c r="J226" s="210">
        <v>0</v>
      </c>
      <c r="K226" s="210">
        <v>0</v>
      </c>
      <c r="L226" s="210">
        <v>0</v>
      </c>
      <c r="M226" s="210">
        <v>0</v>
      </c>
      <c r="N226" s="210">
        <v>0</v>
      </c>
      <c r="O226" s="210">
        <v>0</v>
      </c>
      <c r="P226" s="210">
        <v>0</v>
      </c>
      <c r="Q226" s="210">
        <v>0</v>
      </c>
      <c r="R226" s="210">
        <v>0</v>
      </c>
      <c r="S226" s="211">
        <f t="shared" si="61"/>
        <v>235.49166666666545</v>
      </c>
      <c r="T226" s="188"/>
      <c r="U226" s="214">
        <f t="shared" si="62"/>
        <v>235.49166666666545</v>
      </c>
      <c r="V226" s="214"/>
      <c r="W226" s="214"/>
      <c r="X226" s="216"/>
      <c r="Y226" s="214"/>
      <c r="Z226" s="214"/>
      <c r="AA226" s="214"/>
      <c r="AB226" s="214"/>
      <c r="AC226" s="217"/>
      <c r="AD226" s="266">
        <f t="shared" si="63"/>
        <v>235.49166666666545</v>
      </c>
      <c r="AE226" s="217"/>
      <c r="AF226" s="215">
        <f t="shared" si="57"/>
        <v>0</v>
      </c>
    </row>
    <row r="227" spans="1:32">
      <c r="A227" s="325">
        <f t="shared" si="59"/>
        <v>214</v>
      </c>
      <c r="B227" s="208" t="s">
        <v>494</v>
      </c>
      <c r="C227" s="208" t="s">
        <v>262</v>
      </c>
      <c r="D227" s="208" t="s">
        <v>667</v>
      </c>
      <c r="E227" s="209" t="s">
        <v>668</v>
      </c>
      <c r="F227" s="210">
        <v>0</v>
      </c>
      <c r="G227" s="210">
        <v>-4292.71</v>
      </c>
      <c r="H227" s="210">
        <v>-8543.41</v>
      </c>
      <c r="I227" s="210">
        <v>-1102.52</v>
      </c>
      <c r="J227" s="210">
        <v>-790.81999999999903</v>
      </c>
      <c r="K227" s="210">
        <v>-413.27999999999901</v>
      </c>
      <c r="L227" s="210">
        <v>-81.039999999999495</v>
      </c>
      <c r="M227" s="210">
        <v>-1832.6</v>
      </c>
      <c r="N227" s="210">
        <v>-1518.76</v>
      </c>
      <c r="O227" s="210">
        <v>-1263.48</v>
      </c>
      <c r="P227" s="210">
        <v>-884.72</v>
      </c>
      <c r="Q227" s="210">
        <v>-570.5</v>
      </c>
      <c r="R227" s="210">
        <v>4.5474735088646402E-13</v>
      </c>
      <c r="S227" s="211">
        <f t="shared" si="61"/>
        <v>-1774.4866666666665</v>
      </c>
      <c r="T227" s="188"/>
      <c r="U227" s="214">
        <f t="shared" si="62"/>
        <v>-1774.4866666666665</v>
      </c>
      <c r="V227" s="214"/>
      <c r="W227" s="214"/>
      <c r="X227" s="216"/>
      <c r="Y227" s="214"/>
      <c r="Z227" s="214"/>
      <c r="AA227" s="214"/>
      <c r="AB227" s="214"/>
      <c r="AC227" s="217"/>
      <c r="AD227" s="266">
        <f t="shared" si="63"/>
        <v>-1774.4866666666665</v>
      </c>
      <c r="AE227" s="217"/>
      <c r="AF227" s="215">
        <f t="shared" si="57"/>
        <v>0</v>
      </c>
    </row>
    <row r="228" spans="1:32">
      <c r="A228" s="325">
        <f t="shared" si="59"/>
        <v>215</v>
      </c>
      <c r="B228" s="208" t="s">
        <v>494</v>
      </c>
      <c r="C228" s="208" t="s">
        <v>262</v>
      </c>
      <c r="D228" s="208" t="s">
        <v>152</v>
      </c>
      <c r="E228" s="209" t="s">
        <v>669</v>
      </c>
      <c r="F228" s="210">
        <v>-2.2737367544323201E-13</v>
      </c>
      <c r="G228" s="210">
        <v>2485.65</v>
      </c>
      <c r="H228" s="210">
        <v>7085.65</v>
      </c>
      <c r="I228" s="210">
        <v>0</v>
      </c>
      <c r="J228" s="210">
        <v>0</v>
      </c>
      <c r="K228" s="210">
        <v>0</v>
      </c>
      <c r="L228" s="210">
        <v>0</v>
      </c>
      <c r="M228" s="210">
        <v>0</v>
      </c>
      <c r="N228" s="210">
        <v>0</v>
      </c>
      <c r="O228" s="210">
        <v>0</v>
      </c>
      <c r="P228" s="210">
        <v>0</v>
      </c>
      <c r="Q228" s="210">
        <v>0</v>
      </c>
      <c r="R228" s="210">
        <v>0</v>
      </c>
      <c r="S228" s="211">
        <f t="shared" si="61"/>
        <v>797.60833333333323</v>
      </c>
      <c r="T228" s="188"/>
      <c r="U228" s="214">
        <f t="shared" si="62"/>
        <v>797.60833333333323</v>
      </c>
      <c r="V228" s="214"/>
      <c r="W228" s="214"/>
      <c r="X228" s="216"/>
      <c r="Y228" s="214"/>
      <c r="Z228" s="214"/>
      <c r="AA228" s="214"/>
      <c r="AB228" s="214"/>
      <c r="AC228" s="217"/>
      <c r="AD228" s="266">
        <f t="shared" si="63"/>
        <v>797.60833333333323</v>
      </c>
      <c r="AE228" s="217"/>
      <c r="AF228" s="215">
        <f t="shared" si="57"/>
        <v>0</v>
      </c>
    </row>
    <row r="229" spans="1:32">
      <c r="A229" s="325">
        <f t="shared" si="59"/>
        <v>216</v>
      </c>
      <c r="B229" s="208" t="s">
        <v>494</v>
      </c>
      <c r="C229" s="208" t="s">
        <v>262</v>
      </c>
      <c r="D229" s="208" t="s">
        <v>670</v>
      </c>
      <c r="E229" s="209" t="s">
        <v>671</v>
      </c>
      <c r="F229" s="210">
        <v>1.4210854715202001E-14</v>
      </c>
      <c r="G229" s="210">
        <v>-117.07</v>
      </c>
      <c r="H229" s="210">
        <v>35.630000000000003</v>
      </c>
      <c r="I229" s="210">
        <v>-7.1054273576010003E-15</v>
      </c>
      <c r="J229" s="210">
        <v>2569.6</v>
      </c>
      <c r="K229" s="210">
        <v>2569.6</v>
      </c>
      <c r="L229" s="210">
        <v>0</v>
      </c>
      <c r="M229" s="210">
        <v>0</v>
      </c>
      <c r="N229" s="210">
        <v>0</v>
      </c>
      <c r="O229" s="210">
        <v>0</v>
      </c>
      <c r="P229" s="210">
        <v>0</v>
      </c>
      <c r="Q229" s="210">
        <v>0</v>
      </c>
      <c r="R229" s="210">
        <v>0</v>
      </c>
      <c r="S229" s="211">
        <f t="shared" si="61"/>
        <v>421.48</v>
      </c>
      <c r="T229" s="188"/>
      <c r="U229" s="214">
        <f t="shared" si="62"/>
        <v>421.48</v>
      </c>
      <c r="V229" s="214"/>
      <c r="W229" s="214"/>
      <c r="X229" s="216"/>
      <c r="Y229" s="214"/>
      <c r="Z229" s="214"/>
      <c r="AA229" s="214"/>
      <c r="AB229" s="214"/>
      <c r="AC229" s="217"/>
      <c r="AD229" s="266">
        <f t="shared" si="63"/>
        <v>421.48</v>
      </c>
      <c r="AE229" s="217"/>
      <c r="AF229" s="215">
        <f t="shared" si="57"/>
        <v>0</v>
      </c>
    </row>
    <row r="230" spans="1:32">
      <c r="A230" s="325">
        <f t="shared" si="59"/>
        <v>217</v>
      </c>
      <c r="B230" s="208" t="s">
        <v>494</v>
      </c>
      <c r="C230" s="208" t="s">
        <v>262</v>
      </c>
      <c r="D230" s="268" t="s">
        <v>329</v>
      </c>
      <c r="E230" s="209" t="s">
        <v>672</v>
      </c>
      <c r="F230" s="210">
        <v>5.6843418860808002E-14</v>
      </c>
      <c r="G230" s="210">
        <v>-2420.94</v>
      </c>
      <c r="H230" s="210">
        <v>-1900.79</v>
      </c>
      <c r="I230" s="210">
        <v>-1524.87</v>
      </c>
      <c r="J230" s="210">
        <v>-1087.28</v>
      </c>
      <c r="K230" s="210">
        <v>-675.12</v>
      </c>
      <c r="L230" s="210">
        <v>-222.42</v>
      </c>
      <c r="M230" s="210">
        <v>-2594.8200000000002</v>
      </c>
      <c r="N230" s="210">
        <v>-2068.52</v>
      </c>
      <c r="O230" s="210">
        <v>-1750.23</v>
      </c>
      <c r="P230" s="210">
        <v>-1359.32</v>
      </c>
      <c r="Q230" s="210">
        <v>-1020.51</v>
      </c>
      <c r="R230" s="210">
        <v>-4.5474735088646402E-13</v>
      </c>
      <c r="S230" s="211">
        <f t="shared" si="61"/>
        <v>-1385.4016666666666</v>
      </c>
      <c r="T230" s="188"/>
      <c r="U230" s="214">
        <f t="shared" si="62"/>
        <v>-1385.4016666666666</v>
      </c>
      <c r="V230" s="214"/>
      <c r="W230" s="214"/>
      <c r="X230" s="216"/>
      <c r="Y230" s="214"/>
      <c r="Z230" s="214"/>
      <c r="AA230" s="214"/>
      <c r="AB230" s="214"/>
      <c r="AC230" s="217"/>
      <c r="AD230" s="266">
        <f t="shared" si="63"/>
        <v>-1385.4016666666666</v>
      </c>
      <c r="AE230" s="217"/>
      <c r="AF230" s="215">
        <f t="shared" si="57"/>
        <v>0</v>
      </c>
    </row>
    <row r="231" spans="1:32">
      <c r="A231" s="325">
        <f t="shared" si="59"/>
        <v>218</v>
      </c>
      <c r="B231" s="208" t="s">
        <v>494</v>
      </c>
      <c r="C231" s="208" t="s">
        <v>262</v>
      </c>
      <c r="D231" s="208" t="s">
        <v>673</v>
      </c>
      <c r="E231" s="209" t="s">
        <v>674</v>
      </c>
      <c r="F231" s="210">
        <v>5.6843418860808002E-14</v>
      </c>
      <c r="G231" s="210">
        <v>-620.12</v>
      </c>
      <c r="H231" s="210">
        <v>-1662.86</v>
      </c>
      <c r="I231" s="210">
        <v>-229.36</v>
      </c>
      <c r="J231" s="210">
        <v>487</v>
      </c>
      <c r="K231" s="210">
        <v>540.66</v>
      </c>
      <c r="L231" s="210">
        <v>613.07000000000005</v>
      </c>
      <c r="M231" s="210">
        <v>230.59</v>
      </c>
      <c r="N231" s="210">
        <v>279.41000000000003</v>
      </c>
      <c r="O231" s="210">
        <v>344.74</v>
      </c>
      <c r="P231" s="210">
        <v>394.87</v>
      </c>
      <c r="Q231" s="210">
        <v>439.52</v>
      </c>
      <c r="R231" s="210">
        <v>-2.2737367544323201E-13</v>
      </c>
      <c r="S231" s="211">
        <f t="shared" si="61"/>
        <v>68.126666666666637</v>
      </c>
      <c r="T231" s="188"/>
      <c r="U231" s="214">
        <f t="shared" si="62"/>
        <v>68.126666666666637</v>
      </c>
      <c r="V231" s="214"/>
      <c r="W231" s="214"/>
      <c r="X231" s="216"/>
      <c r="Y231" s="214"/>
      <c r="Z231" s="214"/>
      <c r="AA231" s="214"/>
      <c r="AB231" s="214"/>
      <c r="AC231" s="217"/>
      <c r="AD231" s="266">
        <f t="shared" si="63"/>
        <v>68.126666666666637</v>
      </c>
      <c r="AE231" s="217"/>
      <c r="AF231" s="215">
        <f t="shared" si="57"/>
        <v>0</v>
      </c>
    </row>
    <row r="232" spans="1:32">
      <c r="A232" s="325">
        <f t="shared" si="59"/>
        <v>219</v>
      </c>
      <c r="B232" s="208" t="s">
        <v>494</v>
      </c>
      <c r="C232" s="208" t="s">
        <v>262</v>
      </c>
      <c r="D232" s="208" t="s">
        <v>675</v>
      </c>
      <c r="E232" s="209" t="s">
        <v>676</v>
      </c>
      <c r="F232" s="210">
        <v>0</v>
      </c>
      <c r="G232" s="210">
        <v>240</v>
      </c>
      <c r="H232" s="210">
        <v>1368.18</v>
      </c>
      <c r="I232" s="210">
        <v>0</v>
      </c>
      <c r="J232" s="210">
        <v>0</v>
      </c>
      <c r="K232" s="210">
        <v>0</v>
      </c>
      <c r="L232" s="210">
        <v>0</v>
      </c>
      <c r="M232" s="210">
        <v>0</v>
      </c>
      <c r="N232" s="210">
        <v>0</v>
      </c>
      <c r="O232" s="210">
        <v>0</v>
      </c>
      <c r="P232" s="210">
        <v>0</v>
      </c>
      <c r="Q232" s="210">
        <v>0</v>
      </c>
      <c r="R232" s="210">
        <v>0</v>
      </c>
      <c r="S232" s="211">
        <f t="shared" si="61"/>
        <v>134.01500000000001</v>
      </c>
      <c r="T232" s="188"/>
      <c r="U232" s="214">
        <f t="shared" si="62"/>
        <v>134.01500000000001</v>
      </c>
      <c r="V232" s="214"/>
      <c r="W232" s="214"/>
      <c r="X232" s="216"/>
      <c r="Y232" s="214"/>
      <c r="Z232" s="214"/>
      <c r="AA232" s="214"/>
      <c r="AB232" s="214"/>
      <c r="AC232" s="217"/>
      <c r="AD232" s="266">
        <f t="shared" si="63"/>
        <v>134.01500000000001</v>
      </c>
      <c r="AE232" s="217"/>
      <c r="AF232" s="215">
        <f t="shared" si="57"/>
        <v>0</v>
      </c>
    </row>
    <row r="233" spans="1:32">
      <c r="A233" s="325">
        <f t="shared" si="59"/>
        <v>220</v>
      </c>
      <c r="B233" s="208" t="s">
        <v>494</v>
      </c>
      <c r="C233" s="208" t="s">
        <v>262</v>
      </c>
      <c r="D233" s="208" t="s">
        <v>405</v>
      </c>
      <c r="E233" s="209" t="s">
        <v>677</v>
      </c>
      <c r="F233" s="210">
        <v>-6.2172489379008804E-14</v>
      </c>
      <c r="G233" s="210">
        <v>-684.42</v>
      </c>
      <c r="H233" s="210">
        <v>-535.55999999999995</v>
      </c>
      <c r="I233" s="210">
        <v>-375.68</v>
      </c>
      <c r="J233" s="210">
        <v>-241.59</v>
      </c>
      <c r="K233" s="210">
        <v>-160.52000000000001</v>
      </c>
      <c r="L233" s="210">
        <v>-57.19</v>
      </c>
      <c r="M233" s="210">
        <v>-700.39</v>
      </c>
      <c r="N233" s="210">
        <v>-561.44000000000005</v>
      </c>
      <c r="O233" s="210">
        <v>-474</v>
      </c>
      <c r="P233" s="210">
        <v>-384.51</v>
      </c>
      <c r="Q233" s="210">
        <v>-299.86</v>
      </c>
      <c r="R233" s="210">
        <v>0</v>
      </c>
      <c r="S233" s="211">
        <f t="shared" si="61"/>
        <v>-372.93</v>
      </c>
      <c r="T233" s="188"/>
      <c r="U233" s="214">
        <f t="shared" si="62"/>
        <v>-372.93</v>
      </c>
      <c r="V233" s="214"/>
      <c r="W233" s="214"/>
      <c r="X233" s="216"/>
      <c r="Y233" s="214"/>
      <c r="Z233" s="214"/>
      <c r="AA233" s="214"/>
      <c r="AB233" s="214"/>
      <c r="AC233" s="217"/>
      <c r="AD233" s="266">
        <f t="shared" si="63"/>
        <v>-372.93</v>
      </c>
      <c r="AE233" s="217"/>
      <c r="AF233" s="215">
        <f t="shared" si="57"/>
        <v>0</v>
      </c>
    </row>
    <row r="234" spans="1:32">
      <c r="A234" s="325">
        <f t="shared" si="59"/>
        <v>221</v>
      </c>
      <c r="B234" s="208" t="s">
        <v>494</v>
      </c>
      <c r="C234" s="208" t="s">
        <v>262</v>
      </c>
      <c r="D234" s="208" t="s">
        <v>678</v>
      </c>
      <c r="E234" s="209" t="s">
        <v>679</v>
      </c>
      <c r="F234" s="210">
        <v>-1.7763568394002501E-15</v>
      </c>
      <c r="G234" s="210">
        <v>-20.88</v>
      </c>
      <c r="H234" s="210">
        <v>-17.399999999999999</v>
      </c>
      <c r="I234" s="210">
        <v>-13.92</v>
      </c>
      <c r="J234" s="210">
        <v>-11</v>
      </c>
      <c r="K234" s="210">
        <v>-7</v>
      </c>
      <c r="L234" s="210">
        <v>-49.78</v>
      </c>
      <c r="M234" s="210">
        <v>-70.14</v>
      </c>
      <c r="N234" s="210">
        <v>-66.739999999999995</v>
      </c>
      <c r="O234" s="210">
        <v>-63.34</v>
      </c>
      <c r="P234" s="210">
        <v>-59.66</v>
      </c>
      <c r="Q234" s="210">
        <v>-57.14</v>
      </c>
      <c r="R234" s="210">
        <v>7.1054273576010003E-15</v>
      </c>
      <c r="S234" s="211">
        <f t="shared" si="61"/>
        <v>-36.416666666666664</v>
      </c>
      <c r="T234" s="188"/>
      <c r="U234" s="214">
        <f t="shared" si="62"/>
        <v>-36.416666666666664</v>
      </c>
      <c r="V234" s="214"/>
      <c r="W234" s="214"/>
      <c r="X234" s="216"/>
      <c r="Y234" s="214"/>
      <c r="Z234" s="214"/>
      <c r="AA234" s="214"/>
      <c r="AB234" s="214"/>
      <c r="AC234" s="217"/>
      <c r="AD234" s="266">
        <f t="shared" si="63"/>
        <v>-36.416666666666664</v>
      </c>
      <c r="AE234" s="217"/>
      <c r="AF234" s="215">
        <f t="shared" si="57"/>
        <v>0</v>
      </c>
    </row>
    <row r="235" spans="1:32">
      <c r="A235" s="325">
        <f t="shared" si="59"/>
        <v>222</v>
      </c>
      <c r="B235" s="208" t="s">
        <v>494</v>
      </c>
      <c r="C235" s="208" t="s">
        <v>262</v>
      </c>
      <c r="D235" s="185" t="s">
        <v>680</v>
      </c>
      <c r="E235" s="209" t="s">
        <v>681</v>
      </c>
      <c r="F235" s="210">
        <v>1.8189894035458601E-12</v>
      </c>
      <c r="G235" s="210">
        <v>-594.38</v>
      </c>
      <c r="H235" s="210">
        <v>-1110.3800000000001</v>
      </c>
      <c r="I235" s="210">
        <v>-1673.78</v>
      </c>
      <c r="J235" s="210">
        <v>-2210.85</v>
      </c>
      <c r="K235" s="210">
        <v>-2795.1</v>
      </c>
      <c r="L235" s="210">
        <v>-3331.2</v>
      </c>
      <c r="M235" s="210">
        <v>-3971.03</v>
      </c>
      <c r="N235" s="210">
        <v>-4560</v>
      </c>
      <c r="O235" s="210">
        <v>-5073</v>
      </c>
      <c r="P235" s="210">
        <v>-5593.05</v>
      </c>
      <c r="Q235" s="210">
        <v>-6166.13</v>
      </c>
      <c r="R235" s="210">
        <v>0</v>
      </c>
      <c r="S235" s="211">
        <f t="shared" si="61"/>
        <v>-3089.9083333333333</v>
      </c>
      <c r="T235" s="188"/>
      <c r="U235" s="214">
        <f t="shared" si="62"/>
        <v>-3089.9083333333333</v>
      </c>
      <c r="V235" s="214"/>
      <c r="W235" s="214"/>
      <c r="X235" s="216"/>
      <c r="Y235" s="214"/>
      <c r="Z235" s="214"/>
      <c r="AA235" s="214"/>
      <c r="AB235" s="214"/>
      <c r="AC235" s="217"/>
      <c r="AD235" s="266">
        <f t="shared" si="63"/>
        <v>-3089.9083333333333</v>
      </c>
      <c r="AE235" s="217"/>
      <c r="AF235" s="215">
        <f t="shared" si="57"/>
        <v>0</v>
      </c>
    </row>
    <row r="236" spans="1:32">
      <c r="A236" s="325">
        <f t="shared" si="59"/>
        <v>223</v>
      </c>
      <c r="B236" s="208" t="s">
        <v>494</v>
      </c>
      <c r="C236" s="208" t="s">
        <v>262</v>
      </c>
      <c r="D236" s="208" t="s">
        <v>682</v>
      </c>
      <c r="E236" s="209" t="s">
        <v>683</v>
      </c>
      <c r="F236" s="210">
        <v>0</v>
      </c>
      <c r="G236" s="210">
        <v>-3885.69</v>
      </c>
      <c r="H236" s="210">
        <v>-6246.98</v>
      </c>
      <c r="I236" s="210">
        <v>-1382.39</v>
      </c>
      <c r="J236" s="210">
        <v>-1546.73</v>
      </c>
      <c r="K236" s="210">
        <v>-1645.87</v>
      </c>
      <c r="L236" s="210">
        <v>-1634.43</v>
      </c>
      <c r="M236" s="210">
        <v>-2205.77</v>
      </c>
      <c r="N236" s="210">
        <v>-2465.0100000000002</v>
      </c>
      <c r="O236" s="210">
        <v>-2024.71</v>
      </c>
      <c r="P236" s="210">
        <v>-1751.01</v>
      </c>
      <c r="Q236" s="210">
        <v>-1200.27</v>
      </c>
      <c r="R236" s="210">
        <v>6.8212102632969598E-13</v>
      </c>
      <c r="S236" s="211">
        <f t="shared" si="61"/>
        <v>-2165.7383333333332</v>
      </c>
      <c r="T236" s="188"/>
      <c r="U236" s="214">
        <f t="shared" si="62"/>
        <v>-2165.7383333333332</v>
      </c>
      <c r="V236" s="214"/>
      <c r="W236" s="214"/>
      <c r="X236" s="216"/>
      <c r="Y236" s="214"/>
      <c r="Z236" s="214"/>
      <c r="AA236" s="214"/>
      <c r="AB236" s="214"/>
      <c r="AC236" s="217"/>
      <c r="AD236" s="266">
        <f t="shared" si="63"/>
        <v>-2165.7383333333332</v>
      </c>
      <c r="AE236" s="217"/>
      <c r="AF236" s="215">
        <f t="shared" si="57"/>
        <v>0</v>
      </c>
    </row>
    <row r="237" spans="1:32">
      <c r="A237" s="325">
        <f t="shared" si="59"/>
        <v>224</v>
      </c>
      <c r="B237" s="208" t="s">
        <v>494</v>
      </c>
      <c r="C237" s="208" t="s">
        <v>262</v>
      </c>
      <c r="D237" s="208" t="s">
        <v>684</v>
      </c>
      <c r="E237" s="209" t="s">
        <v>685</v>
      </c>
      <c r="F237" s="210">
        <v>0</v>
      </c>
      <c r="G237" s="210">
        <v>2646.24</v>
      </c>
      <c r="H237" s="210">
        <v>5050.63</v>
      </c>
      <c r="I237" s="210">
        <v>-9.0949470177292804E-13</v>
      </c>
      <c r="J237" s="210">
        <v>-9.0949470177292804E-13</v>
      </c>
      <c r="K237" s="210">
        <v>-9.0949470177292804E-13</v>
      </c>
      <c r="L237" s="210">
        <v>-9.0949470177292804E-13</v>
      </c>
      <c r="M237" s="210">
        <v>-9.0949470177292804E-13</v>
      </c>
      <c r="N237" s="210">
        <v>-9.0949470177292804E-13</v>
      </c>
      <c r="O237" s="210">
        <v>-9.0949470177292804E-13</v>
      </c>
      <c r="P237" s="210">
        <v>-9.0949470177292804E-13</v>
      </c>
      <c r="Q237" s="210">
        <v>-9.0949470177292804E-13</v>
      </c>
      <c r="R237" s="210">
        <v>-9.0949470177292804E-13</v>
      </c>
      <c r="S237" s="211">
        <f t="shared" si="61"/>
        <v>641.40583333333268</v>
      </c>
      <c r="T237" s="188"/>
      <c r="U237" s="214">
        <f t="shared" si="62"/>
        <v>641.40583333333268</v>
      </c>
      <c r="V237" s="214"/>
      <c r="W237" s="214"/>
      <c r="X237" s="216"/>
      <c r="Y237" s="214"/>
      <c r="Z237" s="214"/>
      <c r="AA237" s="214"/>
      <c r="AB237" s="214"/>
      <c r="AC237" s="217"/>
      <c r="AD237" s="266">
        <f t="shared" si="63"/>
        <v>641.40583333333268</v>
      </c>
      <c r="AE237" s="217"/>
      <c r="AF237" s="215">
        <f t="shared" si="57"/>
        <v>0</v>
      </c>
    </row>
    <row r="238" spans="1:32">
      <c r="A238" s="325">
        <f t="shared" si="59"/>
        <v>225</v>
      </c>
      <c r="B238" s="208" t="s">
        <v>494</v>
      </c>
      <c r="C238" s="208" t="s">
        <v>262</v>
      </c>
      <c r="D238" s="208" t="s">
        <v>686</v>
      </c>
      <c r="E238" s="209" t="s">
        <v>687</v>
      </c>
      <c r="F238" s="210">
        <v>-4.5474735088646402E-13</v>
      </c>
      <c r="G238" s="210">
        <v>-260.41000000000003</v>
      </c>
      <c r="H238" s="210">
        <v>-486.85</v>
      </c>
      <c r="I238" s="210">
        <v>-734.51</v>
      </c>
      <c r="J238" s="210">
        <v>-963.29</v>
      </c>
      <c r="K238" s="210">
        <v>-1215.33</v>
      </c>
      <c r="L238" s="210">
        <v>-1446.57</v>
      </c>
      <c r="M238" s="210">
        <v>-1722.17</v>
      </c>
      <c r="N238" s="210">
        <v>-1980.64</v>
      </c>
      <c r="O238" s="210">
        <v>-2208.1</v>
      </c>
      <c r="P238" s="210">
        <v>-2466.16</v>
      </c>
      <c r="Q238" s="210">
        <v>-2720.65</v>
      </c>
      <c r="R238" s="210">
        <v>4.5474735088646402E-13</v>
      </c>
      <c r="S238" s="211">
        <f t="shared" si="61"/>
        <v>-1350.39</v>
      </c>
      <c r="T238" s="185"/>
      <c r="U238" s="214">
        <f t="shared" si="62"/>
        <v>-1350.39</v>
      </c>
      <c r="V238" s="214"/>
      <c r="W238" s="214"/>
      <c r="X238" s="216"/>
      <c r="Y238" s="214"/>
      <c r="Z238" s="214"/>
      <c r="AA238" s="214"/>
      <c r="AB238" s="214"/>
      <c r="AC238" s="217"/>
      <c r="AD238" s="266">
        <f t="shared" si="63"/>
        <v>-1350.39</v>
      </c>
      <c r="AE238" s="217"/>
      <c r="AF238" s="215">
        <f t="shared" si="57"/>
        <v>0</v>
      </c>
    </row>
    <row r="239" spans="1:32">
      <c r="A239" s="325">
        <f t="shared" si="59"/>
        <v>226</v>
      </c>
      <c r="B239" s="208" t="s">
        <v>494</v>
      </c>
      <c r="C239" s="208" t="s">
        <v>262</v>
      </c>
      <c r="D239" s="208" t="s">
        <v>392</v>
      </c>
      <c r="E239" s="209" t="s">
        <v>688</v>
      </c>
      <c r="F239" s="210">
        <v>-8.5265128291212002E-13</v>
      </c>
      <c r="G239" s="210">
        <v>2367.6999999999998</v>
      </c>
      <c r="H239" s="210">
        <v>5937.97</v>
      </c>
      <c r="I239" s="210">
        <v>7850.44</v>
      </c>
      <c r="J239" s="210">
        <v>9979.2199999999993</v>
      </c>
      <c r="K239" s="210">
        <v>12357.84</v>
      </c>
      <c r="L239" s="210">
        <v>14571.88</v>
      </c>
      <c r="M239" s="210">
        <v>18378.07</v>
      </c>
      <c r="N239" s="210">
        <v>18308.939999999999</v>
      </c>
      <c r="O239" s="210">
        <v>0</v>
      </c>
      <c r="P239" s="210">
        <v>22545.21</v>
      </c>
      <c r="Q239" s="210">
        <v>26764.69</v>
      </c>
      <c r="R239" s="210">
        <v>0</v>
      </c>
      <c r="S239" s="211">
        <f t="shared" si="61"/>
        <v>11588.496666666666</v>
      </c>
      <c r="T239" s="188"/>
      <c r="U239" s="214">
        <f t="shared" si="62"/>
        <v>11588.496666666666</v>
      </c>
      <c r="V239" s="214"/>
      <c r="W239" s="214"/>
      <c r="X239" s="216"/>
      <c r="Y239" s="214"/>
      <c r="Z239" s="214"/>
      <c r="AA239" s="214"/>
      <c r="AB239" s="214"/>
      <c r="AC239" s="217"/>
      <c r="AD239" s="266">
        <f t="shared" si="63"/>
        <v>11588.496666666666</v>
      </c>
      <c r="AE239" s="217"/>
      <c r="AF239" s="215">
        <f t="shared" si="57"/>
        <v>0</v>
      </c>
    </row>
    <row r="240" spans="1:32">
      <c r="A240" s="325">
        <f t="shared" si="59"/>
        <v>227</v>
      </c>
      <c r="B240" s="208" t="s">
        <v>494</v>
      </c>
      <c r="C240" s="208" t="s">
        <v>262</v>
      </c>
      <c r="D240" s="208" t="s">
        <v>689</v>
      </c>
      <c r="E240" s="209" t="s">
        <v>690</v>
      </c>
      <c r="F240" s="210">
        <v>-991.09</v>
      </c>
      <c r="G240" s="210">
        <v>-120.42</v>
      </c>
      <c r="H240" s="210">
        <v>-120.42</v>
      </c>
      <c r="I240" s="210">
        <v>-120.42</v>
      </c>
      <c r="J240" s="210">
        <v>883.12</v>
      </c>
      <c r="K240" s="210">
        <v>-1.13686837721616E-13</v>
      </c>
      <c r="L240" s="210">
        <v>-1.13686837721616E-13</v>
      </c>
      <c r="M240" s="210">
        <v>895.13</v>
      </c>
      <c r="N240" s="210">
        <v>1790.26</v>
      </c>
      <c r="O240" s="210">
        <v>-2.2737367544323201E-13</v>
      </c>
      <c r="P240" s="210">
        <v>1790.26</v>
      </c>
      <c r="Q240" s="210">
        <v>-685.07</v>
      </c>
      <c r="R240" s="210">
        <v>-1.13686837721616E-13</v>
      </c>
      <c r="S240" s="211">
        <f t="shared" si="61"/>
        <v>318.07458333333335</v>
      </c>
      <c r="T240" s="188"/>
      <c r="U240" s="214">
        <f t="shared" si="62"/>
        <v>318.07458333333335</v>
      </c>
      <c r="V240" s="214"/>
      <c r="W240" s="214"/>
      <c r="X240" s="216"/>
      <c r="Y240" s="214"/>
      <c r="Z240" s="214"/>
      <c r="AA240" s="214"/>
      <c r="AB240" s="214"/>
      <c r="AC240" s="217"/>
      <c r="AD240" s="266">
        <f t="shared" si="63"/>
        <v>318.07458333333335</v>
      </c>
      <c r="AE240" s="217"/>
      <c r="AF240" s="215">
        <f t="shared" si="57"/>
        <v>0</v>
      </c>
    </row>
    <row r="241" spans="1:32">
      <c r="A241" s="325">
        <f t="shared" si="59"/>
        <v>228</v>
      </c>
      <c r="B241" s="208" t="s">
        <v>494</v>
      </c>
      <c r="C241" s="208" t="s">
        <v>262</v>
      </c>
      <c r="D241" s="208" t="s">
        <v>391</v>
      </c>
      <c r="E241" s="209" t="s">
        <v>691</v>
      </c>
      <c r="F241" s="210">
        <v>-57906.559999999998</v>
      </c>
      <c r="G241" s="210">
        <v>-76279.28</v>
      </c>
      <c r="H241" s="210">
        <v>-39418.65</v>
      </c>
      <c r="I241" s="210">
        <v>-56992.27</v>
      </c>
      <c r="J241" s="210">
        <v>-73459.06</v>
      </c>
      <c r="K241" s="210">
        <v>-38524.49</v>
      </c>
      <c r="L241" s="210">
        <v>-54732.22</v>
      </c>
      <c r="M241" s="210">
        <v>-68894.009999999995</v>
      </c>
      <c r="N241" s="210">
        <v>-10450.370000000001</v>
      </c>
      <c r="O241" s="210">
        <v>-9.0949470177292808E-12</v>
      </c>
      <c r="P241" s="210">
        <v>-43242.6</v>
      </c>
      <c r="Q241" s="210">
        <v>-49864.76</v>
      </c>
      <c r="R241" s="210">
        <v>-7.2759576141834308E-12</v>
      </c>
      <c r="S241" s="211">
        <f t="shared" si="61"/>
        <v>-45067.582499999997</v>
      </c>
      <c r="T241" s="188"/>
      <c r="U241" s="214">
        <f t="shared" si="62"/>
        <v>-45067.582499999997</v>
      </c>
      <c r="V241" s="214"/>
      <c r="W241" s="214"/>
      <c r="X241" s="216"/>
      <c r="Y241" s="214"/>
      <c r="Z241" s="214"/>
      <c r="AA241" s="214"/>
      <c r="AB241" s="214"/>
      <c r="AC241" s="217"/>
      <c r="AD241" s="266">
        <f t="shared" si="63"/>
        <v>-45067.582499999997</v>
      </c>
      <c r="AE241" s="217"/>
      <c r="AF241" s="215">
        <f t="shared" si="57"/>
        <v>0</v>
      </c>
    </row>
    <row r="242" spans="1:32">
      <c r="A242" s="325">
        <f t="shared" si="59"/>
        <v>229</v>
      </c>
      <c r="B242" s="208" t="s">
        <v>127</v>
      </c>
      <c r="C242" s="208" t="s">
        <v>263</v>
      </c>
      <c r="D242" s="208" t="s">
        <v>127</v>
      </c>
      <c r="E242" s="209" t="s">
        <v>264</v>
      </c>
      <c r="F242" s="210">
        <v>98313.789999999557</v>
      </c>
      <c r="G242" s="210">
        <v>181342.5</v>
      </c>
      <c r="H242" s="210">
        <v>190218.62</v>
      </c>
      <c r="I242" s="210">
        <v>152481.63999999998</v>
      </c>
      <c r="J242" s="210">
        <v>121472.93999999999</v>
      </c>
      <c r="K242" s="210">
        <v>92550.510000000009</v>
      </c>
      <c r="L242" s="210">
        <v>6204.6399999999703</v>
      </c>
      <c r="M242" s="210">
        <v>42781.239999999991</v>
      </c>
      <c r="N242" s="210">
        <v>132846.85999999996</v>
      </c>
      <c r="O242" s="210">
        <v>111830.06999999998</v>
      </c>
      <c r="P242" s="210">
        <v>159343.88</v>
      </c>
      <c r="Q242" s="210">
        <v>234120.56</v>
      </c>
      <c r="R242" s="210">
        <v>59785.299999999981</v>
      </c>
      <c r="S242" s="211">
        <f t="shared" si="61"/>
        <v>125353.58374999998</v>
      </c>
      <c r="T242" s="188"/>
      <c r="U242" s="214">
        <f t="shared" si="62"/>
        <v>125353.58374999998</v>
      </c>
      <c r="V242" s="214"/>
      <c r="W242" s="214"/>
      <c r="X242" s="216"/>
      <c r="Y242" s="214"/>
      <c r="Z242" s="214"/>
      <c r="AA242" s="214"/>
      <c r="AB242" s="279"/>
      <c r="AC242" s="217"/>
      <c r="AD242" s="214">
        <f>+S242</f>
        <v>125353.58374999998</v>
      </c>
      <c r="AE242" s="217"/>
      <c r="AF242" s="215">
        <f t="shared" si="57"/>
        <v>0</v>
      </c>
    </row>
    <row r="243" spans="1:32">
      <c r="A243" s="325">
        <f t="shared" si="59"/>
        <v>230</v>
      </c>
      <c r="B243" s="208" t="s">
        <v>494</v>
      </c>
      <c r="C243" s="208" t="s">
        <v>218</v>
      </c>
      <c r="D243" s="208" t="s">
        <v>692</v>
      </c>
      <c r="E243" s="209" t="s">
        <v>693</v>
      </c>
      <c r="F243" s="210">
        <v>2414472.8199999998</v>
      </c>
      <c r="G243" s="210">
        <v>2405799.87</v>
      </c>
      <c r="H243" s="210">
        <v>2400302.73</v>
      </c>
      <c r="I243" s="210">
        <v>2392972.9700000002</v>
      </c>
      <c r="J243" s="210">
        <v>2370630.61</v>
      </c>
      <c r="K243" s="210">
        <v>2514230.54</v>
      </c>
      <c r="L243" s="210">
        <v>2535905.41</v>
      </c>
      <c r="M243" s="210">
        <v>2556047.44</v>
      </c>
      <c r="N243" s="210">
        <v>2575415.15</v>
      </c>
      <c r="O243" s="210">
        <v>2596937.81</v>
      </c>
      <c r="P243" s="210">
        <v>2604700.02</v>
      </c>
      <c r="Q243" s="210">
        <v>2612527.48</v>
      </c>
      <c r="R243" s="210">
        <v>2988574.1</v>
      </c>
      <c r="S243" s="211">
        <f t="shared" si="61"/>
        <v>2522249.4575</v>
      </c>
      <c r="T243" s="188"/>
      <c r="U243" s="214">
        <f t="shared" si="62"/>
        <v>2522249.4575</v>
      </c>
      <c r="V243" s="214"/>
      <c r="W243" s="214"/>
      <c r="X243" s="216"/>
      <c r="Y243" s="214"/>
      <c r="Z243" s="214"/>
      <c r="AA243" s="214"/>
      <c r="AB243" s="214"/>
      <c r="AC243" s="217"/>
      <c r="AD243" s="266">
        <f>+U243</f>
        <v>2522249.4575</v>
      </c>
      <c r="AE243" s="217"/>
      <c r="AF243" s="215">
        <f t="shared" si="57"/>
        <v>0</v>
      </c>
    </row>
    <row r="244" spans="1:32">
      <c r="A244" s="325">
        <f t="shared" si="59"/>
        <v>231</v>
      </c>
      <c r="B244" s="208" t="s">
        <v>522</v>
      </c>
      <c r="C244" s="208" t="s">
        <v>218</v>
      </c>
      <c r="D244" s="208" t="s">
        <v>694</v>
      </c>
      <c r="E244" s="209" t="s">
        <v>695</v>
      </c>
      <c r="F244" s="210">
        <v>34575.51</v>
      </c>
      <c r="G244" s="210">
        <v>25809.91</v>
      </c>
      <c r="H244" s="210">
        <v>19844.240000000002</v>
      </c>
      <c r="I244" s="210">
        <v>12549.22</v>
      </c>
      <c r="J244" s="210">
        <v>7556.18</v>
      </c>
      <c r="K244" s="210">
        <v>4513.1900000000096</v>
      </c>
      <c r="L244" s="210">
        <v>2941.4100000000099</v>
      </c>
      <c r="M244" s="210">
        <v>1750.5700000000099</v>
      </c>
      <c r="N244" s="210">
        <v>713.36000000000502</v>
      </c>
      <c r="O244" s="210">
        <v>-387.14999999999498</v>
      </c>
      <c r="P244" s="210">
        <v>-2716.2599999999902</v>
      </c>
      <c r="Q244" s="210">
        <v>35525.760000000002</v>
      </c>
      <c r="R244" s="210">
        <v>29758.74</v>
      </c>
      <c r="S244" s="211">
        <f t="shared" si="61"/>
        <v>11688.962916666671</v>
      </c>
      <c r="T244" s="188"/>
      <c r="U244" s="214"/>
      <c r="V244" s="214"/>
      <c r="W244" s="214"/>
      <c r="X244" s="216">
        <f>+S244</f>
        <v>11688.962916666671</v>
      </c>
      <c r="Y244" s="214"/>
      <c r="Z244" s="214"/>
      <c r="AA244" s="214"/>
      <c r="AB244" s="214">
        <f>+S244</f>
        <v>11688.962916666671</v>
      </c>
      <c r="AC244" s="217"/>
      <c r="AD244" s="266"/>
      <c r="AE244" s="217"/>
      <c r="AF244" s="215">
        <f t="shared" si="57"/>
        <v>0</v>
      </c>
    </row>
    <row r="245" spans="1:32">
      <c r="A245" s="325">
        <f t="shared" si="59"/>
        <v>232</v>
      </c>
      <c r="B245" s="208" t="s">
        <v>522</v>
      </c>
      <c r="C245" s="208" t="s">
        <v>218</v>
      </c>
      <c r="D245" s="208" t="s">
        <v>696</v>
      </c>
      <c r="E245" s="209" t="s">
        <v>697</v>
      </c>
      <c r="F245" s="210">
        <v>-7.2759576141834308E-12</v>
      </c>
      <c r="G245" s="210">
        <v>39500</v>
      </c>
      <c r="H245" s="210">
        <v>39720.720000000001</v>
      </c>
      <c r="I245" s="210">
        <v>39966.449999999997</v>
      </c>
      <c r="J245" s="210">
        <v>40205.72</v>
      </c>
      <c r="K245" s="210">
        <v>40454.449999999997</v>
      </c>
      <c r="L245" s="210">
        <v>40696.639999999999</v>
      </c>
      <c r="M245" s="210">
        <v>40948.410000000003</v>
      </c>
      <c r="N245" s="210">
        <v>43201.73</v>
      </c>
      <c r="O245" s="210">
        <v>43460.37</v>
      </c>
      <c r="P245" s="210">
        <v>43729.23</v>
      </c>
      <c r="Q245" s="210">
        <v>2036.53000000001</v>
      </c>
      <c r="R245" s="210">
        <v>2049.1300000000101</v>
      </c>
      <c r="S245" s="211">
        <f t="shared" si="61"/>
        <v>34578.734583333331</v>
      </c>
      <c r="T245" s="185"/>
      <c r="U245" s="214"/>
      <c r="V245" s="214"/>
      <c r="W245" s="214"/>
      <c r="X245" s="216">
        <f t="shared" ref="X245:X246" si="64">+S245</f>
        <v>34578.734583333331</v>
      </c>
      <c r="Y245" s="214"/>
      <c r="Z245" s="214"/>
      <c r="AA245" s="214"/>
      <c r="AB245" s="214">
        <f t="shared" ref="AB245:AB246" si="65">+S245</f>
        <v>34578.734583333331</v>
      </c>
      <c r="AC245" s="217"/>
      <c r="AD245" s="266"/>
      <c r="AE245" s="217"/>
      <c r="AF245" s="215">
        <f t="shared" si="57"/>
        <v>0</v>
      </c>
    </row>
    <row r="246" spans="1:32" s="267" customFormat="1">
      <c r="A246" s="325">
        <f t="shared" si="59"/>
        <v>233</v>
      </c>
      <c r="B246" s="208" t="s">
        <v>522</v>
      </c>
      <c r="C246" s="208" t="s">
        <v>218</v>
      </c>
      <c r="D246" s="208" t="s">
        <v>698</v>
      </c>
      <c r="E246" s="209" t="s">
        <v>699</v>
      </c>
      <c r="F246" s="210">
        <v>24066.33</v>
      </c>
      <c r="G246" s="210">
        <v>21291.01</v>
      </c>
      <c r="H246" s="210">
        <v>19108.43</v>
      </c>
      <c r="I246" s="210">
        <v>16323.19</v>
      </c>
      <c r="J246" s="210">
        <v>14062.5</v>
      </c>
      <c r="K246" s="210">
        <v>12028.85</v>
      </c>
      <c r="L246" s="210">
        <v>9828.7800000000007</v>
      </c>
      <c r="M246" s="210">
        <v>7773.7</v>
      </c>
      <c r="N246" s="210">
        <v>5805.16</v>
      </c>
      <c r="O246" s="210">
        <v>3670.75</v>
      </c>
      <c r="P246" s="210">
        <v>1104.74</v>
      </c>
      <c r="Q246" s="210">
        <v>3573.57</v>
      </c>
      <c r="R246" s="210">
        <v>3298.72</v>
      </c>
      <c r="S246" s="211">
        <f t="shared" si="61"/>
        <v>10687.767083333334</v>
      </c>
      <c r="T246" s="185"/>
      <c r="U246" s="214"/>
      <c r="V246" s="214"/>
      <c r="W246" s="214"/>
      <c r="X246" s="216">
        <f t="shared" si="64"/>
        <v>10687.767083333334</v>
      </c>
      <c r="Y246" s="214"/>
      <c r="Z246" s="214"/>
      <c r="AA246" s="214"/>
      <c r="AB246" s="214">
        <f t="shared" si="65"/>
        <v>10687.767083333334</v>
      </c>
      <c r="AC246" s="217"/>
      <c r="AD246" s="266"/>
      <c r="AE246" s="217"/>
      <c r="AF246" s="215">
        <f t="shared" si="57"/>
        <v>0</v>
      </c>
    </row>
    <row r="247" spans="1:32">
      <c r="A247" s="325">
        <f t="shared" si="59"/>
        <v>234</v>
      </c>
      <c r="B247" s="208" t="s">
        <v>522</v>
      </c>
      <c r="C247" s="208" t="s">
        <v>218</v>
      </c>
      <c r="D247" s="208" t="s">
        <v>700</v>
      </c>
      <c r="E247" s="209" t="s">
        <v>697</v>
      </c>
      <c r="F247" s="210">
        <v>7.2759576141834308E-12</v>
      </c>
      <c r="G247" s="210">
        <v>2756.75</v>
      </c>
      <c r="H247" s="210">
        <v>2772.15</v>
      </c>
      <c r="I247" s="210">
        <v>2789.3</v>
      </c>
      <c r="J247" s="210">
        <v>2806</v>
      </c>
      <c r="K247" s="210">
        <v>2823.36</v>
      </c>
      <c r="L247" s="210">
        <v>2840.26</v>
      </c>
      <c r="M247" s="210">
        <v>2857.83</v>
      </c>
      <c r="N247" s="210">
        <v>2875.51</v>
      </c>
      <c r="O247" s="210">
        <v>2892.73</v>
      </c>
      <c r="P247" s="210">
        <v>9886.2099999999991</v>
      </c>
      <c r="Q247" s="210">
        <v>7017.34</v>
      </c>
      <c r="R247" s="210">
        <v>7060.75</v>
      </c>
      <c r="S247" s="211">
        <f t="shared" si="61"/>
        <v>3820.6512500000003</v>
      </c>
      <c r="T247" s="188"/>
      <c r="U247" s="280"/>
      <c r="V247" s="214"/>
      <c r="W247" s="214"/>
      <c r="X247" s="216">
        <f>+S247</f>
        <v>3820.6512500000003</v>
      </c>
      <c r="Y247" s="214"/>
      <c r="Z247" s="214"/>
      <c r="AA247" s="214"/>
      <c r="AB247" s="281">
        <f>+S247</f>
        <v>3820.6512500000003</v>
      </c>
      <c r="AC247" s="217"/>
      <c r="AD247" s="214"/>
      <c r="AE247" s="217"/>
      <c r="AF247" s="215">
        <f t="shared" si="57"/>
        <v>0</v>
      </c>
    </row>
    <row r="248" spans="1:32">
      <c r="A248" s="325">
        <f t="shared" si="59"/>
        <v>235</v>
      </c>
      <c r="B248" s="208" t="s">
        <v>524</v>
      </c>
      <c r="C248" s="208" t="s">
        <v>218</v>
      </c>
      <c r="D248" s="208" t="s">
        <v>701</v>
      </c>
      <c r="E248" s="209" t="s">
        <v>702</v>
      </c>
      <c r="F248" s="210">
        <v>16285659.689999999</v>
      </c>
      <c r="G248" s="210">
        <v>16289004.07</v>
      </c>
      <c r="H248" s="210">
        <v>16264484.9</v>
      </c>
      <c r="I248" s="210">
        <v>16189573.91</v>
      </c>
      <c r="J248" s="210">
        <v>16218041.33</v>
      </c>
      <c r="K248" s="210">
        <v>16124887.07</v>
      </c>
      <c r="L248" s="210">
        <v>16124887.07</v>
      </c>
      <c r="M248" s="210">
        <v>16128251.859999999</v>
      </c>
      <c r="N248" s="210">
        <v>15487946.050000001</v>
      </c>
      <c r="O248" s="210">
        <v>15503598.550000001</v>
      </c>
      <c r="P248" s="210">
        <v>14060621.75</v>
      </c>
      <c r="Q248" s="210">
        <v>14082715.25</v>
      </c>
      <c r="R248" s="210">
        <v>14082715.25</v>
      </c>
      <c r="S248" s="211">
        <f t="shared" si="61"/>
        <v>15638183.273333333</v>
      </c>
      <c r="T248" s="188"/>
      <c r="U248" s="280">
        <f>+S248</f>
        <v>15638183.273333333</v>
      </c>
      <c r="V248" s="214"/>
      <c r="W248" s="214"/>
      <c r="X248" s="216"/>
      <c r="Y248" s="214"/>
      <c r="Z248" s="214"/>
      <c r="AA248" s="214"/>
      <c r="AB248" s="279"/>
      <c r="AC248" s="217"/>
      <c r="AD248" s="214">
        <f>+S248</f>
        <v>15638183.273333333</v>
      </c>
      <c r="AE248" s="217"/>
      <c r="AF248" s="215">
        <f t="shared" si="57"/>
        <v>0</v>
      </c>
    </row>
    <row r="249" spans="1:32">
      <c r="A249" s="325">
        <f t="shared" si="59"/>
        <v>236</v>
      </c>
      <c r="B249" s="208" t="s">
        <v>524</v>
      </c>
      <c r="C249" s="208" t="s">
        <v>218</v>
      </c>
      <c r="D249" s="208" t="s">
        <v>703</v>
      </c>
      <c r="E249" s="209" t="s">
        <v>704</v>
      </c>
      <c r="F249" s="210">
        <v>0</v>
      </c>
      <c r="G249" s="210">
        <v>0</v>
      </c>
      <c r="H249" s="210">
        <v>0</v>
      </c>
      <c r="I249" s="210">
        <v>0</v>
      </c>
      <c r="J249" s="210">
        <v>0</v>
      </c>
      <c r="K249" s="210">
        <v>0</v>
      </c>
      <c r="L249" s="210">
        <v>466500</v>
      </c>
      <c r="M249" s="210">
        <v>466500</v>
      </c>
      <c r="N249" s="210">
        <v>466500</v>
      </c>
      <c r="O249" s="210">
        <v>466500</v>
      </c>
      <c r="P249" s="210">
        <v>466500</v>
      </c>
      <c r="Q249" s="210">
        <v>466500</v>
      </c>
      <c r="R249" s="210">
        <v>466500</v>
      </c>
      <c r="S249" s="211">
        <f t="shared" si="61"/>
        <v>252687.5</v>
      </c>
      <c r="T249" s="188"/>
      <c r="U249" s="280">
        <f>+S249</f>
        <v>252687.5</v>
      </c>
      <c r="V249" s="214"/>
      <c r="W249" s="214"/>
      <c r="X249" s="216"/>
      <c r="Y249" s="214"/>
      <c r="Z249" s="214"/>
      <c r="AA249" s="214"/>
      <c r="AB249" s="279"/>
      <c r="AC249" s="217"/>
      <c r="AD249" s="214">
        <f>+S249</f>
        <v>252687.5</v>
      </c>
      <c r="AE249" s="217"/>
      <c r="AF249" s="215">
        <f t="shared" si="57"/>
        <v>0</v>
      </c>
    </row>
    <row r="250" spans="1:32">
      <c r="A250" s="325">
        <f t="shared" si="59"/>
        <v>237</v>
      </c>
      <c r="B250" s="208" t="s">
        <v>522</v>
      </c>
      <c r="C250" s="208" t="s">
        <v>218</v>
      </c>
      <c r="D250" s="208" t="s">
        <v>705</v>
      </c>
      <c r="E250" s="209" t="s">
        <v>706</v>
      </c>
      <c r="F250" s="210">
        <v>1801565.66</v>
      </c>
      <c r="G250" s="210">
        <v>1807322.83</v>
      </c>
      <c r="H250" s="210">
        <v>1806118.35</v>
      </c>
      <c r="I250" s="210">
        <v>1872773.75</v>
      </c>
      <c r="J250" s="210">
        <v>1819592.15</v>
      </c>
      <c r="K250" s="210">
        <v>1818776.4</v>
      </c>
      <c r="L250" s="210">
        <v>1819924.72</v>
      </c>
      <c r="M250" s="210">
        <v>1823117.1</v>
      </c>
      <c r="N250" s="210">
        <v>1868103.47</v>
      </c>
      <c r="O250" s="210">
        <v>1871905.13</v>
      </c>
      <c r="P250" s="210">
        <v>1864078.78</v>
      </c>
      <c r="Q250" s="210">
        <v>1878314.93</v>
      </c>
      <c r="R250" s="210">
        <v>1883502.85</v>
      </c>
      <c r="S250" s="211">
        <f t="shared" si="61"/>
        <v>1841046.8220833335</v>
      </c>
      <c r="T250" s="188"/>
      <c r="U250" s="280"/>
      <c r="V250" s="214"/>
      <c r="W250" s="214"/>
      <c r="X250" s="216">
        <f t="shared" ref="X250:X266" si="66">+S250</f>
        <v>1841046.8220833335</v>
      </c>
      <c r="Y250" s="214"/>
      <c r="Z250" s="214"/>
      <c r="AA250" s="214"/>
      <c r="AB250" s="214">
        <f t="shared" ref="AB250:AB266" si="67">+S250</f>
        <v>1841046.8220833335</v>
      </c>
      <c r="AC250" s="217"/>
      <c r="AD250" s="266"/>
      <c r="AE250" s="217"/>
      <c r="AF250" s="215">
        <f t="shared" si="57"/>
        <v>0</v>
      </c>
    </row>
    <row r="251" spans="1:32">
      <c r="A251" s="325">
        <f t="shared" si="59"/>
        <v>238</v>
      </c>
      <c r="B251" s="208" t="s">
        <v>524</v>
      </c>
      <c r="C251" s="208" t="s">
        <v>218</v>
      </c>
      <c r="D251" s="208" t="s">
        <v>707</v>
      </c>
      <c r="E251" s="209" t="s">
        <v>708</v>
      </c>
      <c r="F251" s="210">
        <v>6038694.4900000002</v>
      </c>
      <c r="G251" s="210">
        <v>6064955.6500000004</v>
      </c>
      <c r="H251" s="210">
        <v>6082352.1299999999</v>
      </c>
      <c r="I251" s="210">
        <v>6420363.6900000004</v>
      </c>
      <c r="J251" s="210">
        <v>6572098.1799999997</v>
      </c>
      <c r="K251" s="210">
        <v>5651597.4699999997</v>
      </c>
      <c r="L251" s="210">
        <v>5791226.9500000002</v>
      </c>
      <c r="M251" s="210">
        <v>5875649.1399999997</v>
      </c>
      <c r="N251" s="210">
        <v>904757.700000001</v>
      </c>
      <c r="O251" s="210">
        <v>1878830.87</v>
      </c>
      <c r="P251" s="210">
        <v>2436647.81</v>
      </c>
      <c r="Q251" s="210">
        <v>2552903.35</v>
      </c>
      <c r="R251" s="210">
        <v>5432079.7599999998</v>
      </c>
      <c r="S251" s="211">
        <f t="shared" si="61"/>
        <v>4663897.5054166671</v>
      </c>
      <c r="T251" s="188"/>
      <c r="U251" s="280">
        <f>+S251</f>
        <v>4663897.5054166671</v>
      </c>
      <c r="V251" s="214"/>
      <c r="W251" s="214"/>
      <c r="X251" s="216"/>
      <c r="Y251" s="214"/>
      <c r="Z251" s="214"/>
      <c r="AA251" s="214"/>
      <c r="AB251" s="214"/>
      <c r="AC251" s="217"/>
      <c r="AD251" s="266">
        <f>+S251</f>
        <v>4663897.5054166671</v>
      </c>
      <c r="AE251" s="217"/>
      <c r="AF251" s="215">
        <f t="shared" si="57"/>
        <v>0</v>
      </c>
    </row>
    <row r="252" spans="1:32">
      <c r="A252" s="325">
        <f t="shared" si="59"/>
        <v>239</v>
      </c>
      <c r="B252" s="208" t="s">
        <v>524</v>
      </c>
      <c r="C252" s="208" t="s">
        <v>218</v>
      </c>
      <c r="D252" s="208" t="s">
        <v>709</v>
      </c>
      <c r="E252" s="209" t="s">
        <v>710</v>
      </c>
      <c r="F252" s="210">
        <v>0</v>
      </c>
      <c r="G252" s="210">
        <v>0</v>
      </c>
      <c r="H252" s="210">
        <v>0</v>
      </c>
      <c r="I252" s="210">
        <v>0</v>
      </c>
      <c r="J252" s="210">
        <v>0</v>
      </c>
      <c r="K252" s="210">
        <v>0</v>
      </c>
      <c r="L252" s="210">
        <v>0</v>
      </c>
      <c r="M252" s="210">
        <v>0</v>
      </c>
      <c r="N252" s="210">
        <v>5377825.54</v>
      </c>
      <c r="O252" s="210">
        <v>5332633.7300000004</v>
      </c>
      <c r="P252" s="210">
        <v>5287441.92</v>
      </c>
      <c r="Q252" s="210">
        <v>5242250.1100000003</v>
      </c>
      <c r="R252" s="210">
        <v>5197058.3</v>
      </c>
      <c r="S252" s="211">
        <f t="shared" si="61"/>
        <v>1986556.7041666666</v>
      </c>
      <c r="T252" s="188"/>
      <c r="U252" s="280">
        <f>+S252</f>
        <v>1986556.7041666666</v>
      </c>
      <c r="V252" s="214"/>
      <c r="W252" s="214"/>
      <c r="X252" s="216"/>
      <c r="Y252" s="214"/>
      <c r="Z252" s="214"/>
      <c r="AA252" s="214"/>
      <c r="AB252" s="214">
        <f>+X252</f>
        <v>0</v>
      </c>
      <c r="AC252" s="217"/>
      <c r="AD252" s="266">
        <f>+S252</f>
        <v>1986556.7041666666</v>
      </c>
      <c r="AE252" s="217"/>
      <c r="AF252" s="215">
        <f t="shared" si="57"/>
        <v>0</v>
      </c>
    </row>
    <row r="253" spans="1:32">
      <c r="A253" s="325">
        <f t="shared" si="59"/>
        <v>240</v>
      </c>
      <c r="B253" s="208" t="s">
        <v>522</v>
      </c>
      <c r="C253" s="208" t="s">
        <v>218</v>
      </c>
      <c r="D253" s="208" t="s">
        <v>711</v>
      </c>
      <c r="E253" s="209" t="s">
        <v>712</v>
      </c>
      <c r="F253" s="210">
        <v>125655.57</v>
      </c>
      <c r="G253" s="210">
        <v>117154.43</v>
      </c>
      <c r="H253" s="210">
        <v>111240.3</v>
      </c>
      <c r="I253" s="210">
        <v>103862.92</v>
      </c>
      <c r="J253" s="210">
        <v>98643.06</v>
      </c>
      <c r="K253" s="210">
        <v>95018.8</v>
      </c>
      <c r="L253" s="210">
        <v>92328.48</v>
      </c>
      <c r="M253" s="210">
        <v>90015.35</v>
      </c>
      <c r="N253" s="210">
        <v>87865.53</v>
      </c>
      <c r="O253" s="210">
        <v>85550.92</v>
      </c>
      <c r="P253" s="210">
        <v>82091.25</v>
      </c>
      <c r="Q253" s="210">
        <v>77766.16</v>
      </c>
      <c r="R253" s="210">
        <v>70723.14</v>
      </c>
      <c r="S253" s="211">
        <f t="shared" si="61"/>
        <v>94977.212916666685</v>
      </c>
      <c r="T253" s="188"/>
      <c r="U253" s="214"/>
      <c r="V253" s="214"/>
      <c r="W253" s="214"/>
      <c r="X253" s="216">
        <f t="shared" si="66"/>
        <v>94977.212916666685</v>
      </c>
      <c r="Y253" s="214"/>
      <c r="Z253" s="214"/>
      <c r="AA253" s="214"/>
      <c r="AB253" s="214">
        <f>+X253</f>
        <v>94977.212916666685</v>
      </c>
      <c r="AC253" s="217"/>
      <c r="AD253" s="266"/>
      <c r="AE253" s="217"/>
      <c r="AF253" s="215">
        <f t="shared" si="57"/>
        <v>0</v>
      </c>
    </row>
    <row r="254" spans="1:32">
      <c r="A254" s="325">
        <f t="shared" si="59"/>
        <v>241</v>
      </c>
      <c r="B254" s="208" t="s">
        <v>524</v>
      </c>
      <c r="C254" s="208" t="s">
        <v>265</v>
      </c>
      <c r="D254" s="208" t="s">
        <v>713</v>
      </c>
      <c r="E254" s="209" t="s">
        <v>714</v>
      </c>
      <c r="F254" s="210">
        <v>331911.34999999998</v>
      </c>
      <c r="G254" s="210">
        <v>0</v>
      </c>
      <c r="H254" s="210">
        <v>0</v>
      </c>
      <c r="I254" s="210">
        <v>0</v>
      </c>
      <c r="J254" s="210">
        <v>0</v>
      </c>
      <c r="K254" s="210">
        <v>0</v>
      </c>
      <c r="L254" s="210">
        <v>0</v>
      </c>
      <c r="M254" s="210">
        <v>0</v>
      </c>
      <c r="N254" s="210">
        <v>0</v>
      </c>
      <c r="O254" s="210">
        <v>0</v>
      </c>
      <c r="P254" s="210">
        <v>0</v>
      </c>
      <c r="Q254" s="210">
        <v>0</v>
      </c>
      <c r="R254" s="210">
        <v>0</v>
      </c>
      <c r="S254" s="211">
        <f t="shared" si="61"/>
        <v>13829.639583333332</v>
      </c>
      <c r="T254" s="188"/>
      <c r="U254" s="214"/>
      <c r="V254" s="214"/>
      <c r="W254" s="214"/>
      <c r="X254" s="216">
        <f t="shared" si="66"/>
        <v>13829.639583333332</v>
      </c>
      <c r="Y254" s="214"/>
      <c r="Z254" s="214"/>
      <c r="AA254" s="214"/>
      <c r="AB254" s="214">
        <f t="shared" ref="AB254:AB263" si="68">+X254</f>
        <v>13829.639583333332</v>
      </c>
      <c r="AC254" s="217"/>
      <c r="AD254" s="266"/>
      <c r="AE254" s="217"/>
      <c r="AF254" s="215">
        <f t="shared" si="57"/>
        <v>0</v>
      </c>
    </row>
    <row r="255" spans="1:32">
      <c r="A255" s="325">
        <f t="shared" si="59"/>
        <v>242</v>
      </c>
      <c r="B255" s="208" t="s">
        <v>524</v>
      </c>
      <c r="C255" s="208" t="s">
        <v>265</v>
      </c>
      <c r="D255" s="208" t="s">
        <v>715</v>
      </c>
      <c r="E255" s="209" t="s">
        <v>716</v>
      </c>
      <c r="F255" s="210">
        <v>113979.49</v>
      </c>
      <c r="G255" s="210">
        <v>0</v>
      </c>
      <c r="H255" s="210">
        <v>0</v>
      </c>
      <c r="I255" s="210">
        <v>0</v>
      </c>
      <c r="J255" s="210">
        <v>0</v>
      </c>
      <c r="K255" s="210">
        <v>0</v>
      </c>
      <c r="L255" s="210">
        <v>0</v>
      </c>
      <c r="M255" s="210">
        <v>0</v>
      </c>
      <c r="N255" s="210">
        <v>0</v>
      </c>
      <c r="O255" s="210">
        <v>0</v>
      </c>
      <c r="P255" s="210">
        <v>0</v>
      </c>
      <c r="Q255" s="210">
        <v>0</v>
      </c>
      <c r="R255" s="210">
        <v>0</v>
      </c>
      <c r="S255" s="211">
        <f t="shared" si="61"/>
        <v>4749.1454166666672</v>
      </c>
      <c r="T255" s="188"/>
      <c r="U255" s="214"/>
      <c r="V255" s="214"/>
      <c r="W255" s="214"/>
      <c r="X255" s="216">
        <f t="shared" si="66"/>
        <v>4749.1454166666672</v>
      </c>
      <c r="Y255" s="214"/>
      <c r="Z255" s="214"/>
      <c r="AA255" s="214"/>
      <c r="AB255" s="214">
        <f t="shared" si="68"/>
        <v>4749.1454166666672</v>
      </c>
      <c r="AC255" s="217"/>
      <c r="AD255" s="266"/>
      <c r="AE255" s="217"/>
      <c r="AF255" s="215">
        <f t="shared" si="57"/>
        <v>0</v>
      </c>
    </row>
    <row r="256" spans="1:32">
      <c r="A256" s="325">
        <f t="shared" si="59"/>
        <v>243</v>
      </c>
      <c r="B256" s="208" t="s">
        <v>524</v>
      </c>
      <c r="C256" s="208" t="s">
        <v>265</v>
      </c>
      <c r="D256" s="208" t="s">
        <v>696</v>
      </c>
      <c r="E256" s="209" t="s">
        <v>717</v>
      </c>
      <c r="F256" s="210">
        <v>976150.82</v>
      </c>
      <c r="G256" s="210">
        <v>0</v>
      </c>
      <c r="H256" s="210">
        <v>0</v>
      </c>
      <c r="I256" s="210">
        <v>0</v>
      </c>
      <c r="J256" s="210">
        <v>0</v>
      </c>
      <c r="K256" s="210">
        <v>0</v>
      </c>
      <c r="L256" s="210">
        <v>0</v>
      </c>
      <c r="M256" s="210">
        <v>0</v>
      </c>
      <c r="N256" s="210">
        <v>0</v>
      </c>
      <c r="O256" s="210">
        <v>0</v>
      </c>
      <c r="P256" s="210">
        <v>0</v>
      </c>
      <c r="Q256" s="210">
        <v>0</v>
      </c>
      <c r="R256" s="210">
        <v>0</v>
      </c>
      <c r="S256" s="211">
        <f t="shared" si="61"/>
        <v>40672.950833333329</v>
      </c>
      <c r="T256" s="188"/>
      <c r="U256" s="214"/>
      <c r="V256" s="214"/>
      <c r="W256" s="214"/>
      <c r="X256" s="216">
        <f t="shared" si="66"/>
        <v>40672.950833333329</v>
      </c>
      <c r="Y256" s="214"/>
      <c r="Z256" s="214"/>
      <c r="AA256" s="214"/>
      <c r="AB256" s="214">
        <f t="shared" si="68"/>
        <v>40672.950833333329</v>
      </c>
      <c r="AC256" s="217"/>
      <c r="AD256" s="266"/>
      <c r="AE256" s="217"/>
      <c r="AF256" s="215">
        <f t="shared" si="57"/>
        <v>0</v>
      </c>
    </row>
    <row r="257" spans="1:32">
      <c r="A257" s="325">
        <f t="shared" si="59"/>
        <v>244</v>
      </c>
      <c r="B257" s="208" t="s">
        <v>524</v>
      </c>
      <c r="C257" s="208" t="s">
        <v>265</v>
      </c>
      <c r="D257" s="208" t="s">
        <v>700</v>
      </c>
      <c r="E257" s="209" t="s">
        <v>718</v>
      </c>
      <c r="F257" s="210">
        <v>700519.26</v>
      </c>
      <c r="G257" s="210">
        <v>0</v>
      </c>
      <c r="H257" s="210">
        <v>0</v>
      </c>
      <c r="I257" s="210">
        <v>0</v>
      </c>
      <c r="J257" s="210">
        <v>0</v>
      </c>
      <c r="K257" s="210">
        <v>0</v>
      </c>
      <c r="L257" s="210">
        <v>0</v>
      </c>
      <c r="M257" s="210">
        <v>0</v>
      </c>
      <c r="N257" s="210">
        <v>0</v>
      </c>
      <c r="O257" s="210">
        <v>0</v>
      </c>
      <c r="P257" s="210">
        <v>0</v>
      </c>
      <c r="Q257" s="210">
        <v>0</v>
      </c>
      <c r="R257" s="210">
        <v>0</v>
      </c>
      <c r="S257" s="211">
        <f t="shared" si="61"/>
        <v>29188.302500000002</v>
      </c>
      <c r="T257" s="188"/>
      <c r="U257" s="214"/>
      <c r="V257" s="214"/>
      <c r="W257" s="214"/>
      <c r="X257" s="216">
        <f t="shared" si="66"/>
        <v>29188.302500000002</v>
      </c>
      <c r="Y257" s="214"/>
      <c r="Z257" s="214"/>
      <c r="AA257" s="214"/>
      <c r="AB257" s="214">
        <f t="shared" si="68"/>
        <v>29188.302500000002</v>
      </c>
      <c r="AC257" s="217"/>
      <c r="AD257" s="266"/>
      <c r="AE257" s="217"/>
      <c r="AF257" s="215">
        <f t="shared" si="57"/>
        <v>0</v>
      </c>
    </row>
    <row r="258" spans="1:32">
      <c r="A258" s="325">
        <f t="shared" si="59"/>
        <v>245</v>
      </c>
      <c r="B258" s="208" t="s">
        <v>522</v>
      </c>
      <c r="C258" s="208" t="s">
        <v>265</v>
      </c>
      <c r="D258" s="208" t="s">
        <v>719</v>
      </c>
      <c r="E258" s="209" t="s">
        <v>720</v>
      </c>
      <c r="F258" s="210">
        <v>-127054.48</v>
      </c>
      <c r="G258" s="210">
        <v>112599.89</v>
      </c>
      <c r="H258" s="210">
        <v>64307.17</v>
      </c>
      <c r="I258" s="210">
        <v>5704.35</v>
      </c>
      <c r="J258" s="210">
        <v>105521.48</v>
      </c>
      <c r="K258" s="210">
        <v>403722.96</v>
      </c>
      <c r="L258" s="210">
        <v>511191.86</v>
      </c>
      <c r="M258" s="210">
        <v>579615.27</v>
      </c>
      <c r="N258" s="210">
        <v>627784.15</v>
      </c>
      <c r="O258" s="210">
        <v>640100.43999999994</v>
      </c>
      <c r="P258" s="210">
        <v>698247.58</v>
      </c>
      <c r="Q258" s="210">
        <v>224362.23999999999</v>
      </c>
      <c r="R258" s="210">
        <v>643838.16</v>
      </c>
      <c r="S258" s="211">
        <f t="shared" si="61"/>
        <v>352629.10249999998</v>
      </c>
      <c r="T258" s="188"/>
      <c r="U258" s="214"/>
      <c r="V258" s="214"/>
      <c r="W258" s="214"/>
      <c r="X258" s="216">
        <f t="shared" si="66"/>
        <v>352629.10249999998</v>
      </c>
      <c r="Y258" s="214"/>
      <c r="Z258" s="214"/>
      <c r="AA258" s="214"/>
      <c r="AB258" s="214">
        <f t="shared" si="68"/>
        <v>352629.10249999998</v>
      </c>
      <c r="AC258" s="217"/>
      <c r="AD258" s="266"/>
      <c r="AE258" s="217"/>
      <c r="AF258" s="215">
        <f t="shared" si="57"/>
        <v>0</v>
      </c>
    </row>
    <row r="259" spans="1:32">
      <c r="A259" s="325">
        <f t="shared" si="59"/>
        <v>246</v>
      </c>
      <c r="B259" s="208" t="s">
        <v>522</v>
      </c>
      <c r="C259" s="208" t="s">
        <v>265</v>
      </c>
      <c r="D259" s="208" t="s">
        <v>721</v>
      </c>
      <c r="E259" s="209" t="s">
        <v>722</v>
      </c>
      <c r="F259" s="210">
        <v>-134381.76999999999</v>
      </c>
      <c r="G259" s="210">
        <v>-384479.74</v>
      </c>
      <c r="H259" s="210">
        <v>-207714.31</v>
      </c>
      <c r="I259" s="210">
        <v>-864763.28</v>
      </c>
      <c r="J259" s="210">
        <v>-1360079.25</v>
      </c>
      <c r="K259" s="210">
        <v>-1504989.27</v>
      </c>
      <c r="L259" s="210">
        <v>-1706939.14</v>
      </c>
      <c r="M259" s="210">
        <v>-1785092.34</v>
      </c>
      <c r="N259" s="210">
        <v>-1528441.42</v>
      </c>
      <c r="O259" s="210">
        <v>-1380726.1</v>
      </c>
      <c r="P259" s="210">
        <v>-1530780.52</v>
      </c>
      <c r="Q259" s="210">
        <v>193667.13</v>
      </c>
      <c r="R259" s="210">
        <v>-228902.82</v>
      </c>
      <c r="S259" s="211">
        <f t="shared" si="61"/>
        <v>-1020165.0445833332</v>
      </c>
      <c r="T259" s="188"/>
      <c r="U259" s="214"/>
      <c r="V259" s="214"/>
      <c r="W259" s="214"/>
      <c r="X259" s="216">
        <f t="shared" si="66"/>
        <v>-1020165.0445833332</v>
      </c>
      <c r="Y259" s="214"/>
      <c r="Z259" s="214"/>
      <c r="AA259" s="214"/>
      <c r="AB259" s="214">
        <f t="shared" si="68"/>
        <v>-1020165.0445833332</v>
      </c>
      <c r="AC259" s="217"/>
      <c r="AD259" s="266"/>
      <c r="AE259" s="217"/>
      <c r="AF259" s="215">
        <f t="shared" si="57"/>
        <v>0</v>
      </c>
    </row>
    <row r="260" spans="1:32">
      <c r="A260" s="325">
        <f t="shared" si="59"/>
        <v>247</v>
      </c>
      <c r="B260" s="208" t="s">
        <v>522</v>
      </c>
      <c r="C260" s="208" t="s">
        <v>265</v>
      </c>
      <c r="D260" s="208" t="s">
        <v>723</v>
      </c>
      <c r="E260" s="209" t="s">
        <v>724</v>
      </c>
      <c r="F260" s="210">
        <v>4059966.67</v>
      </c>
      <c r="G260" s="210">
        <v>3212318.44</v>
      </c>
      <c r="H260" s="210">
        <v>2505235.73</v>
      </c>
      <c r="I260" s="210">
        <v>2507308.9</v>
      </c>
      <c r="J260" s="210">
        <v>2418602.59</v>
      </c>
      <c r="K260" s="210">
        <v>1964038.5</v>
      </c>
      <c r="L260" s="210">
        <v>1892252.25</v>
      </c>
      <c r="M260" s="210">
        <v>1770213.93</v>
      </c>
      <c r="N260" s="210">
        <v>1346690.53</v>
      </c>
      <c r="O260" s="210">
        <v>1062416.03</v>
      </c>
      <c r="P260" s="210">
        <v>921734.44</v>
      </c>
      <c r="Q260" s="210">
        <v>624129.18000000005</v>
      </c>
      <c r="R260" s="210">
        <v>444461.68</v>
      </c>
      <c r="S260" s="211">
        <f t="shared" si="61"/>
        <v>1873096.2245833336</v>
      </c>
      <c r="T260" s="188"/>
      <c r="U260" s="214"/>
      <c r="V260" s="214"/>
      <c r="W260" s="214"/>
      <c r="X260" s="216">
        <f t="shared" si="66"/>
        <v>1873096.2245833336</v>
      </c>
      <c r="Y260" s="214"/>
      <c r="Z260" s="214"/>
      <c r="AA260" s="214"/>
      <c r="AB260" s="214">
        <f t="shared" si="68"/>
        <v>1873096.2245833336</v>
      </c>
      <c r="AC260" s="217"/>
      <c r="AD260" s="266"/>
      <c r="AE260" s="217"/>
      <c r="AF260" s="215">
        <f t="shared" si="57"/>
        <v>0</v>
      </c>
    </row>
    <row r="261" spans="1:32">
      <c r="A261" s="325">
        <f t="shared" si="59"/>
        <v>248</v>
      </c>
      <c r="B261" s="208" t="s">
        <v>522</v>
      </c>
      <c r="C261" s="208" t="s">
        <v>265</v>
      </c>
      <c r="D261" s="208" t="s">
        <v>725</v>
      </c>
      <c r="E261" s="209" t="s">
        <v>726</v>
      </c>
      <c r="F261" s="210">
        <v>-3798530.42</v>
      </c>
      <c r="G261" s="210">
        <v>-2940438.59</v>
      </c>
      <c r="H261" s="210">
        <v>-2361828.59</v>
      </c>
      <c r="I261" s="210">
        <v>-1648249.97</v>
      </c>
      <c r="J261" s="210">
        <v>-1164044.82</v>
      </c>
      <c r="K261" s="210">
        <v>-862772.19</v>
      </c>
      <c r="L261" s="210">
        <v>-696504.97</v>
      </c>
      <c r="M261" s="210">
        <v>-564736.86</v>
      </c>
      <c r="N261" s="210">
        <v>-446033.26</v>
      </c>
      <c r="O261" s="210">
        <v>-321790.37</v>
      </c>
      <c r="P261" s="210">
        <v>-89201.499999999898</v>
      </c>
      <c r="Q261" s="210">
        <v>-1042158.55</v>
      </c>
      <c r="R261" s="210">
        <v>-859397.02</v>
      </c>
      <c r="S261" s="211">
        <f t="shared" si="61"/>
        <v>-1205560.2825</v>
      </c>
      <c r="T261" s="188"/>
      <c r="U261" s="214"/>
      <c r="V261" s="214"/>
      <c r="W261" s="214"/>
      <c r="X261" s="216">
        <f t="shared" si="66"/>
        <v>-1205560.2825</v>
      </c>
      <c r="Y261" s="214"/>
      <c r="Z261" s="214"/>
      <c r="AA261" s="214"/>
      <c r="AB261" s="214">
        <f t="shared" si="68"/>
        <v>-1205560.2825</v>
      </c>
      <c r="AC261" s="217"/>
      <c r="AD261" s="266"/>
      <c r="AE261" s="217"/>
      <c r="AF261" s="215">
        <f t="shared" si="57"/>
        <v>0</v>
      </c>
    </row>
    <row r="262" spans="1:32">
      <c r="A262" s="325">
        <f t="shared" si="59"/>
        <v>249</v>
      </c>
      <c r="B262" s="208" t="s">
        <v>524</v>
      </c>
      <c r="C262" s="208" t="s">
        <v>265</v>
      </c>
      <c r="D262" s="208" t="s">
        <v>727</v>
      </c>
      <c r="E262" s="209" t="s">
        <v>728</v>
      </c>
      <c r="F262" s="210">
        <v>-5899262.8300000001</v>
      </c>
      <c r="G262" s="210">
        <v>-5665638.0599999996</v>
      </c>
      <c r="H262" s="210">
        <v>-6495911.1799999997</v>
      </c>
      <c r="I262" s="210">
        <v>-6967711.3200000003</v>
      </c>
      <c r="J262" s="210">
        <v>-7545664.8799999999</v>
      </c>
      <c r="K262" s="210">
        <v>-7027571.9299999997</v>
      </c>
      <c r="L262" s="210">
        <v>-7146164.71</v>
      </c>
      <c r="M262" s="210">
        <v>-7151359.0899999999</v>
      </c>
      <c r="N262" s="210">
        <v>-6729387.8300000001</v>
      </c>
      <c r="O262" s="210">
        <v>-6838631.5999999996</v>
      </c>
      <c r="P262" s="210">
        <v>-6565400.29</v>
      </c>
      <c r="Q262" s="210">
        <v>-93709.3200000012</v>
      </c>
      <c r="R262" s="210">
        <v>1013703.17</v>
      </c>
      <c r="S262" s="211">
        <f t="shared" si="61"/>
        <v>-5889160.8366666669</v>
      </c>
      <c r="T262" s="188"/>
      <c r="U262" s="214"/>
      <c r="V262" s="214"/>
      <c r="W262" s="214"/>
      <c r="X262" s="216">
        <f t="shared" si="66"/>
        <v>-5889160.8366666669</v>
      </c>
      <c r="Y262" s="214"/>
      <c r="Z262" s="214"/>
      <c r="AA262" s="214"/>
      <c r="AB262" s="214">
        <f t="shared" si="68"/>
        <v>-5889160.8366666669</v>
      </c>
      <c r="AC262" s="217"/>
      <c r="AD262" s="266"/>
      <c r="AE262" s="217"/>
      <c r="AF262" s="215">
        <f t="shared" si="57"/>
        <v>0</v>
      </c>
    </row>
    <row r="263" spans="1:32">
      <c r="A263" s="325">
        <f t="shared" si="59"/>
        <v>250</v>
      </c>
      <c r="B263" s="208" t="s">
        <v>524</v>
      </c>
      <c r="C263" s="208" t="s">
        <v>265</v>
      </c>
      <c r="D263" s="208" t="s">
        <v>729</v>
      </c>
      <c r="E263" s="209" t="s">
        <v>730</v>
      </c>
      <c r="F263" s="210">
        <v>2427759.54</v>
      </c>
      <c r="G263" s="210">
        <v>0</v>
      </c>
      <c r="H263" s="210">
        <v>0</v>
      </c>
      <c r="I263" s="210">
        <v>0</v>
      </c>
      <c r="J263" s="210">
        <v>0</v>
      </c>
      <c r="K263" s="210">
        <v>0</v>
      </c>
      <c r="L263" s="210">
        <v>0</v>
      </c>
      <c r="M263" s="210">
        <v>0</v>
      </c>
      <c r="N263" s="210">
        <v>0</v>
      </c>
      <c r="O263" s="210">
        <v>0</v>
      </c>
      <c r="P263" s="210">
        <v>0</v>
      </c>
      <c r="Q263" s="210">
        <v>0</v>
      </c>
      <c r="R263" s="210">
        <v>0</v>
      </c>
      <c r="S263" s="211">
        <f t="shared" si="61"/>
        <v>101156.64750000001</v>
      </c>
      <c r="T263" s="188"/>
      <c r="U263" s="214"/>
      <c r="V263" s="214"/>
      <c r="W263" s="214"/>
      <c r="X263" s="216">
        <f t="shared" si="66"/>
        <v>101156.64750000001</v>
      </c>
      <c r="Y263" s="214"/>
      <c r="Z263" s="214"/>
      <c r="AA263" s="214"/>
      <c r="AB263" s="214">
        <f t="shared" si="68"/>
        <v>101156.64750000001</v>
      </c>
      <c r="AC263" s="217"/>
      <c r="AD263" s="266"/>
      <c r="AE263" s="217"/>
      <c r="AF263" s="215">
        <f t="shared" si="57"/>
        <v>0</v>
      </c>
    </row>
    <row r="264" spans="1:32">
      <c r="A264" s="325">
        <f t="shared" si="59"/>
        <v>251</v>
      </c>
      <c r="B264" s="208" t="s">
        <v>524</v>
      </c>
      <c r="C264" s="208" t="s">
        <v>265</v>
      </c>
      <c r="D264" s="208" t="s">
        <v>707</v>
      </c>
      <c r="E264" s="209" t="s">
        <v>731</v>
      </c>
      <c r="F264" s="210">
        <v>1511249.09</v>
      </c>
      <c r="G264" s="210">
        <v>5791633.3700000001</v>
      </c>
      <c r="H264" s="210">
        <v>6596943.9699999997</v>
      </c>
      <c r="I264" s="210">
        <v>7038725.3099999996</v>
      </c>
      <c r="J264" s="210">
        <v>7592820.75</v>
      </c>
      <c r="K264" s="210">
        <v>7057777.9500000002</v>
      </c>
      <c r="L264" s="210">
        <v>7165590.7300000004</v>
      </c>
      <c r="M264" s="210">
        <v>7161984.4100000001</v>
      </c>
      <c r="N264" s="210">
        <v>6731976.25</v>
      </c>
      <c r="O264" s="210">
        <v>6834231.7400000002</v>
      </c>
      <c r="P264" s="210">
        <v>6546122.6100000003</v>
      </c>
      <c r="Q264" s="210">
        <v>6026089.79</v>
      </c>
      <c r="R264" s="210">
        <v>4075395.82</v>
      </c>
      <c r="S264" s="211">
        <f t="shared" si="61"/>
        <v>6444768.2779166671</v>
      </c>
      <c r="T264" s="188"/>
      <c r="U264" s="214"/>
      <c r="V264" s="214"/>
      <c r="W264" s="214"/>
      <c r="X264" s="216">
        <f t="shared" si="66"/>
        <v>6444768.2779166671</v>
      </c>
      <c r="Y264" s="214"/>
      <c r="Z264" s="214"/>
      <c r="AA264" s="214"/>
      <c r="AB264" s="214">
        <f t="shared" si="67"/>
        <v>6444768.2779166671</v>
      </c>
      <c r="AC264" s="217"/>
      <c r="AD264" s="266"/>
      <c r="AE264" s="217"/>
      <c r="AF264" s="215">
        <f t="shared" si="57"/>
        <v>0</v>
      </c>
    </row>
    <row r="265" spans="1:32">
      <c r="A265" s="325">
        <f t="shared" si="59"/>
        <v>252</v>
      </c>
      <c r="B265" s="208" t="s">
        <v>524</v>
      </c>
      <c r="C265" s="208" t="s">
        <v>265</v>
      </c>
      <c r="D265" s="208" t="s">
        <v>711</v>
      </c>
      <c r="E265" s="209" t="s">
        <v>732</v>
      </c>
      <c r="F265" s="210">
        <v>-162306.72</v>
      </c>
      <c r="G265" s="210">
        <v>-125995.31</v>
      </c>
      <c r="H265" s="210">
        <v>-101032.79</v>
      </c>
      <c r="I265" s="210">
        <v>-71013.990000000005</v>
      </c>
      <c r="J265" s="210">
        <v>-47155.87</v>
      </c>
      <c r="K265" s="210">
        <v>-30206.02</v>
      </c>
      <c r="L265" s="210">
        <v>-19426.02</v>
      </c>
      <c r="M265" s="210">
        <v>-10625.32</v>
      </c>
      <c r="N265" s="210">
        <v>-2588.42</v>
      </c>
      <c r="O265" s="210">
        <v>4399.8599999999997</v>
      </c>
      <c r="P265" s="210">
        <v>19277.68</v>
      </c>
      <c r="Q265" s="210">
        <v>-5932380.4699999997</v>
      </c>
      <c r="R265" s="210">
        <v>-5089098.99</v>
      </c>
      <c r="S265" s="211">
        <f t="shared" si="61"/>
        <v>-745204.12708333333</v>
      </c>
      <c r="T265" s="188"/>
      <c r="U265" s="214"/>
      <c r="V265" s="214"/>
      <c r="W265" s="214"/>
      <c r="X265" s="216">
        <f t="shared" si="66"/>
        <v>-745204.12708333333</v>
      </c>
      <c r="Y265" s="214"/>
      <c r="Z265" s="214"/>
      <c r="AA265" s="214"/>
      <c r="AB265" s="214">
        <f t="shared" si="67"/>
        <v>-745204.12708333333</v>
      </c>
      <c r="AC265" s="217"/>
      <c r="AD265" s="266"/>
      <c r="AE265" s="217"/>
      <c r="AF265" s="215">
        <f t="shared" si="57"/>
        <v>0</v>
      </c>
    </row>
    <row r="266" spans="1:32">
      <c r="A266" s="325">
        <f t="shared" si="59"/>
        <v>253</v>
      </c>
      <c r="B266" s="208" t="s">
        <v>494</v>
      </c>
      <c r="C266" s="208" t="s">
        <v>266</v>
      </c>
      <c r="D266" s="208" t="s">
        <v>222</v>
      </c>
      <c r="E266" s="209" t="s">
        <v>733</v>
      </c>
      <c r="F266" s="210">
        <v>4048837</v>
      </c>
      <c r="G266" s="210">
        <v>4048837</v>
      </c>
      <c r="H266" s="210">
        <v>4048837</v>
      </c>
      <c r="I266" s="210">
        <v>4048837</v>
      </c>
      <c r="J266" s="210">
        <v>4405213</v>
      </c>
      <c r="K266" s="210">
        <v>4405213</v>
      </c>
      <c r="L266" s="210">
        <v>4405213</v>
      </c>
      <c r="M266" s="210">
        <v>4405213</v>
      </c>
      <c r="N266" s="210">
        <v>4405213</v>
      </c>
      <c r="O266" s="210">
        <v>4405213</v>
      </c>
      <c r="P266" s="210">
        <v>4405213</v>
      </c>
      <c r="Q266" s="210">
        <v>4405213</v>
      </c>
      <c r="R266" s="210">
        <v>4405213</v>
      </c>
      <c r="S266" s="211">
        <f t="shared" si="61"/>
        <v>4301270</v>
      </c>
      <c r="T266" s="188"/>
      <c r="U266" s="214"/>
      <c r="V266" s="214"/>
      <c r="W266" s="214"/>
      <c r="X266" s="216">
        <f t="shared" si="66"/>
        <v>4301270</v>
      </c>
      <c r="Y266" s="214"/>
      <c r="Z266" s="214"/>
      <c r="AA266" s="214"/>
      <c r="AB266" s="214">
        <f t="shared" si="67"/>
        <v>4301270</v>
      </c>
      <c r="AC266" s="217"/>
      <c r="AD266" s="266"/>
      <c r="AE266" s="217"/>
      <c r="AF266" s="215">
        <f t="shared" si="57"/>
        <v>0</v>
      </c>
    </row>
    <row r="267" spans="1:32">
      <c r="A267" s="325">
        <f t="shared" si="59"/>
        <v>254</v>
      </c>
      <c r="B267" s="185"/>
      <c r="C267" s="185"/>
      <c r="D267" s="185"/>
      <c r="E267" s="209" t="s">
        <v>267</v>
      </c>
      <c r="F267" s="218">
        <f t="shared" ref="F267:S267" si="69">SUM(F210:F266)</f>
        <v>78608508.219999969</v>
      </c>
      <c r="G267" s="218">
        <f t="shared" si="69"/>
        <v>82958816.010000005</v>
      </c>
      <c r="H267" s="218">
        <f t="shared" si="69"/>
        <v>83117560.469999984</v>
      </c>
      <c r="I267" s="218">
        <f t="shared" si="69"/>
        <v>83407057.019999996</v>
      </c>
      <c r="J267" s="218">
        <f t="shared" si="69"/>
        <v>84194940.200000003</v>
      </c>
      <c r="K267" s="218">
        <f t="shared" si="69"/>
        <v>83887103.320000023</v>
      </c>
      <c r="L267" s="218">
        <f t="shared" si="69"/>
        <v>85047868.13000001</v>
      </c>
      <c r="M267" s="218">
        <f t="shared" si="69"/>
        <v>85638967.939999998</v>
      </c>
      <c r="N267" s="218">
        <f t="shared" si="69"/>
        <v>85995217.929999992</v>
      </c>
      <c r="O267" s="218">
        <f t="shared" si="69"/>
        <v>87356779.379999995</v>
      </c>
      <c r="P267" s="218">
        <f t="shared" si="69"/>
        <v>86818910.600000024</v>
      </c>
      <c r="Q267" s="218">
        <f t="shared" si="69"/>
        <v>86686917.339999989</v>
      </c>
      <c r="R267" s="218">
        <f t="shared" si="69"/>
        <v>90797163.850000009</v>
      </c>
      <c r="S267" s="219">
        <f t="shared" si="69"/>
        <v>84984414.53125</v>
      </c>
      <c r="T267" s="188"/>
      <c r="U267" s="214"/>
      <c r="V267" s="214"/>
      <c r="W267" s="214"/>
      <c r="X267" s="216"/>
      <c r="Y267" s="214"/>
      <c r="Z267" s="214"/>
      <c r="AA267" s="214"/>
      <c r="AB267" s="214"/>
      <c r="AC267" s="217"/>
      <c r="AD267" s="217"/>
      <c r="AE267" s="217"/>
      <c r="AF267" s="215">
        <f t="shared" si="57"/>
        <v>0</v>
      </c>
    </row>
    <row r="268" spans="1:32">
      <c r="A268" s="325">
        <f t="shared" si="59"/>
        <v>255</v>
      </c>
      <c r="B268" s="185"/>
      <c r="C268" s="185"/>
      <c r="D268" s="185"/>
      <c r="E268" s="237"/>
      <c r="F268" s="210"/>
      <c r="G268" s="274"/>
      <c r="H268" s="258"/>
      <c r="I268" s="258"/>
      <c r="J268" s="259"/>
      <c r="K268" s="260"/>
      <c r="L268" s="261"/>
      <c r="M268" s="262"/>
      <c r="N268" s="263"/>
      <c r="O268" s="229"/>
      <c r="P268" s="264"/>
      <c r="Q268" s="275"/>
      <c r="R268" s="210"/>
      <c r="S268" s="228"/>
      <c r="T268" s="188"/>
      <c r="U268" s="214"/>
      <c r="V268" s="214"/>
      <c r="W268" s="214"/>
      <c r="X268" s="216"/>
      <c r="Y268" s="214"/>
      <c r="Z268" s="214"/>
      <c r="AA268" s="214"/>
      <c r="AB268" s="214"/>
      <c r="AC268" s="217"/>
      <c r="AD268" s="217"/>
      <c r="AE268" s="217"/>
      <c r="AF268" s="215">
        <f t="shared" si="57"/>
        <v>0</v>
      </c>
    </row>
    <row r="269" spans="1:32">
      <c r="A269" s="325">
        <f t="shared" si="59"/>
        <v>256</v>
      </c>
      <c r="B269" s="208" t="s">
        <v>127</v>
      </c>
      <c r="C269" s="208" t="s">
        <v>268</v>
      </c>
      <c r="D269" s="208" t="s">
        <v>127</v>
      </c>
      <c r="E269" s="209" t="s">
        <v>269</v>
      </c>
      <c r="F269" s="210">
        <v>144114776.72</v>
      </c>
      <c r="G269" s="210">
        <v>21790189.309999999</v>
      </c>
      <c r="H269" s="210">
        <v>42147124.039999999</v>
      </c>
      <c r="I269" s="210">
        <v>58962425.490000002</v>
      </c>
      <c r="J269" s="210">
        <v>70342716.599999994</v>
      </c>
      <c r="K269" s="210">
        <v>75996700.909999996</v>
      </c>
      <c r="L269" s="210">
        <v>81176632.140000001</v>
      </c>
      <c r="M269" s="210">
        <v>85461812.150000006</v>
      </c>
      <c r="N269" s="210">
        <v>88067234.599999994</v>
      </c>
      <c r="O269" s="210">
        <v>93549872.980000004</v>
      </c>
      <c r="P269" s="210">
        <v>104197080.37</v>
      </c>
      <c r="Q269" s="210">
        <v>119701897.48999999</v>
      </c>
      <c r="R269" s="210">
        <v>139413148.13</v>
      </c>
      <c r="S269" s="211">
        <f>((F269+R269)+((G269+H269+I269+J269+K269+L269+M269+N269+O269+P269+Q269)*2))/24</f>
        <v>81929804.042083338</v>
      </c>
      <c r="T269" s="188"/>
      <c r="U269" s="214"/>
      <c r="V269" s="214"/>
      <c r="W269" s="214">
        <f t="shared" ref="W269:W272" si="70">+S269</f>
        <v>81929804.042083338</v>
      </c>
      <c r="X269" s="216"/>
      <c r="Y269" s="214"/>
      <c r="Z269" s="214"/>
      <c r="AA269" s="214"/>
      <c r="AB269" s="214"/>
      <c r="AC269" s="266">
        <f>+S269</f>
        <v>81929804.042083338</v>
      </c>
      <c r="AD269" s="217"/>
      <c r="AE269" s="217"/>
      <c r="AF269" s="215">
        <f t="shared" si="57"/>
        <v>0</v>
      </c>
    </row>
    <row r="270" spans="1:32">
      <c r="A270" s="325">
        <f t="shared" si="59"/>
        <v>257</v>
      </c>
      <c r="B270" s="208" t="s">
        <v>127</v>
      </c>
      <c r="C270" s="208" t="s">
        <v>270</v>
      </c>
      <c r="D270" s="208" t="s">
        <v>127</v>
      </c>
      <c r="E270" s="209" t="s">
        <v>271</v>
      </c>
      <c r="F270" s="210">
        <v>50276230.659999996</v>
      </c>
      <c r="G270" s="210">
        <v>5244374.67</v>
      </c>
      <c r="H270" s="210">
        <v>9620960.8900000006</v>
      </c>
      <c r="I270" s="210">
        <v>14511369.199999999</v>
      </c>
      <c r="J270" s="210">
        <v>18985259.670000002</v>
      </c>
      <c r="K270" s="210">
        <v>22808064.260000002</v>
      </c>
      <c r="L270" s="210">
        <v>26762282.68</v>
      </c>
      <c r="M270" s="210">
        <v>30771762.039999999</v>
      </c>
      <c r="N270" s="210">
        <v>35431844.210000001</v>
      </c>
      <c r="O270" s="210">
        <v>39749677.140000001</v>
      </c>
      <c r="P270" s="210">
        <v>44016316.68</v>
      </c>
      <c r="Q270" s="210">
        <v>48694380.310000002</v>
      </c>
      <c r="R270" s="210">
        <v>53526616.649999999</v>
      </c>
      <c r="S270" s="211">
        <f>((F270+R270)+((G270+H270+I270+J270+K270+L270+M270+N270+O270+P270+Q270)*2))/24</f>
        <v>29041476.283749998</v>
      </c>
      <c r="T270" s="188"/>
      <c r="U270" s="214"/>
      <c r="V270" s="214"/>
      <c r="W270" s="214">
        <f t="shared" si="70"/>
        <v>29041476.283749998</v>
      </c>
      <c r="X270" s="216"/>
      <c r="Y270" s="214"/>
      <c r="Z270" s="214"/>
      <c r="AA270" s="214"/>
      <c r="AB270" s="214"/>
      <c r="AC270" s="266">
        <f t="shared" ref="AC270:AC272" si="71">+S270</f>
        <v>29041476.283749998</v>
      </c>
      <c r="AD270" s="217"/>
      <c r="AE270" s="217"/>
      <c r="AF270" s="215">
        <f t="shared" ref="AF270:AF333" si="72">+U270+V270-AD270</f>
        <v>0</v>
      </c>
    </row>
    <row r="271" spans="1:32">
      <c r="A271" s="325">
        <f t="shared" si="59"/>
        <v>258</v>
      </c>
      <c r="B271" s="208" t="s">
        <v>127</v>
      </c>
      <c r="C271" s="208" t="s">
        <v>272</v>
      </c>
      <c r="D271" s="208" t="s">
        <v>273</v>
      </c>
      <c r="E271" s="209" t="s">
        <v>274</v>
      </c>
      <c r="F271" s="210">
        <v>0</v>
      </c>
      <c r="G271" s="210">
        <v>0</v>
      </c>
      <c r="H271" s="210">
        <v>0</v>
      </c>
      <c r="I271" s="210">
        <v>0</v>
      </c>
      <c r="J271" s="210">
        <v>0</v>
      </c>
      <c r="K271" s="210">
        <v>0</v>
      </c>
      <c r="L271" s="210">
        <v>0</v>
      </c>
      <c r="M271" s="210">
        <v>0</v>
      </c>
      <c r="N271" s="210">
        <v>0</v>
      </c>
      <c r="O271" s="210">
        <v>0</v>
      </c>
      <c r="P271" s="210">
        <v>0</v>
      </c>
      <c r="Q271" s="210">
        <v>0</v>
      </c>
      <c r="R271" s="210">
        <v>0</v>
      </c>
      <c r="S271" s="211">
        <f>((F271+R271)+((G271+H271+I271+J271+K271+L271+M271+N271+O271+P271+Q271)*2))/24</f>
        <v>0</v>
      </c>
      <c r="T271" s="188"/>
      <c r="U271" s="214"/>
      <c r="V271" s="214"/>
      <c r="W271" s="214">
        <f t="shared" si="70"/>
        <v>0</v>
      </c>
      <c r="X271" s="216"/>
      <c r="Y271" s="214"/>
      <c r="Z271" s="214"/>
      <c r="AA271" s="214"/>
      <c r="AB271" s="214"/>
      <c r="AC271" s="266">
        <f t="shared" si="71"/>
        <v>0</v>
      </c>
      <c r="AD271" s="217"/>
      <c r="AE271" s="217"/>
      <c r="AF271" s="215">
        <f t="shared" si="72"/>
        <v>0</v>
      </c>
    </row>
    <row r="272" spans="1:32">
      <c r="A272" s="325">
        <f t="shared" ref="A272:A335" si="73">+A271+1</f>
        <v>259</v>
      </c>
      <c r="B272" s="208" t="s">
        <v>127</v>
      </c>
      <c r="C272" s="208" t="s">
        <v>275</v>
      </c>
      <c r="D272" s="208" t="s">
        <v>127</v>
      </c>
      <c r="E272" s="209" t="s">
        <v>276</v>
      </c>
      <c r="F272" s="230">
        <v>7645195.1500000004</v>
      </c>
      <c r="G272" s="230">
        <v>662079.03</v>
      </c>
      <c r="H272" s="230">
        <v>1253795.29</v>
      </c>
      <c r="I272" s="230">
        <v>1941064.79</v>
      </c>
      <c r="J272" s="230">
        <v>2536308.91</v>
      </c>
      <c r="K272" s="230">
        <v>3169158.63</v>
      </c>
      <c r="L272" s="230">
        <v>3809101.68</v>
      </c>
      <c r="M272" s="230">
        <v>4398010.87</v>
      </c>
      <c r="N272" s="230">
        <v>5140319.42</v>
      </c>
      <c r="O272" s="230">
        <v>5809728.4299999997</v>
      </c>
      <c r="P272" s="230">
        <v>6622571.1200000001</v>
      </c>
      <c r="Q272" s="230">
        <v>7277178.5499999998</v>
      </c>
      <c r="R272" s="230">
        <v>8005145.8399999999</v>
      </c>
      <c r="S272" s="211">
        <f>((F272+R272)+((G272+H272+I272+J272+K272+L272+M272+N272+O272+P272+Q272)*2))/24</f>
        <v>4203707.2679166654</v>
      </c>
      <c r="T272" s="188"/>
      <c r="U272" s="214"/>
      <c r="V272" s="214"/>
      <c r="W272" s="214">
        <f t="shared" si="70"/>
        <v>4203707.2679166654</v>
      </c>
      <c r="X272" s="216"/>
      <c r="Y272" s="214"/>
      <c r="Z272" s="214"/>
      <c r="AA272" s="214"/>
      <c r="AB272" s="214"/>
      <c r="AC272" s="266">
        <f t="shared" si="71"/>
        <v>4203707.2679166654</v>
      </c>
      <c r="AD272" s="217"/>
      <c r="AE272" s="217"/>
      <c r="AF272" s="215">
        <f t="shared" si="72"/>
        <v>0</v>
      </c>
    </row>
    <row r="273" spans="1:32">
      <c r="A273" s="325">
        <f t="shared" si="73"/>
        <v>260</v>
      </c>
      <c r="B273" s="208"/>
      <c r="C273" s="208"/>
      <c r="D273" s="208"/>
      <c r="E273" s="209" t="s">
        <v>277</v>
      </c>
      <c r="F273" s="218">
        <f>SUM(F269:F272)</f>
        <v>202036202.53</v>
      </c>
      <c r="G273" s="218">
        <f t="shared" ref="G273:S273" si="74">SUM(G269:G272)</f>
        <v>27696643.009999998</v>
      </c>
      <c r="H273" s="218">
        <f t="shared" si="74"/>
        <v>53021880.219999999</v>
      </c>
      <c r="I273" s="218">
        <f t="shared" si="74"/>
        <v>75414859.480000004</v>
      </c>
      <c r="J273" s="218">
        <f t="shared" si="74"/>
        <v>91864285.179999992</v>
      </c>
      <c r="K273" s="218">
        <f t="shared" si="74"/>
        <v>101973923.8</v>
      </c>
      <c r="L273" s="218">
        <f t="shared" si="74"/>
        <v>111748016.5</v>
      </c>
      <c r="M273" s="218">
        <f t="shared" si="74"/>
        <v>120631585.06</v>
      </c>
      <c r="N273" s="218">
        <f t="shared" si="74"/>
        <v>128639398.23</v>
      </c>
      <c r="O273" s="218">
        <f t="shared" si="74"/>
        <v>139109278.55000001</v>
      </c>
      <c r="P273" s="218">
        <f t="shared" si="74"/>
        <v>154835968.17000002</v>
      </c>
      <c r="Q273" s="218">
        <f t="shared" si="74"/>
        <v>175673456.35000002</v>
      </c>
      <c r="R273" s="218">
        <f t="shared" si="74"/>
        <v>200944910.62</v>
      </c>
      <c r="S273" s="219">
        <f t="shared" si="74"/>
        <v>115174987.59375</v>
      </c>
      <c r="T273" s="188"/>
      <c r="U273" s="214"/>
      <c r="V273" s="214"/>
      <c r="W273" s="214"/>
      <c r="X273" s="216"/>
      <c r="Y273" s="214"/>
      <c r="Z273" s="214"/>
      <c r="AA273" s="214"/>
      <c r="AB273" s="214"/>
      <c r="AC273" s="217"/>
      <c r="AD273" s="217"/>
      <c r="AE273" s="217"/>
      <c r="AF273" s="215">
        <f t="shared" si="72"/>
        <v>0</v>
      </c>
    </row>
    <row r="274" spans="1:32" s="267" customFormat="1">
      <c r="A274" s="325">
        <f t="shared" si="73"/>
        <v>261</v>
      </c>
      <c r="B274" s="185"/>
      <c r="C274" s="185"/>
      <c r="D274" s="185"/>
      <c r="E274" s="237"/>
      <c r="F274" s="210"/>
      <c r="G274" s="274"/>
      <c r="H274" s="258"/>
      <c r="I274" s="258"/>
      <c r="J274" s="259"/>
      <c r="K274" s="260"/>
      <c r="L274" s="261"/>
      <c r="M274" s="262"/>
      <c r="N274" s="263"/>
      <c r="O274" s="229"/>
      <c r="P274" s="264"/>
      <c r="Q274" s="275"/>
      <c r="R274" s="210"/>
      <c r="S274" s="228"/>
      <c r="T274" s="185"/>
      <c r="U274" s="214"/>
      <c r="V274" s="214"/>
      <c r="W274" s="214"/>
      <c r="X274" s="216"/>
      <c r="Y274" s="214"/>
      <c r="Z274" s="214"/>
      <c r="AA274" s="214"/>
      <c r="AB274" s="214"/>
      <c r="AC274" s="217"/>
      <c r="AD274" s="217"/>
      <c r="AE274" s="217"/>
      <c r="AF274" s="215">
        <f t="shared" si="72"/>
        <v>0</v>
      </c>
    </row>
    <row r="275" spans="1:32" s="267" customFormat="1">
      <c r="A275" s="325">
        <f t="shared" si="73"/>
        <v>262</v>
      </c>
      <c r="B275" s="208" t="s">
        <v>522</v>
      </c>
      <c r="C275" s="208" t="s">
        <v>278</v>
      </c>
      <c r="D275" s="185"/>
      <c r="E275" s="209" t="s">
        <v>279</v>
      </c>
      <c r="F275" s="210">
        <v>0</v>
      </c>
      <c r="G275" s="210">
        <v>0</v>
      </c>
      <c r="H275" s="210">
        <v>0</v>
      </c>
      <c r="I275" s="210">
        <v>0</v>
      </c>
      <c r="J275" s="210">
        <v>0</v>
      </c>
      <c r="K275" s="210">
        <v>0</v>
      </c>
      <c r="L275" s="210">
        <v>0</v>
      </c>
      <c r="M275" s="210">
        <v>0</v>
      </c>
      <c r="N275" s="210">
        <v>0</v>
      </c>
      <c r="O275" s="210">
        <v>0</v>
      </c>
      <c r="P275" s="210">
        <v>0</v>
      </c>
      <c r="Q275" s="210">
        <v>0</v>
      </c>
      <c r="R275" s="210">
        <v>0</v>
      </c>
      <c r="S275" s="228">
        <f>((F275+R275)+((G275+H275+I275+J275+K275+L275+M275+N275+O275+P275+Q275)*2))/24</f>
        <v>0</v>
      </c>
      <c r="T275" s="185"/>
      <c r="U275" s="214"/>
      <c r="V275" s="214"/>
      <c r="W275" s="214">
        <f t="shared" ref="W275:W292" si="75">+S275</f>
        <v>0</v>
      </c>
      <c r="X275" s="216"/>
      <c r="Y275" s="214"/>
      <c r="Z275" s="214"/>
      <c r="AA275" s="214"/>
      <c r="AB275" s="214"/>
      <c r="AC275" s="266">
        <f t="shared" ref="AC275:AC292" si="76">+S275</f>
        <v>0</v>
      </c>
      <c r="AD275" s="217"/>
      <c r="AE275" s="217"/>
      <c r="AF275" s="215">
        <f t="shared" si="72"/>
        <v>0</v>
      </c>
    </row>
    <row r="276" spans="1:32" s="267" customFormat="1">
      <c r="A276" s="325">
        <f t="shared" si="73"/>
        <v>263</v>
      </c>
      <c r="B276" s="208" t="s">
        <v>524</v>
      </c>
      <c r="C276" s="208" t="s">
        <v>278</v>
      </c>
      <c r="D276" s="185"/>
      <c r="E276" s="209" t="s">
        <v>279</v>
      </c>
      <c r="F276" s="210">
        <v>0</v>
      </c>
      <c r="G276" s="210">
        <v>0</v>
      </c>
      <c r="H276" s="210">
        <v>0</v>
      </c>
      <c r="I276" s="210">
        <v>0</v>
      </c>
      <c r="J276" s="210">
        <v>0</v>
      </c>
      <c r="K276" s="210">
        <v>0</v>
      </c>
      <c r="L276" s="210">
        <v>0</v>
      </c>
      <c r="M276" s="210">
        <v>0</v>
      </c>
      <c r="N276" s="210">
        <v>0</v>
      </c>
      <c r="O276" s="210">
        <v>0</v>
      </c>
      <c r="P276" s="210">
        <v>0</v>
      </c>
      <c r="Q276" s="210">
        <v>0</v>
      </c>
      <c r="R276" s="210">
        <v>0</v>
      </c>
      <c r="S276" s="228">
        <f>((F276+R276)+((G276+H276+I276+J276+K276+L276+M276+N276+O276+P276+Q276)*2))/24</f>
        <v>0</v>
      </c>
      <c r="T276" s="185"/>
      <c r="U276" s="214"/>
      <c r="V276" s="214"/>
      <c r="W276" s="214">
        <f t="shared" si="75"/>
        <v>0</v>
      </c>
      <c r="X276" s="216"/>
      <c r="Y276" s="214"/>
      <c r="Z276" s="214"/>
      <c r="AA276" s="214"/>
      <c r="AB276" s="214"/>
      <c r="AC276" s="266">
        <f t="shared" si="76"/>
        <v>0</v>
      </c>
      <c r="AD276" s="217"/>
      <c r="AE276" s="217"/>
      <c r="AF276" s="215">
        <f t="shared" si="72"/>
        <v>0</v>
      </c>
    </row>
    <row r="277" spans="1:32" s="267" customFormat="1">
      <c r="A277" s="325">
        <f t="shared" si="73"/>
        <v>264</v>
      </c>
      <c r="B277" s="185"/>
      <c r="C277" s="185"/>
      <c r="D277" s="185"/>
      <c r="E277" s="237"/>
      <c r="F277" s="210"/>
      <c r="G277" s="274"/>
      <c r="H277" s="258"/>
      <c r="I277" s="258"/>
      <c r="J277" s="259"/>
      <c r="K277" s="260"/>
      <c r="L277" s="261"/>
      <c r="M277" s="262"/>
      <c r="N277" s="263"/>
      <c r="O277" s="229"/>
      <c r="P277" s="264"/>
      <c r="Q277" s="275"/>
      <c r="R277" s="210"/>
      <c r="S277" s="228"/>
      <c r="T277" s="185"/>
      <c r="U277" s="214"/>
      <c r="V277" s="214"/>
      <c r="W277" s="214">
        <f t="shared" si="75"/>
        <v>0</v>
      </c>
      <c r="X277" s="216"/>
      <c r="Y277" s="214"/>
      <c r="Z277" s="214"/>
      <c r="AA277" s="214"/>
      <c r="AB277" s="214"/>
      <c r="AC277" s="266">
        <f t="shared" si="76"/>
        <v>0</v>
      </c>
      <c r="AD277" s="217"/>
      <c r="AE277" s="217"/>
      <c r="AF277" s="215">
        <f t="shared" si="72"/>
        <v>0</v>
      </c>
    </row>
    <row r="278" spans="1:32" s="267" customFormat="1">
      <c r="A278" s="325">
        <f t="shared" si="73"/>
        <v>265</v>
      </c>
      <c r="B278" s="208" t="s">
        <v>522</v>
      </c>
      <c r="C278" s="208" t="s">
        <v>280</v>
      </c>
      <c r="D278" s="208" t="s">
        <v>734</v>
      </c>
      <c r="E278" s="209" t="s">
        <v>735</v>
      </c>
      <c r="F278" s="210">
        <v>191644.21</v>
      </c>
      <c r="G278" s="210">
        <v>16034.56</v>
      </c>
      <c r="H278" s="210">
        <v>32069.119999999999</v>
      </c>
      <c r="I278" s="210">
        <v>48144.67</v>
      </c>
      <c r="J278" s="210">
        <v>64220.19</v>
      </c>
      <c r="K278" s="210">
        <v>80295.710000000006</v>
      </c>
      <c r="L278" s="210">
        <v>96371.23</v>
      </c>
      <c r="M278" s="210">
        <v>112446.75</v>
      </c>
      <c r="N278" s="210">
        <v>128522.27</v>
      </c>
      <c r="O278" s="210">
        <v>144597.79</v>
      </c>
      <c r="P278" s="210">
        <v>160673.31</v>
      </c>
      <c r="Q278" s="210">
        <v>176748.83</v>
      </c>
      <c r="R278" s="210">
        <v>192824.35</v>
      </c>
      <c r="S278" s="211">
        <f>((F278+R278)+((G278+H278+I278+J278+K278+L278+M278+N278+O278+P278+Q278)*2))/24</f>
        <v>104363.22583333334</v>
      </c>
      <c r="T278" s="185"/>
      <c r="U278" s="214"/>
      <c r="V278" s="214"/>
      <c r="W278" s="214">
        <f t="shared" si="75"/>
        <v>104363.22583333334</v>
      </c>
      <c r="X278" s="216"/>
      <c r="Y278" s="214"/>
      <c r="Z278" s="214"/>
      <c r="AA278" s="214"/>
      <c r="AB278" s="214"/>
      <c r="AC278" s="266">
        <f t="shared" si="76"/>
        <v>104363.22583333334</v>
      </c>
      <c r="AD278" s="217"/>
      <c r="AE278" s="217"/>
      <c r="AF278" s="215">
        <f t="shared" si="72"/>
        <v>0</v>
      </c>
    </row>
    <row r="279" spans="1:32" s="267" customFormat="1">
      <c r="A279" s="325">
        <f t="shared" si="73"/>
        <v>266</v>
      </c>
      <c r="B279" s="208" t="s">
        <v>524</v>
      </c>
      <c r="C279" s="208" t="s">
        <v>280</v>
      </c>
      <c r="D279" s="208" t="s">
        <v>734</v>
      </c>
      <c r="E279" s="209" t="s">
        <v>736</v>
      </c>
      <c r="F279" s="210">
        <v>473580.63</v>
      </c>
      <c r="G279" s="210">
        <v>76703.429999999993</v>
      </c>
      <c r="H279" s="210">
        <v>133051.59</v>
      </c>
      <c r="I279" s="210">
        <v>197856.94</v>
      </c>
      <c r="J279" s="210">
        <v>225321.31</v>
      </c>
      <c r="K279" s="210">
        <v>256253.88</v>
      </c>
      <c r="L279" s="210">
        <v>277069.77</v>
      </c>
      <c r="M279" s="210">
        <v>295052.81</v>
      </c>
      <c r="N279" s="210">
        <v>312730.88</v>
      </c>
      <c r="O279" s="210">
        <v>330394.23</v>
      </c>
      <c r="P279" s="210">
        <v>355712.94</v>
      </c>
      <c r="Q279" s="210">
        <v>389023.6</v>
      </c>
      <c r="R279" s="210">
        <v>441440.08</v>
      </c>
      <c r="S279" s="211">
        <f t="shared" ref="S279:S291" si="77">((F279+R279)+((G279+H279+I279+J279+K279+L279+M279+N279+O279+P279+Q279)*2))/24</f>
        <v>275556.81124999997</v>
      </c>
      <c r="T279" s="185"/>
      <c r="U279" s="214"/>
      <c r="V279" s="214"/>
      <c r="W279" s="214">
        <f t="shared" si="75"/>
        <v>275556.81124999997</v>
      </c>
      <c r="X279" s="216"/>
      <c r="Y279" s="214"/>
      <c r="Z279" s="214"/>
      <c r="AA279" s="214"/>
      <c r="AB279" s="214"/>
      <c r="AC279" s="266">
        <f t="shared" si="76"/>
        <v>275556.81124999997</v>
      </c>
      <c r="AD279" s="217"/>
      <c r="AE279" s="217"/>
      <c r="AF279" s="215">
        <f t="shared" si="72"/>
        <v>0</v>
      </c>
    </row>
    <row r="280" spans="1:32" s="267" customFormat="1">
      <c r="A280" s="325">
        <f t="shared" si="73"/>
        <v>267</v>
      </c>
      <c r="B280" s="208" t="s">
        <v>524</v>
      </c>
      <c r="C280" s="208" t="s">
        <v>280</v>
      </c>
      <c r="D280" s="208" t="s">
        <v>198</v>
      </c>
      <c r="E280" s="209" t="s">
        <v>737</v>
      </c>
      <c r="F280" s="210">
        <v>10050925.689999999</v>
      </c>
      <c r="G280" s="210">
        <v>1721778.84</v>
      </c>
      <c r="H280" s="210">
        <v>2961931.99</v>
      </c>
      <c r="I280" s="210">
        <v>4379409.2300000004</v>
      </c>
      <c r="J280" s="210">
        <v>5369821.1399999997</v>
      </c>
      <c r="K280" s="210">
        <v>6005156.7999999998</v>
      </c>
      <c r="L280" s="210">
        <v>6418836.9100000001</v>
      </c>
      <c r="M280" s="210">
        <v>6773000.9900000002</v>
      </c>
      <c r="N280" s="210">
        <v>7116268.0499999998</v>
      </c>
      <c r="O280" s="210">
        <v>7449068.79</v>
      </c>
      <c r="P280" s="210">
        <v>7939639.3600000003</v>
      </c>
      <c r="Q280" s="210">
        <v>8631453.1099999994</v>
      </c>
      <c r="R280" s="210">
        <v>9826025.0600000005</v>
      </c>
      <c r="S280" s="211">
        <f t="shared" si="77"/>
        <v>6225403.3820833331</v>
      </c>
      <c r="T280" s="185"/>
      <c r="U280" s="214"/>
      <c r="V280" s="214"/>
      <c r="W280" s="214">
        <f t="shared" si="75"/>
        <v>6225403.3820833331</v>
      </c>
      <c r="X280" s="216"/>
      <c r="Y280" s="214"/>
      <c r="Z280" s="214"/>
      <c r="AA280" s="214"/>
      <c r="AB280" s="214"/>
      <c r="AC280" s="266">
        <f t="shared" si="76"/>
        <v>6225403.3820833331</v>
      </c>
      <c r="AD280" s="217"/>
      <c r="AE280" s="217"/>
      <c r="AF280" s="215">
        <f t="shared" si="72"/>
        <v>0</v>
      </c>
    </row>
    <row r="281" spans="1:32" s="267" customFormat="1">
      <c r="A281" s="325">
        <f t="shared" si="73"/>
        <v>268</v>
      </c>
      <c r="B281" s="208" t="s">
        <v>524</v>
      </c>
      <c r="C281" s="208" t="s">
        <v>280</v>
      </c>
      <c r="D281" s="208" t="s">
        <v>199</v>
      </c>
      <c r="E281" s="209" t="s">
        <v>738</v>
      </c>
      <c r="F281" s="210">
        <v>9000910.9199999999</v>
      </c>
      <c r="G281" s="210">
        <v>1265439.75</v>
      </c>
      <c r="H281" s="210">
        <v>2451600.96</v>
      </c>
      <c r="I281" s="210">
        <v>3451493.27</v>
      </c>
      <c r="J281" s="210">
        <v>4164721.85</v>
      </c>
      <c r="K281" s="210">
        <v>4572915.22</v>
      </c>
      <c r="L281" s="210">
        <v>4951671.29</v>
      </c>
      <c r="M281" s="210">
        <v>5291700.78</v>
      </c>
      <c r="N281" s="210">
        <v>5540237.2699999996</v>
      </c>
      <c r="O281" s="210">
        <v>5936580.6200000001</v>
      </c>
      <c r="P281" s="210">
        <v>6568266.7400000002</v>
      </c>
      <c r="Q281" s="210">
        <v>7458462.8200000003</v>
      </c>
      <c r="R281" s="210">
        <v>8579658.0999999996</v>
      </c>
      <c r="S281" s="211">
        <f t="shared" si="77"/>
        <v>5036947.9233333329</v>
      </c>
      <c r="T281" s="185"/>
      <c r="U281" s="214"/>
      <c r="V281" s="214"/>
      <c r="W281" s="214">
        <f t="shared" si="75"/>
        <v>5036947.9233333329</v>
      </c>
      <c r="X281" s="216"/>
      <c r="Y281" s="214"/>
      <c r="Z281" s="214"/>
      <c r="AA281" s="214"/>
      <c r="AB281" s="214"/>
      <c r="AC281" s="266">
        <f t="shared" si="76"/>
        <v>5036947.9233333329</v>
      </c>
      <c r="AD281" s="217"/>
      <c r="AE281" s="217"/>
      <c r="AF281" s="215">
        <f t="shared" si="72"/>
        <v>0</v>
      </c>
    </row>
    <row r="282" spans="1:32" s="267" customFormat="1">
      <c r="A282" s="325">
        <f t="shared" si="73"/>
        <v>269</v>
      </c>
      <c r="B282" s="208" t="s">
        <v>522</v>
      </c>
      <c r="C282" s="208" t="s">
        <v>280</v>
      </c>
      <c r="D282" s="268" t="s">
        <v>739</v>
      </c>
      <c r="E282" s="209" t="s">
        <v>740</v>
      </c>
      <c r="F282" s="210">
        <v>81572.55</v>
      </c>
      <c r="G282" s="210">
        <v>7343.64</v>
      </c>
      <c r="H282" s="210">
        <v>14687.28</v>
      </c>
      <c r="I282" s="210">
        <v>22030.92</v>
      </c>
      <c r="J282" s="210">
        <v>29374.560000000001</v>
      </c>
      <c r="K282" s="210">
        <v>36718.199999999997</v>
      </c>
      <c r="L282" s="210">
        <v>43615.82</v>
      </c>
      <c r="M282" s="210">
        <v>50513.4</v>
      </c>
      <c r="N282" s="210">
        <v>57410.98</v>
      </c>
      <c r="O282" s="210">
        <v>64308.56</v>
      </c>
      <c r="P282" s="210">
        <v>71206.14</v>
      </c>
      <c r="Q282" s="210">
        <v>78103.72</v>
      </c>
      <c r="R282" s="210">
        <v>85001.3</v>
      </c>
      <c r="S282" s="211">
        <f t="shared" si="77"/>
        <v>46550.012083333335</v>
      </c>
      <c r="T282" s="185"/>
      <c r="U282" s="214"/>
      <c r="V282" s="214"/>
      <c r="W282" s="214">
        <f t="shared" si="75"/>
        <v>46550.012083333335</v>
      </c>
      <c r="X282" s="216"/>
      <c r="Y282" s="214"/>
      <c r="Z282" s="214"/>
      <c r="AA282" s="214"/>
      <c r="AB282" s="214"/>
      <c r="AC282" s="266">
        <f t="shared" si="76"/>
        <v>46550.012083333335</v>
      </c>
      <c r="AD282" s="217"/>
      <c r="AE282" s="217"/>
      <c r="AF282" s="215">
        <f t="shared" si="72"/>
        <v>0</v>
      </c>
    </row>
    <row r="283" spans="1:32" s="267" customFormat="1">
      <c r="A283" s="325">
        <f t="shared" si="73"/>
        <v>270</v>
      </c>
      <c r="B283" s="208" t="s">
        <v>522</v>
      </c>
      <c r="C283" s="208" t="s">
        <v>280</v>
      </c>
      <c r="D283" s="268" t="s">
        <v>741</v>
      </c>
      <c r="E283" s="209" t="s">
        <v>742</v>
      </c>
      <c r="F283" s="210">
        <v>1574276.88</v>
      </c>
      <c r="G283" s="210">
        <v>207254.84</v>
      </c>
      <c r="H283" s="210">
        <v>394848.75</v>
      </c>
      <c r="I283" s="210">
        <v>567060.63</v>
      </c>
      <c r="J283" s="210">
        <v>681436.02</v>
      </c>
      <c r="K283" s="210">
        <v>745847.49</v>
      </c>
      <c r="L283" s="210">
        <v>799825.05</v>
      </c>
      <c r="M283" s="210">
        <v>844214.43</v>
      </c>
      <c r="N283" s="210">
        <v>873646.59</v>
      </c>
      <c r="O283" s="210">
        <v>929012.22</v>
      </c>
      <c r="P283" s="210">
        <v>1035573.13</v>
      </c>
      <c r="Q283" s="210">
        <v>1202265.6499999999</v>
      </c>
      <c r="R283" s="210">
        <v>1424187.05</v>
      </c>
      <c r="S283" s="211">
        <f t="shared" si="77"/>
        <v>815018.06374999986</v>
      </c>
      <c r="T283" s="185"/>
      <c r="U283" s="214"/>
      <c r="V283" s="214"/>
      <c r="W283" s="214">
        <f t="shared" si="75"/>
        <v>815018.06374999986</v>
      </c>
      <c r="X283" s="216"/>
      <c r="Y283" s="214"/>
      <c r="Z283" s="214"/>
      <c r="AA283" s="214"/>
      <c r="AB283" s="214"/>
      <c r="AC283" s="266">
        <f t="shared" si="76"/>
        <v>815018.06374999986</v>
      </c>
      <c r="AD283" s="217"/>
      <c r="AE283" s="217"/>
      <c r="AF283" s="215">
        <f t="shared" si="72"/>
        <v>0</v>
      </c>
    </row>
    <row r="284" spans="1:32" s="267" customFormat="1">
      <c r="A284" s="325">
        <f t="shared" si="73"/>
        <v>271</v>
      </c>
      <c r="B284" s="208" t="s">
        <v>524</v>
      </c>
      <c r="C284" s="208" t="s">
        <v>280</v>
      </c>
      <c r="D284" s="208" t="s">
        <v>741</v>
      </c>
      <c r="E284" s="209" t="s">
        <v>742</v>
      </c>
      <c r="F284" s="210">
        <v>117721.31</v>
      </c>
      <c r="G284" s="210">
        <v>33477.589999999997</v>
      </c>
      <c r="H284" s="210">
        <v>58924.93</v>
      </c>
      <c r="I284" s="210">
        <v>90500.61</v>
      </c>
      <c r="J284" s="210">
        <v>113126.71</v>
      </c>
      <c r="K284" s="210">
        <v>130160.74</v>
      </c>
      <c r="L284" s="210">
        <v>139688.99</v>
      </c>
      <c r="M284" s="210">
        <v>147975.31</v>
      </c>
      <c r="N284" s="210">
        <v>155068.54999999999</v>
      </c>
      <c r="O284" s="210">
        <v>161937.72</v>
      </c>
      <c r="P284" s="210">
        <v>171532.01</v>
      </c>
      <c r="Q284" s="210">
        <v>186152.77</v>
      </c>
      <c r="R284" s="210">
        <v>208767.15</v>
      </c>
      <c r="S284" s="211">
        <f t="shared" si="77"/>
        <v>129315.84666666668</v>
      </c>
      <c r="T284" s="185"/>
      <c r="U284" s="214"/>
      <c r="V284" s="214"/>
      <c r="W284" s="214">
        <f t="shared" si="75"/>
        <v>129315.84666666668</v>
      </c>
      <c r="X284" s="216"/>
      <c r="Y284" s="214"/>
      <c r="Z284" s="214"/>
      <c r="AA284" s="214"/>
      <c r="AB284" s="214"/>
      <c r="AC284" s="266">
        <f t="shared" si="76"/>
        <v>129315.84666666668</v>
      </c>
      <c r="AD284" s="217"/>
      <c r="AE284" s="217"/>
      <c r="AF284" s="215">
        <f t="shared" si="72"/>
        <v>0</v>
      </c>
    </row>
    <row r="285" spans="1:32" s="267" customFormat="1">
      <c r="A285" s="325">
        <f t="shared" si="73"/>
        <v>272</v>
      </c>
      <c r="B285" s="208" t="s">
        <v>522</v>
      </c>
      <c r="C285" s="208" t="s">
        <v>280</v>
      </c>
      <c r="D285" s="208" t="s">
        <v>743</v>
      </c>
      <c r="E285" s="209" t="s">
        <v>744</v>
      </c>
      <c r="F285" s="210">
        <v>1167768.6299999999</v>
      </c>
      <c r="G285" s="210">
        <v>195362.41</v>
      </c>
      <c r="H285" s="210">
        <v>328402.13</v>
      </c>
      <c r="I285" s="210">
        <v>491479</v>
      </c>
      <c r="J285" s="210">
        <v>603090.49</v>
      </c>
      <c r="K285" s="210">
        <v>676344.93</v>
      </c>
      <c r="L285" s="210">
        <v>719202.96</v>
      </c>
      <c r="M285" s="210">
        <v>754531.38</v>
      </c>
      <c r="N285" s="210">
        <v>787082.54</v>
      </c>
      <c r="O285" s="210">
        <v>820953.59999999998</v>
      </c>
      <c r="P285" s="210">
        <v>876482.38</v>
      </c>
      <c r="Q285" s="210">
        <v>959129.94</v>
      </c>
      <c r="R285" s="210">
        <v>1111049.94</v>
      </c>
      <c r="S285" s="211">
        <f t="shared" si="77"/>
        <v>695955.92041666666</v>
      </c>
      <c r="T285" s="185"/>
      <c r="U285" s="214"/>
      <c r="V285" s="214"/>
      <c r="W285" s="214">
        <f t="shared" si="75"/>
        <v>695955.92041666666</v>
      </c>
      <c r="X285" s="216"/>
      <c r="Y285" s="214"/>
      <c r="Z285" s="214"/>
      <c r="AA285" s="214"/>
      <c r="AB285" s="214"/>
      <c r="AC285" s="266">
        <f t="shared" si="76"/>
        <v>695955.92041666666</v>
      </c>
      <c r="AD285" s="217"/>
      <c r="AE285" s="217"/>
      <c r="AF285" s="215">
        <f t="shared" si="72"/>
        <v>0</v>
      </c>
    </row>
    <row r="286" spans="1:32" s="267" customFormat="1">
      <c r="A286" s="325">
        <f t="shared" si="73"/>
        <v>273</v>
      </c>
      <c r="B286" s="208" t="s">
        <v>494</v>
      </c>
      <c r="C286" s="208" t="s">
        <v>280</v>
      </c>
      <c r="D286" s="208" t="s">
        <v>745</v>
      </c>
      <c r="E286" s="209" t="s">
        <v>746</v>
      </c>
      <c r="F286" s="210">
        <v>272590.59000000003</v>
      </c>
      <c r="G286" s="210">
        <v>22989</v>
      </c>
      <c r="H286" s="210">
        <v>45978</v>
      </c>
      <c r="I286" s="210">
        <v>68967</v>
      </c>
      <c r="J286" s="210">
        <v>93394</v>
      </c>
      <c r="K286" s="210">
        <v>120497.49</v>
      </c>
      <c r="L286" s="210">
        <v>146770.73000000001</v>
      </c>
      <c r="M286" s="210">
        <v>173043.73</v>
      </c>
      <c r="N286" s="210">
        <v>179905.73</v>
      </c>
      <c r="O286" s="210">
        <v>203752.73</v>
      </c>
      <c r="P286" s="210">
        <v>227599.73</v>
      </c>
      <c r="Q286" s="210">
        <v>251446.73</v>
      </c>
      <c r="R286" s="210">
        <v>275293.73</v>
      </c>
      <c r="S286" s="211">
        <f t="shared" si="77"/>
        <v>150690.58583333332</v>
      </c>
      <c r="T286" s="185"/>
      <c r="U286" s="214"/>
      <c r="V286" s="214"/>
      <c r="W286" s="214">
        <f t="shared" si="75"/>
        <v>150690.58583333332</v>
      </c>
      <c r="X286" s="216"/>
      <c r="Y286" s="214"/>
      <c r="Z286" s="214"/>
      <c r="AA286" s="214"/>
      <c r="AB286" s="214"/>
      <c r="AC286" s="266">
        <f t="shared" si="76"/>
        <v>150690.58583333332</v>
      </c>
      <c r="AD286" s="217"/>
      <c r="AE286" s="217"/>
      <c r="AF286" s="215">
        <f t="shared" si="72"/>
        <v>0</v>
      </c>
    </row>
    <row r="287" spans="1:32" s="267" customFormat="1">
      <c r="A287" s="325">
        <f t="shared" si="73"/>
        <v>274</v>
      </c>
      <c r="B287" s="208" t="s">
        <v>522</v>
      </c>
      <c r="C287" s="208" t="s">
        <v>280</v>
      </c>
      <c r="D287" s="208" t="s">
        <v>745</v>
      </c>
      <c r="E287" s="209" t="s">
        <v>746</v>
      </c>
      <c r="F287" s="210">
        <v>1458277.32</v>
      </c>
      <c r="G287" s="210">
        <v>129057</v>
      </c>
      <c r="H287" s="210">
        <v>258114</v>
      </c>
      <c r="I287" s="210">
        <v>387171</v>
      </c>
      <c r="J287" s="210">
        <v>516228</v>
      </c>
      <c r="K287" s="210">
        <v>645285</v>
      </c>
      <c r="L287" s="210">
        <v>774342</v>
      </c>
      <c r="M287" s="210">
        <v>914662</v>
      </c>
      <c r="N287" s="210">
        <v>1054982</v>
      </c>
      <c r="O287" s="210">
        <v>1195302</v>
      </c>
      <c r="P287" s="210">
        <v>1335622</v>
      </c>
      <c r="Q287" s="210">
        <v>1476140.04</v>
      </c>
      <c r="R287" s="210">
        <v>1616657.04</v>
      </c>
      <c r="S287" s="211">
        <f>((F287+R287)+((G287+H287+I287+J287+K287+L287+M287+N287+O287+P287+Q287)*2))/24</f>
        <v>852031.0183333332</v>
      </c>
      <c r="T287" s="185"/>
      <c r="U287" s="214"/>
      <c r="V287" s="214"/>
      <c r="W287" s="214">
        <f t="shared" si="75"/>
        <v>852031.0183333332</v>
      </c>
      <c r="X287" s="216"/>
      <c r="Y287" s="214"/>
      <c r="Z287" s="214"/>
      <c r="AA287" s="214"/>
      <c r="AB287" s="214"/>
      <c r="AC287" s="266">
        <f t="shared" si="76"/>
        <v>852031.0183333332</v>
      </c>
      <c r="AD287" s="217"/>
      <c r="AE287" s="217"/>
      <c r="AF287" s="215">
        <f t="shared" si="72"/>
        <v>0</v>
      </c>
    </row>
    <row r="288" spans="1:32" s="267" customFormat="1">
      <c r="A288" s="325">
        <f t="shared" si="73"/>
        <v>275</v>
      </c>
      <c r="B288" s="208" t="s">
        <v>524</v>
      </c>
      <c r="C288" s="208" t="s">
        <v>280</v>
      </c>
      <c r="D288" s="208" t="s">
        <v>745</v>
      </c>
      <c r="E288" s="209" t="s">
        <v>746</v>
      </c>
      <c r="F288" s="210">
        <v>2406207.75</v>
      </c>
      <c r="G288" s="210">
        <v>214824</v>
      </c>
      <c r="H288" s="210">
        <v>429648</v>
      </c>
      <c r="I288" s="210">
        <v>644472</v>
      </c>
      <c r="J288" s="210">
        <v>872495</v>
      </c>
      <c r="K288" s="210">
        <v>1092155</v>
      </c>
      <c r="L288" s="210">
        <v>1305474.8899999999</v>
      </c>
      <c r="M288" s="210">
        <v>1518759.09</v>
      </c>
      <c r="N288" s="210">
        <v>1574468.09</v>
      </c>
      <c r="O288" s="210">
        <v>1768093.19</v>
      </c>
      <c r="P288" s="210">
        <v>1961515.16</v>
      </c>
      <c r="Q288" s="210">
        <v>2155133.16</v>
      </c>
      <c r="R288" s="210">
        <v>2348751.16</v>
      </c>
      <c r="S288" s="211">
        <f t="shared" si="77"/>
        <v>1326209.7529166667</v>
      </c>
      <c r="T288" s="185"/>
      <c r="U288" s="214"/>
      <c r="V288" s="214"/>
      <c r="W288" s="214">
        <f t="shared" si="75"/>
        <v>1326209.7529166667</v>
      </c>
      <c r="X288" s="216"/>
      <c r="Y288" s="214"/>
      <c r="Z288" s="214"/>
      <c r="AA288" s="214"/>
      <c r="AB288" s="214"/>
      <c r="AC288" s="266">
        <f t="shared" si="76"/>
        <v>1326209.7529166667</v>
      </c>
      <c r="AD288" s="217"/>
      <c r="AE288" s="217"/>
      <c r="AF288" s="215">
        <f t="shared" si="72"/>
        <v>0</v>
      </c>
    </row>
    <row r="289" spans="1:32" s="267" customFormat="1">
      <c r="A289" s="325">
        <f t="shared" si="73"/>
        <v>276</v>
      </c>
      <c r="B289" s="208" t="s">
        <v>494</v>
      </c>
      <c r="C289" s="208" t="s">
        <v>280</v>
      </c>
      <c r="D289" s="208" t="s">
        <v>747</v>
      </c>
      <c r="E289" s="209" t="s">
        <v>748</v>
      </c>
      <c r="F289" s="210">
        <v>993.6</v>
      </c>
      <c r="G289" s="210">
        <v>283.89</v>
      </c>
      <c r="H289" s="210">
        <v>321.83</v>
      </c>
      <c r="I289" s="210">
        <v>611.27</v>
      </c>
      <c r="J289" s="210">
        <v>919.59</v>
      </c>
      <c r="K289" s="210">
        <v>1764.06</v>
      </c>
      <c r="L289" s="210">
        <v>1785.22</v>
      </c>
      <c r="M289" s="210">
        <v>1785.22</v>
      </c>
      <c r="N289" s="210">
        <v>1785.22</v>
      </c>
      <c r="O289" s="210">
        <v>1785.22</v>
      </c>
      <c r="P289" s="210">
        <v>1785.22</v>
      </c>
      <c r="Q289" s="210">
        <v>1858.08</v>
      </c>
      <c r="R289" s="210">
        <v>2223.23</v>
      </c>
      <c r="S289" s="211">
        <f t="shared" si="77"/>
        <v>1357.769583333333</v>
      </c>
      <c r="T289" s="185"/>
      <c r="U289" s="214"/>
      <c r="V289" s="214"/>
      <c r="W289" s="214">
        <f t="shared" si="75"/>
        <v>1357.769583333333</v>
      </c>
      <c r="X289" s="216"/>
      <c r="Y289" s="214"/>
      <c r="Z289" s="214"/>
      <c r="AA289" s="214"/>
      <c r="AB289" s="214"/>
      <c r="AC289" s="266">
        <f t="shared" si="76"/>
        <v>1357.769583333333</v>
      </c>
      <c r="AD289" s="217"/>
      <c r="AE289" s="217"/>
      <c r="AF289" s="215">
        <f t="shared" si="72"/>
        <v>0</v>
      </c>
    </row>
    <row r="290" spans="1:32" s="267" customFormat="1">
      <c r="A290" s="325">
        <f t="shared" si="73"/>
        <v>277</v>
      </c>
      <c r="B290" s="208" t="s">
        <v>522</v>
      </c>
      <c r="C290" s="208" t="s">
        <v>280</v>
      </c>
      <c r="D290" s="208" t="s">
        <v>747</v>
      </c>
      <c r="E290" s="209" t="s">
        <v>748</v>
      </c>
      <c r="F290" s="210">
        <v>29229.57</v>
      </c>
      <c r="G290" s="210">
        <v>264.72000000000003</v>
      </c>
      <c r="H290" s="210">
        <v>751.59</v>
      </c>
      <c r="I290" s="210">
        <v>1063.97</v>
      </c>
      <c r="J290" s="210">
        <v>1591.66</v>
      </c>
      <c r="K290" s="210">
        <v>1933.52</v>
      </c>
      <c r="L290" s="210">
        <v>2311.75</v>
      </c>
      <c r="M290" s="210">
        <v>3643.57</v>
      </c>
      <c r="N290" s="210">
        <v>4250.1400000000003</v>
      </c>
      <c r="O290" s="210">
        <v>24844.639999999999</v>
      </c>
      <c r="P290" s="210">
        <v>25351.48</v>
      </c>
      <c r="Q290" s="210">
        <v>26056.49</v>
      </c>
      <c r="R290" s="210">
        <v>26450.98</v>
      </c>
      <c r="S290" s="211">
        <f t="shared" si="77"/>
        <v>9991.9837499999994</v>
      </c>
      <c r="T290" s="185"/>
      <c r="U290" s="214"/>
      <c r="V290" s="214"/>
      <c r="W290" s="214">
        <f t="shared" si="75"/>
        <v>9991.9837499999994</v>
      </c>
      <c r="X290" s="216"/>
      <c r="Y290" s="214"/>
      <c r="Z290" s="214"/>
      <c r="AA290" s="214"/>
      <c r="AB290" s="214"/>
      <c r="AC290" s="266">
        <f t="shared" si="76"/>
        <v>9991.9837499999994</v>
      </c>
      <c r="AD290" s="217"/>
      <c r="AE290" s="217"/>
      <c r="AF290" s="215">
        <f t="shared" si="72"/>
        <v>0</v>
      </c>
    </row>
    <row r="291" spans="1:32" s="267" customFormat="1">
      <c r="A291" s="325">
        <f t="shared" si="73"/>
        <v>278</v>
      </c>
      <c r="B291" s="208" t="s">
        <v>524</v>
      </c>
      <c r="C291" s="208" t="s">
        <v>280</v>
      </c>
      <c r="D291" s="208" t="s">
        <v>747</v>
      </c>
      <c r="E291" s="209" t="s">
        <v>748</v>
      </c>
      <c r="F291" s="210">
        <v>9156.3799999999992</v>
      </c>
      <c r="G291" s="210">
        <v>-797.11</v>
      </c>
      <c r="H291" s="210">
        <v>-673.76</v>
      </c>
      <c r="I291" s="210">
        <v>14873.58</v>
      </c>
      <c r="J291" s="210">
        <v>20785.689999999999</v>
      </c>
      <c r="K291" s="210">
        <v>22336.83</v>
      </c>
      <c r="L291" s="210">
        <v>23071.86</v>
      </c>
      <c r="M291" s="210">
        <v>23791.4</v>
      </c>
      <c r="N291" s="210">
        <v>33454.019999999997</v>
      </c>
      <c r="O291" s="210">
        <v>33591.9</v>
      </c>
      <c r="P291" s="210">
        <v>34194.379999999997</v>
      </c>
      <c r="Q291" s="210">
        <v>34421.81</v>
      </c>
      <c r="R291" s="210">
        <v>34335.31</v>
      </c>
      <c r="S291" s="211">
        <f t="shared" si="77"/>
        <v>21733.037083333333</v>
      </c>
      <c r="T291" s="185"/>
      <c r="U291" s="214"/>
      <c r="V291" s="214"/>
      <c r="W291" s="214">
        <f t="shared" si="75"/>
        <v>21733.037083333333</v>
      </c>
      <c r="X291" s="216"/>
      <c r="Y291" s="214"/>
      <c r="Z291" s="214"/>
      <c r="AA291" s="214"/>
      <c r="AB291" s="214"/>
      <c r="AC291" s="266">
        <f t="shared" si="76"/>
        <v>21733.037083333333</v>
      </c>
      <c r="AD291" s="217"/>
      <c r="AE291" s="217"/>
      <c r="AF291" s="215">
        <f t="shared" si="72"/>
        <v>0</v>
      </c>
    </row>
    <row r="292" spans="1:32" s="267" customFormat="1">
      <c r="A292" s="325">
        <f t="shared" si="73"/>
        <v>279</v>
      </c>
      <c r="B292" s="185" t="s">
        <v>127</v>
      </c>
      <c r="C292" s="185" t="s">
        <v>281</v>
      </c>
      <c r="D292" s="185" t="s">
        <v>127</v>
      </c>
      <c r="E292" s="209" t="s">
        <v>749</v>
      </c>
      <c r="F292" s="230">
        <v>2221137.12</v>
      </c>
      <c r="G292" s="230">
        <v>220730.39</v>
      </c>
      <c r="H292" s="230">
        <v>458372.11</v>
      </c>
      <c r="I292" s="230">
        <v>650749.69999999995</v>
      </c>
      <c r="J292" s="230">
        <v>835744.55</v>
      </c>
      <c r="K292" s="230">
        <v>1030779.05</v>
      </c>
      <c r="L292" s="230">
        <v>1218045.7</v>
      </c>
      <c r="M292" s="230">
        <v>1384451.07</v>
      </c>
      <c r="N292" s="230">
        <v>1590059.19</v>
      </c>
      <c r="O292" s="230">
        <v>1748289.82</v>
      </c>
      <c r="P292" s="230">
        <v>1925989.99</v>
      </c>
      <c r="Q292" s="230">
        <v>2099139.1</v>
      </c>
      <c r="R292" s="230">
        <v>2257640.98</v>
      </c>
      <c r="S292" s="211">
        <f>((F292+R292)+((G292+H292+I292+J292+K292+L292+M292+N292+O292+P292+Q292)*2))/24</f>
        <v>1283478.3099999998</v>
      </c>
      <c r="T292" s="185"/>
      <c r="U292" s="214"/>
      <c r="V292" s="214"/>
      <c r="W292" s="214">
        <f t="shared" si="75"/>
        <v>1283478.3099999998</v>
      </c>
      <c r="X292" s="216"/>
      <c r="Y292" s="214"/>
      <c r="Z292" s="214"/>
      <c r="AA292" s="214"/>
      <c r="AB292" s="214"/>
      <c r="AC292" s="266">
        <f t="shared" si="76"/>
        <v>1283478.3099999998</v>
      </c>
      <c r="AD292" s="217"/>
      <c r="AE292" s="217"/>
      <c r="AF292" s="215">
        <f t="shared" si="72"/>
        <v>0</v>
      </c>
    </row>
    <row r="293" spans="1:32" s="267" customFormat="1">
      <c r="A293" s="325">
        <f t="shared" si="73"/>
        <v>280</v>
      </c>
      <c r="B293" s="185"/>
      <c r="C293" s="185"/>
      <c r="D293" s="185"/>
      <c r="E293" s="237" t="s">
        <v>282</v>
      </c>
      <c r="F293" s="218">
        <f t="shared" ref="F293:S293" si="78">SUM(F278:F292)</f>
        <v>29055993.149999999</v>
      </c>
      <c r="G293" s="218">
        <f t="shared" si="78"/>
        <v>4110746.9500000007</v>
      </c>
      <c r="H293" s="218">
        <f t="shared" si="78"/>
        <v>7568028.5200000005</v>
      </c>
      <c r="I293" s="218">
        <f t="shared" si="78"/>
        <v>11015883.790000001</v>
      </c>
      <c r="J293" s="218">
        <f t="shared" si="78"/>
        <v>13592270.760000002</v>
      </c>
      <c r="K293" s="218">
        <f t="shared" si="78"/>
        <v>15418443.92</v>
      </c>
      <c r="L293" s="218">
        <f t="shared" si="78"/>
        <v>16918084.170000002</v>
      </c>
      <c r="M293" s="218">
        <f t="shared" si="78"/>
        <v>18289571.93</v>
      </c>
      <c r="N293" s="218">
        <f t="shared" si="78"/>
        <v>19409871.52</v>
      </c>
      <c r="O293" s="218">
        <f t="shared" si="78"/>
        <v>20812513.030000001</v>
      </c>
      <c r="P293" s="218">
        <f t="shared" si="78"/>
        <v>22691143.969999999</v>
      </c>
      <c r="Q293" s="218">
        <f t="shared" si="78"/>
        <v>25125535.849999998</v>
      </c>
      <c r="R293" s="218">
        <f t="shared" si="78"/>
        <v>28430305.460000001</v>
      </c>
      <c r="S293" s="219">
        <f t="shared" si="78"/>
        <v>16974603.642916668</v>
      </c>
      <c r="T293" s="185"/>
      <c r="U293" s="214"/>
      <c r="V293" s="214"/>
      <c r="W293" s="214"/>
      <c r="X293" s="216"/>
      <c r="Y293" s="214"/>
      <c r="Z293" s="214"/>
      <c r="AA293" s="214"/>
      <c r="AB293" s="214"/>
      <c r="AC293" s="217"/>
      <c r="AD293" s="217"/>
      <c r="AE293" s="217"/>
      <c r="AF293" s="215">
        <f t="shared" si="72"/>
        <v>0</v>
      </c>
    </row>
    <row r="294" spans="1:32">
      <c r="A294" s="325">
        <f t="shared" si="73"/>
        <v>281</v>
      </c>
      <c r="B294" s="185"/>
      <c r="C294" s="185"/>
      <c r="D294" s="185"/>
      <c r="E294" s="237"/>
      <c r="F294" s="210"/>
      <c r="G294" s="274"/>
      <c r="H294" s="258"/>
      <c r="I294" s="258"/>
      <c r="J294" s="259"/>
      <c r="K294" s="260"/>
      <c r="L294" s="261"/>
      <c r="M294" s="262"/>
      <c r="N294" s="263"/>
      <c r="O294" s="229"/>
      <c r="P294" s="264"/>
      <c r="Q294" s="275"/>
      <c r="R294" s="210"/>
      <c r="S294" s="228"/>
      <c r="T294" s="188"/>
      <c r="U294" s="214"/>
      <c r="V294" s="214"/>
      <c r="W294" s="214"/>
      <c r="X294" s="216"/>
      <c r="Y294" s="214"/>
      <c r="Z294" s="214"/>
      <c r="AA294" s="214"/>
      <c r="AB294" s="214"/>
      <c r="AC294" s="217"/>
      <c r="AD294" s="217"/>
      <c r="AE294" s="217"/>
      <c r="AF294" s="215">
        <f t="shared" si="72"/>
        <v>0</v>
      </c>
    </row>
    <row r="295" spans="1:32">
      <c r="A295" s="325">
        <f t="shared" si="73"/>
        <v>282</v>
      </c>
      <c r="B295" s="208" t="s">
        <v>494</v>
      </c>
      <c r="C295" s="208" t="s">
        <v>283</v>
      </c>
      <c r="D295" s="185"/>
      <c r="E295" s="209" t="s">
        <v>750</v>
      </c>
      <c r="F295" s="210">
        <v>24014068.280000001</v>
      </c>
      <c r="G295" s="210">
        <v>2110085.92</v>
      </c>
      <c r="H295" s="210">
        <v>4229201.8499999996</v>
      </c>
      <c r="I295" s="210">
        <v>6355417.0899999999</v>
      </c>
      <c r="J295" s="210">
        <v>8489935.3300000001</v>
      </c>
      <c r="K295" s="210">
        <v>10637381.52</v>
      </c>
      <c r="L295" s="210">
        <v>12799582.960000001</v>
      </c>
      <c r="M295" s="210">
        <v>14988069.859999999</v>
      </c>
      <c r="N295" s="210">
        <v>17192360</v>
      </c>
      <c r="O295" s="210">
        <v>19425118.199999999</v>
      </c>
      <c r="P295" s="210">
        <v>21687934.18</v>
      </c>
      <c r="Q295" s="210">
        <v>23984099.579999998</v>
      </c>
      <c r="R295" s="210">
        <v>26303412.609999999</v>
      </c>
      <c r="S295" s="228">
        <f>((F295+R295)+((G295+H295+I295+J295+K295+L295+M295+N295+O295+P295+Q295)*2))/24</f>
        <v>13921493.911250001</v>
      </c>
      <c r="T295" s="188"/>
      <c r="U295" s="214"/>
      <c r="V295" s="214"/>
      <c r="W295" s="214">
        <f t="shared" ref="W295:W297" si="79">+S295</f>
        <v>13921493.911250001</v>
      </c>
      <c r="X295" s="216"/>
      <c r="Y295" s="214"/>
      <c r="Z295" s="214"/>
      <c r="AA295" s="214"/>
      <c r="AB295" s="214"/>
      <c r="AC295" s="266">
        <f t="shared" ref="AC295:AC296" si="80">+S295</f>
        <v>13921493.911250001</v>
      </c>
      <c r="AD295" s="217"/>
      <c r="AE295" s="217"/>
      <c r="AF295" s="215">
        <f t="shared" si="72"/>
        <v>0</v>
      </c>
    </row>
    <row r="296" spans="1:32">
      <c r="A296" s="325">
        <f t="shared" si="73"/>
        <v>283</v>
      </c>
      <c r="B296" s="208" t="s">
        <v>494</v>
      </c>
      <c r="C296" s="208" t="s">
        <v>284</v>
      </c>
      <c r="D296" s="185"/>
      <c r="E296" s="209" t="s">
        <v>751</v>
      </c>
      <c r="F296" s="210">
        <v>3032663.23</v>
      </c>
      <c r="G296" s="210">
        <v>284802.90999999997</v>
      </c>
      <c r="H296" s="210">
        <v>569721.69999999995</v>
      </c>
      <c r="I296" s="210">
        <v>854751.9</v>
      </c>
      <c r="J296" s="210">
        <v>1139861.95</v>
      </c>
      <c r="K296" s="210">
        <v>1424808.91</v>
      </c>
      <c r="L296" s="210">
        <v>1709755.87</v>
      </c>
      <c r="M296" s="210">
        <v>1994920.73</v>
      </c>
      <c r="N296" s="210">
        <v>2280085.7999999998</v>
      </c>
      <c r="O296" s="210">
        <v>2565268.1800000002</v>
      </c>
      <c r="P296" s="210">
        <v>2850451.84</v>
      </c>
      <c r="Q296" s="210">
        <v>3135636.98</v>
      </c>
      <c r="R296" s="210">
        <v>3486360.4</v>
      </c>
      <c r="S296" s="228">
        <f>((F296+R296)+((G296+H296+I296+J296+K296+L296+M296+N296+O296+P296+Q296)*2))/24</f>
        <v>1839131.5487500001</v>
      </c>
      <c r="T296" s="188"/>
      <c r="U296" s="214"/>
      <c r="V296" s="214"/>
      <c r="W296" s="214">
        <f t="shared" si="79"/>
        <v>1839131.5487500001</v>
      </c>
      <c r="X296" s="216"/>
      <c r="Y296" s="214"/>
      <c r="Z296" s="214"/>
      <c r="AA296" s="214"/>
      <c r="AB296" s="214"/>
      <c r="AC296" s="266">
        <f t="shared" si="80"/>
        <v>1839131.5487500001</v>
      </c>
      <c r="AD296" s="217"/>
      <c r="AE296" s="217"/>
      <c r="AF296" s="215">
        <f t="shared" si="72"/>
        <v>0</v>
      </c>
    </row>
    <row r="297" spans="1:32">
      <c r="A297" s="325">
        <f t="shared" si="73"/>
        <v>284</v>
      </c>
      <c r="B297" s="208" t="s">
        <v>494</v>
      </c>
      <c r="C297" s="268" t="s">
        <v>285</v>
      </c>
      <c r="D297" s="185"/>
      <c r="E297" s="209" t="s">
        <v>752</v>
      </c>
      <c r="F297" s="230">
        <v>0</v>
      </c>
      <c r="G297" s="230">
        <v>0</v>
      </c>
      <c r="H297" s="230">
        <v>0</v>
      </c>
      <c r="I297" s="230">
        <v>0</v>
      </c>
      <c r="J297" s="230">
        <v>0</v>
      </c>
      <c r="K297" s="230">
        <v>0</v>
      </c>
      <c r="L297" s="230">
        <v>0</v>
      </c>
      <c r="M297" s="230">
        <v>0</v>
      </c>
      <c r="N297" s="230">
        <v>0</v>
      </c>
      <c r="O297" s="230">
        <v>0</v>
      </c>
      <c r="P297" s="230">
        <v>0</v>
      </c>
      <c r="Q297" s="230">
        <v>0</v>
      </c>
      <c r="R297" s="230">
        <v>0</v>
      </c>
      <c r="S297" s="228">
        <f>((F297+R297)+((G297+H297+I297+J297+K297+L297+M297+N297+O297+P297+Q297)*2))/24</f>
        <v>0</v>
      </c>
      <c r="T297" s="188"/>
      <c r="U297" s="214"/>
      <c r="V297" s="214"/>
      <c r="W297" s="214">
        <f t="shared" si="79"/>
        <v>0</v>
      </c>
      <c r="X297" s="216"/>
      <c r="Y297" s="214"/>
      <c r="Z297" s="214"/>
      <c r="AA297" s="214"/>
      <c r="AB297" s="214"/>
      <c r="AC297" s="266">
        <f>+S297</f>
        <v>0</v>
      </c>
      <c r="AD297" s="217"/>
      <c r="AE297" s="217"/>
      <c r="AF297" s="215">
        <f t="shared" si="72"/>
        <v>0</v>
      </c>
    </row>
    <row r="298" spans="1:32">
      <c r="A298" s="325">
        <f t="shared" si="73"/>
        <v>285</v>
      </c>
      <c r="B298" s="185"/>
      <c r="C298" s="185"/>
      <c r="D298" s="185"/>
      <c r="E298" s="209" t="s">
        <v>286</v>
      </c>
      <c r="F298" s="218">
        <f>SUM(F295:F297)</f>
        <v>27046731.510000002</v>
      </c>
      <c r="G298" s="218">
        <f t="shared" ref="G298:S298" si="81">SUM(G295:G297)</f>
        <v>2394888.83</v>
      </c>
      <c r="H298" s="218">
        <f t="shared" si="81"/>
        <v>4798923.55</v>
      </c>
      <c r="I298" s="218">
        <f t="shared" si="81"/>
        <v>7210168.9900000002</v>
      </c>
      <c r="J298" s="218">
        <f t="shared" si="81"/>
        <v>9629797.2799999993</v>
      </c>
      <c r="K298" s="218">
        <f t="shared" si="81"/>
        <v>12062190.43</v>
      </c>
      <c r="L298" s="218">
        <f t="shared" si="81"/>
        <v>14509338.830000002</v>
      </c>
      <c r="M298" s="218">
        <f t="shared" si="81"/>
        <v>16982990.59</v>
      </c>
      <c r="N298" s="218">
        <f t="shared" si="81"/>
        <v>19472445.800000001</v>
      </c>
      <c r="O298" s="218">
        <f t="shared" si="81"/>
        <v>21990386.379999999</v>
      </c>
      <c r="P298" s="218">
        <f t="shared" si="81"/>
        <v>24538386.02</v>
      </c>
      <c r="Q298" s="218">
        <f t="shared" si="81"/>
        <v>27119736.559999999</v>
      </c>
      <c r="R298" s="218">
        <f t="shared" si="81"/>
        <v>29789773.009999998</v>
      </c>
      <c r="S298" s="282">
        <f t="shared" si="81"/>
        <v>15760625.460000001</v>
      </c>
      <c r="T298" s="188"/>
      <c r="U298" s="214"/>
      <c r="V298" s="214"/>
      <c r="W298" s="214"/>
      <c r="X298" s="216"/>
      <c r="Y298" s="214"/>
      <c r="Z298" s="214"/>
      <c r="AA298" s="214"/>
      <c r="AB298" s="214"/>
      <c r="AC298" s="217"/>
      <c r="AD298" s="217"/>
      <c r="AE298" s="217"/>
      <c r="AF298" s="215">
        <f t="shared" si="72"/>
        <v>0</v>
      </c>
    </row>
    <row r="299" spans="1:32">
      <c r="A299" s="325">
        <f t="shared" si="73"/>
        <v>286</v>
      </c>
      <c r="B299" s="185"/>
      <c r="C299" s="185"/>
      <c r="D299" s="185"/>
      <c r="E299" s="237"/>
      <c r="F299" s="210"/>
      <c r="G299" s="274"/>
      <c r="H299" s="258"/>
      <c r="I299" s="258"/>
      <c r="J299" s="259"/>
      <c r="K299" s="260"/>
      <c r="L299" s="261"/>
      <c r="M299" s="262"/>
      <c r="N299" s="263"/>
      <c r="O299" s="229"/>
      <c r="P299" s="264"/>
      <c r="Q299" s="275"/>
      <c r="R299" s="210"/>
      <c r="S299" s="228"/>
      <c r="T299" s="188"/>
      <c r="U299" s="214"/>
      <c r="V299" s="214"/>
      <c r="W299" s="214"/>
      <c r="X299" s="216"/>
      <c r="Y299" s="214"/>
      <c r="Z299" s="214"/>
      <c r="AA299" s="214"/>
      <c r="AB299" s="214"/>
      <c r="AC299" s="217"/>
      <c r="AD299" s="217"/>
      <c r="AE299" s="217"/>
      <c r="AF299" s="215">
        <f t="shared" si="72"/>
        <v>0</v>
      </c>
    </row>
    <row r="300" spans="1:32">
      <c r="A300" s="325">
        <f t="shared" si="73"/>
        <v>287</v>
      </c>
      <c r="B300" s="208" t="s">
        <v>494</v>
      </c>
      <c r="C300" s="208" t="s">
        <v>287</v>
      </c>
      <c r="D300" s="185"/>
      <c r="E300" s="209" t="s">
        <v>288</v>
      </c>
      <c r="F300" s="210">
        <v>0</v>
      </c>
      <c r="G300" s="210">
        <v>0</v>
      </c>
      <c r="H300" s="210">
        <v>0</v>
      </c>
      <c r="I300" s="210">
        <v>0</v>
      </c>
      <c r="J300" s="210">
        <v>0</v>
      </c>
      <c r="K300" s="210">
        <v>0</v>
      </c>
      <c r="L300" s="210">
        <v>0</v>
      </c>
      <c r="M300" s="210">
        <v>0</v>
      </c>
      <c r="N300" s="210">
        <v>0</v>
      </c>
      <c r="O300" s="210">
        <v>0</v>
      </c>
      <c r="P300" s="210">
        <v>0</v>
      </c>
      <c r="Q300" s="210">
        <v>0</v>
      </c>
      <c r="R300" s="210">
        <v>0</v>
      </c>
      <c r="S300" s="211">
        <f>((F300+R300)+((G300+H300+I300+J300+K300+L300+M300+N300+O300+P300+Q300)*2))/24</f>
        <v>0</v>
      </c>
      <c r="T300" s="188"/>
      <c r="U300" s="214"/>
      <c r="V300" s="214"/>
      <c r="W300" s="214"/>
      <c r="X300" s="216"/>
      <c r="Y300" s="214"/>
      <c r="Z300" s="214"/>
      <c r="AA300" s="214"/>
      <c r="AB300" s="214"/>
      <c r="AC300" s="217"/>
      <c r="AD300" s="217"/>
      <c r="AE300" s="217"/>
      <c r="AF300" s="215">
        <f t="shared" si="72"/>
        <v>0</v>
      </c>
    </row>
    <row r="301" spans="1:32">
      <c r="A301" s="325">
        <f t="shared" si="73"/>
        <v>288</v>
      </c>
      <c r="B301" s="208" t="s">
        <v>494</v>
      </c>
      <c r="C301" s="208" t="s">
        <v>289</v>
      </c>
      <c r="D301" s="185"/>
      <c r="E301" s="209" t="s">
        <v>290</v>
      </c>
      <c r="F301" s="210">
        <v>11142249.390000001</v>
      </c>
      <c r="G301" s="210">
        <v>928402.29</v>
      </c>
      <c r="H301" s="210">
        <v>1856695.2</v>
      </c>
      <c r="I301" s="210">
        <v>2784988.12</v>
      </c>
      <c r="J301" s="210">
        <v>3713281.03</v>
      </c>
      <c r="K301" s="210">
        <v>4641552.08</v>
      </c>
      <c r="L301" s="210">
        <v>5569823.1299999999</v>
      </c>
      <c r="M301" s="210">
        <v>6498094.1699999999</v>
      </c>
      <c r="N301" s="210">
        <v>7426365.21</v>
      </c>
      <c r="O301" s="210">
        <v>8354636.2599999998</v>
      </c>
      <c r="P301" s="210">
        <v>9282907.2899999991</v>
      </c>
      <c r="Q301" s="210">
        <v>10211003.310000001</v>
      </c>
      <c r="R301" s="210">
        <v>11139099.369999999</v>
      </c>
      <c r="S301" s="211">
        <f>((F301+R301)+((G301+H301+I301+J301+K301+L301+M301+N301+O301+P301+Q301)*2))/24</f>
        <v>6034035.2058333335</v>
      </c>
      <c r="T301" s="188"/>
      <c r="U301" s="214"/>
      <c r="V301" s="214"/>
      <c r="W301" s="214">
        <f t="shared" ref="W301:W311" si="82">+S301</f>
        <v>6034035.2058333335</v>
      </c>
      <c r="X301" s="216"/>
      <c r="Y301" s="214"/>
      <c r="Z301" s="214"/>
      <c r="AA301" s="214"/>
      <c r="AB301" s="214"/>
      <c r="AC301" s="266">
        <f t="shared" ref="AC301:AC311" si="83">+S301</f>
        <v>6034035.2058333335</v>
      </c>
      <c r="AD301" s="217"/>
      <c r="AE301" s="217"/>
      <c r="AF301" s="215">
        <f t="shared" si="72"/>
        <v>0</v>
      </c>
    </row>
    <row r="302" spans="1:32">
      <c r="A302" s="325">
        <f t="shared" si="73"/>
        <v>289</v>
      </c>
      <c r="B302" s="208" t="s">
        <v>494</v>
      </c>
      <c r="C302" s="208" t="s">
        <v>289</v>
      </c>
      <c r="D302" s="208" t="s">
        <v>22</v>
      </c>
      <c r="E302" s="229" t="s">
        <v>291</v>
      </c>
      <c r="F302" s="210">
        <v>261191.14</v>
      </c>
      <c r="G302" s="210">
        <v>42333.91</v>
      </c>
      <c r="H302" s="210">
        <v>61985.96</v>
      </c>
      <c r="I302" s="210">
        <v>83051.03</v>
      </c>
      <c r="J302" s="210">
        <v>88985.27</v>
      </c>
      <c r="K302" s="210">
        <v>93618.16</v>
      </c>
      <c r="L302" s="210">
        <v>99620.89</v>
      </c>
      <c r="M302" s="210">
        <v>122364.04</v>
      </c>
      <c r="N302" s="210">
        <v>187132.93</v>
      </c>
      <c r="O302" s="210">
        <v>266875.86</v>
      </c>
      <c r="P302" s="210">
        <v>308847.27</v>
      </c>
      <c r="Q302" s="210">
        <v>392534.75</v>
      </c>
      <c r="R302" s="210">
        <v>548333.80000000005</v>
      </c>
      <c r="S302" s="211">
        <f>((F302+R302)+((G302+H302+I302+J302+K302+L302+M302+N302+O302+P302+Q302)*2))/24</f>
        <v>179342.71166666667</v>
      </c>
      <c r="T302" s="188"/>
      <c r="U302" s="214"/>
      <c r="V302" s="214"/>
      <c r="W302" s="214">
        <f t="shared" si="82"/>
        <v>179342.71166666667</v>
      </c>
      <c r="X302" s="216"/>
      <c r="Y302" s="214"/>
      <c r="Z302" s="214"/>
      <c r="AA302" s="214"/>
      <c r="AB302" s="214"/>
      <c r="AC302" s="266">
        <f t="shared" si="83"/>
        <v>179342.71166666667</v>
      </c>
      <c r="AD302" s="217"/>
      <c r="AE302" s="217"/>
      <c r="AF302" s="215">
        <f t="shared" si="72"/>
        <v>0</v>
      </c>
    </row>
    <row r="303" spans="1:32">
      <c r="A303" s="325">
        <f t="shared" si="73"/>
        <v>290</v>
      </c>
      <c r="B303" s="208" t="s">
        <v>494</v>
      </c>
      <c r="C303" s="208" t="s">
        <v>292</v>
      </c>
      <c r="D303" s="208" t="s">
        <v>137</v>
      </c>
      <c r="E303" s="209" t="s">
        <v>753</v>
      </c>
      <c r="F303" s="210">
        <v>85069.48</v>
      </c>
      <c r="G303" s="210">
        <v>8072.92</v>
      </c>
      <c r="H303" s="210">
        <v>15364.59</v>
      </c>
      <c r="I303" s="210">
        <v>23437.52</v>
      </c>
      <c r="J303" s="210">
        <v>31250.02</v>
      </c>
      <c r="K303" s="210">
        <v>39322.94</v>
      </c>
      <c r="L303" s="210">
        <v>47135.44</v>
      </c>
      <c r="M303" s="210">
        <v>55208.36</v>
      </c>
      <c r="N303" s="210">
        <v>63281.279999999999</v>
      </c>
      <c r="O303" s="210">
        <v>71093.789999999994</v>
      </c>
      <c r="P303" s="210">
        <v>79166.710000000006</v>
      </c>
      <c r="Q303" s="210">
        <v>86979.21</v>
      </c>
      <c r="R303" s="210">
        <v>95052.07</v>
      </c>
      <c r="S303" s="211">
        <f>((F303+R303)+((G303+H303+I303+J303+K303+L303+M303+N303+O303+P303+Q303)*2))/24</f>
        <v>50864.462916666664</v>
      </c>
      <c r="T303" s="188"/>
      <c r="U303" s="214"/>
      <c r="V303" s="214"/>
      <c r="W303" s="214">
        <f t="shared" si="82"/>
        <v>50864.462916666664</v>
      </c>
      <c r="X303" s="216"/>
      <c r="Y303" s="214"/>
      <c r="Z303" s="214"/>
      <c r="AA303" s="214"/>
      <c r="AB303" s="214"/>
      <c r="AC303" s="266">
        <f t="shared" si="83"/>
        <v>50864.462916666664</v>
      </c>
      <c r="AD303" s="217"/>
      <c r="AE303" s="217"/>
      <c r="AF303" s="215">
        <f t="shared" si="72"/>
        <v>0</v>
      </c>
    </row>
    <row r="304" spans="1:32">
      <c r="A304" s="325">
        <f t="shared" si="73"/>
        <v>291</v>
      </c>
      <c r="B304" s="208" t="s">
        <v>522</v>
      </c>
      <c r="C304" s="208" t="s">
        <v>292</v>
      </c>
      <c r="D304" s="208" t="s">
        <v>754</v>
      </c>
      <c r="E304" s="209" t="s">
        <v>755</v>
      </c>
      <c r="F304" s="210">
        <v>1654.56</v>
      </c>
      <c r="G304" s="210">
        <v>23.85</v>
      </c>
      <c r="H304" s="210">
        <v>76.52</v>
      </c>
      <c r="I304" s="210">
        <v>150.68</v>
      </c>
      <c r="J304" s="210">
        <v>248.8</v>
      </c>
      <c r="K304" s="210">
        <v>366.3</v>
      </c>
      <c r="L304" s="210">
        <v>524.48</v>
      </c>
      <c r="M304" s="210">
        <v>663.72</v>
      </c>
      <c r="N304" s="210">
        <v>886.31</v>
      </c>
      <c r="O304" s="210">
        <v>1088.95</v>
      </c>
      <c r="P304" s="210">
        <v>1379.47</v>
      </c>
      <c r="Q304" s="210">
        <v>1543.27</v>
      </c>
      <c r="R304" s="210">
        <v>3105.24</v>
      </c>
      <c r="S304" s="211">
        <f t="shared" ref="S304:S309" si="84">((F304+R304)+((G304+H304+I304+J304+K304+L304+M304+N304+O304+P304+Q304)*2))/24</f>
        <v>777.6875</v>
      </c>
      <c r="T304" s="188"/>
      <c r="U304" s="214"/>
      <c r="V304" s="214"/>
      <c r="W304" s="214">
        <f t="shared" si="82"/>
        <v>777.6875</v>
      </c>
      <c r="X304" s="216"/>
      <c r="Y304" s="214"/>
      <c r="Z304" s="214"/>
      <c r="AA304" s="214"/>
      <c r="AB304" s="214"/>
      <c r="AC304" s="266">
        <f t="shared" si="83"/>
        <v>777.6875</v>
      </c>
      <c r="AD304" s="217"/>
      <c r="AE304" s="217"/>
      <c r="AF304" s="215">
        <f t="shared" si="72"/>
        <v>0</v>
      </c>
    </row>
    <row r="305" spans="1:32">
      <c r="A305" s="325">
        <f t="shared" si="73"/>
        <v>292</v>
      </c>
      <c r="B305" s="208" t="s">
        <v>522</v>
      </c>
      <c r="C305" s="208" t="s">
        <v>292</v>
      </c>
      <c r="D305" s="208" t="s">
        <v>756</v>
      </c>
      <c r="E305" s="209" t="s">
        <v>757</v>
      </c>
      <c r="F305" s="210">
        <v>168887.29</v>
      </c>
      <c r="G305" s="210">
        <v>8389.86</v>
      </c>
      <c r="H305" s="210">
        <v>17240.2</v>
      </c>
      <c r="I305" s="210">
        <v>30002.5</v>
      </c>
      <c r="J305" s="210">
        <v>46646.75</v>
      </c>
      <c r="K305" s="210">
        <v>64650.63</v>
      </c>
      <c r="L305" s="210">
        <v>82674.87</v>
      </c>
      <c r="M305" s="210">
        <v>101522.38</v>
      </c>
      <c r="N305" s="210">
        <v>119460.57</v>
      </c>
      <c r="O305" s="210">
        <v>134014.20000000001</v>
      </c>
      <c r="P305" s="210">
        <v>149548.85</v>
      </c>
      <c r="Q305" s="210">
        <v>156077.73000000001</v>
      </c>
      <c r="R305" s="210">
        <v>156518.59</v>
      </c>
      <c r="S305" s="211">
        <f t="shared" si="84"/>
        <v>89410.956666666665</v>
      </c>
      <c r="T305" s="188"/>
      <c r="U305" s="214"/>
      <c r="V305" s="214"/>
      <c r="W305" s="214">
        <f t="shared" si="82"/>
        <v>89410.956666666665</v>
      </c>
      <c r="X305" s="216"/>
      <c r="Y305" s="214"/>
      <c r="Z305" s="214"/>
      <c r="AA305" s="214"/>
      <c r="AB305" s="214"/>
      <c r="AC305" s="266">
        <f t="shared" si="83"/>
        <v>89410.956666666665</v>
      </c>
      <c r="AD305" s="217"/>
      <c r="AE305" s="217"/>
      <c r="AF305" s="215">
        <f t="shared" si="72"/>
        <v>0</v>
      </c>
    </row>
    <row r="306" spans="1:32">
      <c r="A306" s="325">
        <f t="shared" si="73"/>
        <v>293</v>
      </c>
      <c r="B306" s="208" t="s">
        <v>522</v>
      </c>
      <c r="C306" s="208" t="s">
        <v>292</v>
      </c>
      <c r="D306" s="208" t="s">
        <v>758</v>
      </c>
      <c r="E306" s="209" t="s">
        <v>759</v>
      </c>
      <c r="F306" s="210">
        <v>179247.51</v>
      </c>
      <c r="G306" s="210">
        <v>4696.57</v>
      </c>
      <c r="H306" s="210">
        <v>7291.76</v>
      </c>
      <c r="I306" s="210">
        <v>8200.83</v>
      </c>
      <c r="J306" s="210">
        <v>12096.23</v>
      </c>
      <c r="K306" s="210">
        <v>17769.509999999998</v>
      </c>
      <c r="L306" s="210">
        <v>21844.14</v>
      </c>
      <c r="M306" s="210">
        <v>26395.13</v>
      </c>
      <c r="N306" s="210">
        <v>26395.13</v>
      </c>
      <c r="O306" s="210">
        <v>27405.49</v>
      </c>
      <c r="P306" s="210">
        <v>27405.49</v>
      </c>
      <c r="Q306" s="210">
        <v>39378.44</v>
      </c>
      <c r="R306" s="210">
        <v>39378.44</v>
      </c>
      <c r="S306" s="211">
        <f t="shared" si="84"/>
        <v>27349.307916666668</v>
      </c>
      <c r="T306" s="188"/>
      <c r="U306" s="214"/>
      <c r="V306" s="214"/>
      <c r="W306" s="214">
        <f t="shared" si="82"/>
        <v>27349.307916666668</v>
      </c>
      <c r="X306" s="216"/>
      <c r="Y306" s="214"/>
      <c r="Z306" s="214"/>
      <c r="AA306" s="214"/>
      <c r="AB306" s="214"/>
      <c r="AC306" s="266">
        <f t="shared" si="83"/>
        <v>27349.307916666668</v>
      </c>
      <c r="AD306" s="217"/>
      <c r="AE306" s="217"/>
      <c r="AF306" s="215">
        <f t="shared" si="72"/>
        <v>0</v>
      </c>
    </row>
    <row r="307" spans="1:32">
      <c r="A307" s="325">
        <f t="shared" si="73"/>
        <v>294</v>
      </c>
      <c r="B307" s="208" t="s">
        <v>524</v>
      </c>
      <c r="C307" s="208" t="s">
        <v>292</v>
      </c>
      <c r="D307" s="208" t="s">
        <v>754</v>
      </c>
      <c r="E307" s="209" t="s">
        <v>755</v>
      </c>
      <c r="F307" s="210">
        <v>4905.9799999999996</v>
      </c>
      <c r="G307" s="210">
        <v>78.69</v>
      </c>
      <c r="H307" s="210">
        <v>254.3</v>
      </c>
      <c r="I307" s="210">
        <v>584.65</v>
      </c>
      <c r="J307" s="210">
        <v>897.67</v>
      </c>
      <c r="K307" s="210">
        <v>1561.51</v>
      </c>
      <c r="L307" s="210">
        <v>2092</v>
      </c>
      <c r="M307" s="210">
        <v>2748.54</v>
      </c>
      <c r="N307" s="210">
        <v>3548.58</v>
      </c>
      <c r="O307" s="210">
        <v>4157.6400000000003</v>
      </c>
      <c r="P307" s="210">
        <v>5079.43</v>
      </c>
      <c r="Q307" s="210">
        <v>5759.62</v>
      </c>
      <c r="R307" s="210">
        <v>12321.35</v>
      </c>
      <c r="S307" s="211">
        <f t="shared" si="84"/>
        <v>2948.0245833333333</v>
      </c>
      <c r="T307" s="188"/>
      <c r="U307" s="214"/>
      <c r="V307" s="214"/>
      <c r="W307" s="214">
        <f t="shared" si="82"/>
        <v>2948.0245833333333</v>
      </c>
      <c r="X307" s="216"/>
      <c r="Y307" s="214"/>
      <c r="Z307" s="214"/>
      <c r="AA307" s="214"/>
      <c r="AB307" s="214"/>
      <c r="AC307" s="266">
        <f t="shared" si="83"/>
        <v>2948.0245833333333</v>
      </c>
      <c r="AD307" s="217"/>
      <c r="AE307" s="217"/>
      <c r="AF307" s="215">
        <f t="shared" si="72"/>
        <v>0</v>
      </c>
    </row>
    <row r="308" spans="1:32">
      <c r="A308" s="325">
        <f t="shared" si="73"/>
        <v>295</v>
      </c>
      <c r="B308" s="208" t="s">
        <v>524</v>
      </c>
      <c r="C308" s="208" t="s">
        <v>292</v>
      </c>
      <c r="D308" s="208" t="s">
        <v>756</v>
      </c>
      <c r="E308" s="209" t="s">
        <v>757</v>
      </c>
      <c r="F308" s="210">
        <v>1058.1500000000001</v>
      </c>
      <c r="G308" s="210">
        <v>0</v>
      </c>
      <c r="H308" s="210">
        <v>0</v>
      </c>
      <c r="I308" s="210">
        <v>0</v>
      </c>
      <c r="J308" s="210">
        <v>0</v>
      </c>
      <c r="K308" s="210">
        <v>0</v>
      </c>
      <c r="L308" s="210">
        <v>0</v>
      </c>
      <c r="M308" s="210">
        <v>0</v>
      </c>
      <c r="N308" s="210">
        <v>0</v>
      </c>
      <c r="O308" s="210">
        <v>0</v>
      </c>
      <c r="P308" s="210">
        <v>0</v>
      </c>
      <c r="Q308" s="210">
        <v>0</v>
      </c>
      <c r="R308" s="210">
        <v>0</v>
      </c>
      <c r="S308" s="211">
        <f t="shared" si="84"/>
        <v>44.089583333333337</v>
      </c>
      <c r="T308" s="188"/>
      <c r="U308" s="214"/>
      <c r="V308" s="214"/>
      <c r="W308" s="214">
        <f t="shared" si="82"/>
        <v>44.089583333333337</v>
      </c>
      <c r="X308" s="216"/>
      <c r="Y308" s="214"/>
      <c r="Z308" s="214"/>
      <c r="AA308" s="214"/>
      <c r="AB308" s="214"/>
      <c r="AC308" s="266">
        <f t="shared" si="83"/>
        <v>44.089583333333337</v>
      </c>
      <c r="AD308" s="217"/>
      <c r="AE308" s="217"/>
      <c r="AF308" s="215">
        <f t="shared" si="72"/>
        <v>0</v>
      </c>
    </row>
    <row r="309" spans="1:32">
      <c r="A309" s="325">
        <f t="shared" si="73"/>
        <v>296</v>
      </c>
      <c r="B309" s="208" t="s">
        <v>524</v>
      </c>
      <c r="C309" s="208" t="s">
        <v>292</v>
      </c>
      <c r="D309" s="208" t="s">
        <v>758</v>
      </c>
      <c r="E309" s="209" t="s">
        <v>759</v>
      </c>
      <c r="F309" s="210">
        <v>64353.77</v>
      </c>
      <c r="G309" s="210">
        <v>5457.45</v>
      </c>
      <c r="H309" s="210">
        <v>10373.77</v>
      </c>
      <c r="I309" s="210">
        <v>18287.18</v>
      </c>
      <c r="J309" s="210">
        <v>27787.22</v>
      </c>
      <c r="K309" s="210">
        <v>38874.339999999997</v>
      </c>
      <c r="L309" s="210">
        <v>45487.45</v>
      </c>
      <c r="M309" s="210">
        <v>50544.39</v>
      </c>
      <c r="N309" s="210">
        <v>53464.6</v>
      </c>
      <c r="O309" s="210">
        <v>53464.6</v>
      </c>
      <c r="P309" s="210">
        <v>53464.6</v>
      </c>
      <c r="Q309" s="210">
        <v>53464.6</v>
      </c>
      <c r="R309" s="210">
        <v>53464.6</v>
      </c>
      <c r="S309" s="211">
        <f t="shared" si="84"/>
        <v>39131.61541666666</v>
      </c>
      <c r="T309" s="188"/>
      <c r="U309" s="214"/>
      <c r="V309" s="214"/>
      <c r="W309" s="214">
        <f t="shared" si="82"/>
        <v>39131.61541666666</v>
      </c>
      <c r="X309" s="216"/>
      <c r="Y309" s="214"/>
      <c r="Z309" s="214"/>
      <c r="AA309" s="214"/>
      <c r="AB309" s="214"/>
      <c r="AC309" s="266">
        <f t="shared" si="83"/>
        <v>39131.61541666666</v>
      </c>
      <c r="AD309" s="217"/>
      <c r="AE309" s="217"/>
      <c r="AF309" s="215">
        <f t="shared" si="72"/>
        <v>0</v>
      </c>
    </row>
    <row r="310" spans="1:32">
      <c r="A310" s="325">
        <f t="shared" si="73"/>
        <v>297</v>
      </c>
      <c r="B310" s="208" t="s">
        <v>494</v>
      </c>
      <c r="C310" s="208" t="s">
        <v>293</v>
      </c>
      <c r="D310" s="185"/>
      <c r="E310" s="209" t="s">
        <v>294</v>
      </c>
      <c r="F310" s="210">
        <v>454448.18</v>
      </c>
      <c r="G310" s="210">
        <v>16476.89</v>
      </c>
      <c r="H310" s="210">
        <v>33874.15</v>
      </c>
      <c r="I310" s="210">
        <v>50346.5</v>
      </c>
      <c r="J310" s="210">
        <v>66818.850000000006</v>
      </c>
      <c r="K310" s="210">
        <v>83472.56</v>
      </c>
      <c r="L310" s="210">
        <v>99944.01</v>
      </c>
      <c r="M310" s="210">
        <v>116415.46</v>
      </c>
      <c r="N310" s="210">
        <v>132886.91</v>
      </c>
      <c r="O310" s="210">
        <v>149358.35999999999</v>
      </c>
      <c r="P310" s="210">
        <v>165829.81</v>
      </c>
      <c r="Q310" s="210">
        <v>183708.56</v>
      </c>
      <c r="R310" s="210">
        <v>200172.75</v>
      </c>
      <c r="S310" s="211">
        <f>((F310+R310)+((G310+H310+I310+J310+K310+L310+M310+N310+O310+P310+Q310)*2))/24</f>
        <v>118870.21041666665</v>
      </c>
      <c r="T310" s="188"/>
      <c r="U310" s="214"/>
      <c r="V310" s="214"/>
      <c r="W310" s="214">
        <f t="shared" si="82"/>
        <v>118870.21041666665</v>
      </c>
      <c r="X310" s="216"/>
      <c r="Y310" s="214"/>
      <c r="Z310" s="214"/>
      <c r="AA310" s="214"/>
      <c r="AB310" s="214"/>
      <c r="AC310" s="266">
        <f t="shared" si="83"/>
        <v>118870.21041666665</v>
      </c>
      <c r="AD310" s="217"/>
      <c r="AE310" s="217"/>
      <c r="AF310" s="215">
        <f t="shared" si="72"/>
        <v>0</v>
      </c>
    </row>
    <row r="311" spans="1:32">
      <c r="A311" s="325">
        <f t="shared" si="73"/>
        <v>298</v>
      </c>
      <c r="B311" s="208" t="s">
        <v>494</v>
      </c>
      <c r="C311" s="208" t="s">
        <v>295</v>
      </c>
      <c r="D311" s="185"/>
      <c r="E311" s="209" t="s">
        <v>760</v>
      </c>
      <c r="F311" s="230">
        <v>40970.639999999999</v>
      </c>
      <c r="G311" s="230">
        <v>3414.22</v>
      </c>
      <c r="H311" s="230">
        <v>6828.44</v>
      </c>
      <c r="I311" s="230">
        <v>10242.66</v>
      </c>
      <c r="J311" s="230">
        <v>13656.88</v>
      </c>
      <c r="K311" s="230">
        <v>17071.099999999999</v>
      </c>
      <c r="L311" s="230">
        <v>20485.32</v>
      </c>
      <c r="M311" s="230">
        <v>23899.54</v>
      </c>
      <c r="N311" s="230">
        <v>27313.759999999998</v>
      </c>
      <c r="O311" s="230">
        <v>30727.98</v>
      </c>
      <c r="P311" s="230">
        <v>34142.199999999997</v>
      </c>
      <c r="Q311" s="230">
        <v>37556.42</v>
      </c>
      <c r="R311" s="230">
        <v>40970.639999999999</v>
      </c>
      <c r="S311" s="211">
        <f>((F311+R311)+((G311+H311+I311+J311+K311+L311+M311+N311+O311+P311+Q311)*2))/24</f>
        <v>22192.429999999997</v>
      </c>
      <c r="T311" s="188"/>
      <c r="U311" s="214"/>
      <c r="V311" s="214"/>
      <c r="W311" s="214">
        <f t="shared" si="82"/>
        <v>22192.429999999997</v>
      </c>
      <c r="X311" s="216"/>
      <c r="Y311" s="214"/>
      <c r="Z311" s="214"/>
      <c r="AA311" s="214"/>
      <c r="AB311" s="214"/>
      <c r="AC311" s="266">
        <f t="shared" si="83"/>
        <v>22192.429999999997</v>
      </c>
      <c r="AD311" s="217"/>
      <c r="AE311" s="217"/>
      <c r="AF311" s="215">
        <f t="shared" si="72"/>
        <v>0</v>
      </c>
    </row>
    <row r="312" spans="1:32">
      <c r="A312" s="325">
        <f t="shared" si="73"/>
        <v>299</v>
      </c>
      <c r="B312" s="185"/>
      <c r="C312" s="185"/>
      <c r="D312" s="185"/>
      <c r="E312" s="209" t="s">
        <v>296</v>
      </c>
      <c r="F312" s="218">
        <f t="shared" ref="F312:S312" si="85">SUM(F300:F311)</f>
        <v>12404036.090000002</v>
      </c>
      <c r="G312" s="218">
        <f t="shared" si="85"/>
        <v>1017346.6499999999</v>
      </c>
      <c r="H312" s="218">
        <f t="shared" si="85"/>
        <v>2009984.89</v>
      </c>
      <c r="I312" s="218">
        <f t="shared" si="85"/>
        <v>3009291.6700000004</v>
      </c>
      <c r="J312" s="218">
        <f t="shared" si="85"/>
        <v>4001668.7199999997</v>
      </c>
      <c r="K312" s="218">
        <f t="shared" si="85"/>
        <v>4998259.129999999</v>
      </c>
      <c r="L312" s="218">
        <f t="shared" si="85"/>
        <v>5989631.7300000004</v>
      </c>
      <c r="M312" s="218">
        <f t="shared" si="85"/>
        <v>6997855.7299999995</v>
      </c>
      <c r="N312" s="218">
        <f t="shared" si="85"/>
        <v>8040735.2799999993</v>
      </c>
      <c r="O312" s="218">
        <f t="shared" si="85"/>
        <v>9092823.1299999971</v>
      </c>
      <c r="P312" s="218">
        <f t="shared" si="85"/>
        <v>10107771.119999999</v>
      </c>
      <c r="Q312" s="218">
        <f t="shared" si="85"/>
        <v>11168005.91</v>
      </c>
      <c r="R312" s="218">
        <f t="shared" si="85"/>
        <v>12288416.85</v>
      </c>
      <c r="S312" s="219">
        <f t="shared" si="85"/>
        <v>6564966.7024999997</v>
      </c>
      <c r="T312" s="188"/>
      <c r="U312" s="214"/>
      <c r="V312" s="214"/>
      <c r="W312" s="214"/>
      <c r="X312" s="216"/>
      <c r="Y312" s="214"/>
      <c r="Z312" s="214"/>
      <c r="AA312" s="214"/>
      <c r="AB312" s="214"/>
      <c r="AC312" s="217"/>
      <c r="AD312" s="217"/>
      <c r="AE312" s="217"/>
      <c r="AF312" s="215">
        <f t="shared" si="72"/>
        <v>0</v>
      </c>
    </row>
    <row r="313" spans="1:32">
      <c r="A313" s="325">
        <f t="shared" si="73"/>
        <v>300</v>
      </c>
      <c r="B313" s="185"/>
      <c r="C313" s="185"/>
      <c r="D313" s="185"/>
      <c r="E313" s="209"/>
      <c r="F313" s="210"/>
      <c r="G313" s="274"/>
      <c r="H313" s="258"/>
      <c r="I313" s="258"/>
      <c r="J313" s="259"/>
      <c r="K313" s="260"/>
      <c r="L313" s="261"/>
      <c r="M313" s="262"/>
      <c r="N313" s="263"/>
      <c r="O313" s="229"/>
      <c r="P313" s="264"/>
      <c r="Q313" s="275"/>
      <c r="R313" s="210"/>
      <c r="S313" s="228"/>
      <c r="T313" s="188"/>
      <c r="U313" s="214"/>
      <c r="V313" s="214"/>
      <c r="W313" s="214"/>
      <c r="X313" s="216"/>
      <c r="Y313" s="214"/>
      <c r="Z313" s="214"/>
      <c r="AA313" s="214"/>
      <c r="AB313" s="214"/>
      <c r="AC313" s="217"/>
      <c r="AD313" s="217"/>
      <c r="AE313" s="217"/>
      <c r="AF313" s="215">
        <f t="shared" si="72"/>
        <v>0</v>
      </c>
    </row>
    <row r="314" spans="1:32">
      <c r="A314" s="325">
        <f t="shared" si="73"/>
        <v>301</v>
      </c>
      <c r="B314" s="208" t="s">
        <v>522</v>
      </c>
      <c r="C314" s="208" t="s">
        <v>297</v>
      </c>
      <c r="D314" s="208" t="s">
        <v>761</v>
      </c>
      <c r="E314" s="209" t="s">
        <v>762</v>
      </c>
      <c r="F314" s="210">
        <v>-726060.63</v>
      </c>
      <c r="G314" s="210">
        <v>471441.39</v>
      </c>
      <c r="H314" s="210">
        <v>973982.66</v>
      </c>
      <c r="I314" s="210">
        <v>1130947.54</v>
      </c>
      <c r="J314" s="210">
        <v>1341467.48</v>
      </c>
      <c r="K314" s="210">
        <v>1280308.51</v>
      </c>
      <c r="L314" s="210">
        <v>991473.83</v>
      </c>
      <c r="M314" s="210">
        <v>648610</v>
      </c>
      <c r="N314" s="210">
        <v>213367.17</v>
      </c>
      <c r="O314" s="210">
        <v>62602.18</v>
      </c>
      <c r="P314" s="210">
        <v>104804.63</v>
      </c>
      <c r="Q314" s="210">
        <v>162973.6</v>
      </c>
      <c r="R314" s="210">
        <v>477754.1</v>
      </c>
      <c r="S314" s="211">
        <f t="shared" ref="S314:S334" si="86">((F314+R314)+((G314+H314+I314+J314+K314+L314+M314+N314+O314+P314+Q314)*2))/24</f>
        <v>604818.81041666667</v>
      </c>
      <c r="T314" s="188"/>
      <c r="U314" s="214"/>
      <c r="V314" s="214"/>
      <c r="W314" s="214">
        <f t="shared" ref="W314:W334" si="87">+S314</f>
        <v>604818.81041666667</v>
      </c>
      <c r="X314" s="216"/>
      <c r="Y314" s="214"/>
      <c r="Z314" s="214"/>
      <c r="AA314" s="214"/>
      <c r="AB314" s="214"/>
      <c r="AC314" s="266">
        <f t="shared" ref="AC314:AC334" si="88">+S314</f>
        <v>604818.81041666667</v>
      </c>
      <c r="AD314" s="217"/>
      <c r="AE314" s="217"/>
      <c r="AF314" s="215">
        <f t="shared" si="72"/>
        <v>0</v>
      </c>
    </row>
    <row r="315" spans="1:32">
      <c r="A315" s="325">
        <f t="shared" si="73"/>
        <v>302</v>
      </c>
      <c r="B315" s="208" t="s">
        <v>522</v>
      </c>
      <c r="C315" s="208" t="s">
        <v>297</v>
      </c>
      <c r="D315" s="208" t="s">
        <v>763</v>
      </c>
      <c r="E315" s="209" t="s">
        <v>764</v>
      </c>
      <c r="F315" s="210">
        <v>-129100.83</v>
      </c>
      <c r="G315" s="210">
        <v>203205.71</v>
      </c>
      <c r="H315" s="210">
        <v>379205.11</v>
      </c>
      <c r="I315" s="210">
        <v>494235.77</v>
      </c>
      <c r="J315" s="210">
        <v>522484.32</v>
      </c>
      <c r="K315" s="210">
        <v>526580.18999999994</v>
      </c>
      <c r="L315" s="210">
        <v>466833.05</v>
      </c>
      <c r="M315" s="210">
        <v>368883.92</v>
      </c>
      <c r="N315" s="210">
        <v>250347.5</v>
      </c>
      <c r="O315" s="210">
        <v>148847.37</v>
      </c>
      <c r="P315" s="210">
        <v>178053.06</v>
      </c>
      <c r="Q315" s="210">
        <v>87729.580000000104</v>
      </c>
      <c r="R315" s="210">
        <v>-461581.72</v>
      </c>
      <c r="S315" s="211">
        <f t="shared" si="86"/>
        <v>277588.69208333333</v>
      </c>
      <c r="T315" s="188"/>
      <c r="U315" s="214"/>
      <c r="V315" s="214"/>
      <c r="W315" s="214">
        <f t="shared" si="87"/>
        <v>277588.69208333333</v>
      </c>
      <c r="X315" s="216"/>
      <c r="Y315" s="214"/>
      <c r="Z315" s="214"/>
      <c r="AA315" s="214"/>
      <c r="AB315" s="214"/>
      <c r="AC315" s="266">
        <f t="shared" si="88"/>
        <v>277588.69208333333</v>
      </c>
      <c r="AD315" s="217"/>
      <c r="AE315" s="217"/>
      <c r="AF315" s="215">
        <f t="shared" si="72"/>
        <v>0</v>
      </c>
    </row>
    <row r="316" spans="1:32">
      <c r="A316" s="325">
        <f t="shared" si="73"/>
        <v>303</v>
      </c>
      <c r="B316" s="208" t="s">
        <v>524</v>
      </c>
      <c r="C316" s="208" t="s">
        <v>297</v>
      </c>
      <c r="D316" s="208" t="s">
        <v>761</v>
      </c>
      <c r="E316" s="209" t="s">
        <v>762</v>
      </c>
      <c r="F316" s="210">
        <v>-1508118.62</v>
      </c>
      <c r="G316" s="210">
        <v>1857814.51</v>
      </c>
      <c r="H316" s="210">
        <v>3374154.2</v>
      </c>
      <c r="I316" s="210">
        <v>4495657.09</v>
      </c>
      <c r="J316" s="210">
        <v>4615315.21</v>
      </c>
      <c r="K316" s="210">
        <v>4730529.49</v>
      </c>
      <c r="L316" s="210">
        <v>4344768.4000000004</v>
      </c>
      <c r="M316" s="210">
        <v>3576862.39</v>
      </c>
      <c r="N316" s="210">
        <v>2666081.7999999998</v>
      </c>
      <c r="O316" s="210">
        <v>1366671.32</v>
      </c>
      <c r="P316" s="210">
        <v>1641939.08</v>
      </c>
      <c r="Q316" s="210">
        <v>745463.47000000102</v>
      </c>
      <c r="R316" s="210">
        <v>-5897972.5800000001</v>
      </c>
      <c r="S316" s="211">
        <f t="shared" si="86"/>
        <v>2476017.6133333337</v>
      </c>
      <c r="T316" s="188"/>
      <c r="U316" s="214"/>
      <c r="V316" s="214"/>
      <c r="W316" s="214">
        <f t="shared" si="87"/>
        <v>2476017.6133333337</v>
      </c>
      <c r="X316" s="216"/>
      <c r="Y316" s="214"/>
      <c r="Z316" s="214"/>
      <c r="AA316" s="214"/>
      <c r="AB316" s="214"/>
      <c r="AC316" s="266">
        <f t="shared" si="88"/>
        <v>2476017.6133333337</v>
      </c>
      <c r="AD316" s="217"/>
      <c r="AE316" s="217"/>
      <c r="AF316" s="215">
        <f t="shared" si="72"/>
        <v>0</v>
      </c>
    </row>
    <row r="317" spans="1:32">
      <c r="A317" s="325">
        <f t="shared" si="73"/>
        <v>304</v>
      </c>
      <c r="B317" s="208" t="s">
        <v>494</v>
      </c>
      <c r="C317" s="208" t="s">
        <v>298</v>
      </c>
      <c r="D317" s="208" t="s">
        <v>761</v>
      </c>
      <c r="E317" s="209" t="s">
        <v>765</v>
      </c>
      <c r="F317" s="210">
        <v>-1365.19</v>
      </c>
      <c r="G317" s="210">
        <v>34750.9</v>
      </c>
      <c r="H317" s="210">
        <v>-65523.98</v>
      </c>
      <c r="I317" s="210">
        <v>144863.85</v>
      </c>
      <c r="J317" s="210">
        <v>114751.96</v>
      </c>
      <c r="K317" s="210">
        <v>-224509.59</v>
      </c>
      <c r="L317" s="210">
        <v>-239544.81</v>
      </c>
      <c r="M317" s="210">
        <v>-222182.6</v>
      </c>
      <c r="N317" s="210">
        <v>-168358.7</v>
      </c>
      <c r="O317" s="210">
        <v>-20428.259999999998</v>
      </c>
      <c r="P317" s="210">
        <v>-168978.67</v>
      </c>
      <c r="Q317" s="210">
        <v>-43506.03</v>
      </c>
      <c r="R317" s="210">
        <v>-0.66000000003987203</v>
      </c>
      <c r="S317" s="211">
        <f t="shared" si="86"/>
        <v>-71612.404583333337</v>
      </c>
      <c r="T317" s="188"/>
      <c r="U317" s="214"/>
      <c r="V317" s="214"/>
      <c r="W317" s="214">
        <f t="shared" si="87"/>
        <v>-71612.404583333337</v>
      </c>
      <c r="X317" s="216"/>
      <c r="Y317" s="214"/>
      <c r="Z317" s="214"/>
      <c r="AA317" s="214"/>
      <c r="AB317" s="214"/>
      <c r="AC317" s="266">
        <f t="shared" si="88"/>
        <v>-71612.404583333337</v>
      </c>
      <c r="AD317" s="217"/>
      <c r="AE317" s="217"/>
      <c r="AF317" s="215">
        <f t="shared" si="72"/>
        <v>0</v>
      </c>
    </row>
    <row r="318" spans="1:32">
      <c r="A318" s="325">
        <f t="shared" si="73"/>
        <v>305</v>
      </c>
      <c r="B318" s="208" t="s">
        <v>524</v>
      </c>
      <c r="C318" s="208" t="s">
        <v>298</v>
      </c>
      <c r="D318" s="208" t="s">
        <v>761</v>
      </c>
      <c r="E318" s="209" t="s">
        <v>765</v>
      </c>
      <c r="F318" s="210">
        <v>0</v>
      </c>
      <c r="G318" s="210">
        <v>0</v>
      </c>
      <c r="H318" s="210">
        <v>0</v>
      </c>
      <c r="I318" s="210">
        <v>0</v>
      </c>
      <c r="J318" s="210">
        <v>0</v>
      </c>
      <c r="K318" s="210">
        <v>0</v>
      </c>
      <c r="L318" s="210">
        <v>0</v>
      </c>
      <c r="M318" s="210">
        <v>0</v>
      </c>
      <c r="N318" s="210">
        <v>0</v>
      </c>
      <c r="O318" s="210">
        <v>0</v>
      </c>
      <c r="P318" s="210">
        <v>0</v>
      </c>
      <c r="Q318" s="210">
        <v>0</v>
      </c>
      <c r="R318" s="210">
        <v>-202795.88</v>
      </c>
      <c r="S318" s="211">
        <f t="shared" si="86"/>
        <v>-8449.8283333333329</v>
      </c>
      <c r="T318" s="188"/>
      <c r="U318" s="214"/>
      <c r="V318" s="214"/>
      <c r="W318" s="214">
        <f t="shared" si="87"/>
        <v>-8449.8283333333329</v>
      </c>
      <c r="X318" s="216"/>
      <c r="Y318" s="214"/>
      <c r="Z318" s="214"/>
      <c r="AA318" s="214"/>
      <c r="AB318" s="214"/>
      <c r="AC318" s="266">
        <f t="shared" si="88"/>
        <v>-8449.8283333333329</v>
      </c>
      <c r="AD318" s="217"/>
      <c r="AE318" s="217"/>
      <c r="AF318" s="215">
        <f t="shared" si="72"/>
        <v>0</v>
      </c>
    </row>
    <row r="319" spans="1:32">
      <c r="A319" s="325">
        <f t="shared" si="73"/>
        <v>306</v>
      </c>
      <c r="B319" s="208" t="s">
        <v>522</v>
      </c>
      <c r="C319" s="208" t="s">
        <v>298</v>
      </c>
      <c r="D319" s="208" t="s">
        <v>761</v>
      </c>
      <c r="E319" s="209" t="s">
        <v>765</v>
      </c>
      <c r="F319" s="210">
        <v>0</v>
      </c>
      <c r="G319" s="210">
        <v>0</v>
      </c>
      <c r="H319" s="210">
        <v>0</v>
      </c>
      <c r="I319" s="210">
        <v>0</v>
      </c>
      <c r="J319" s="210">
        <v>0</v>
      </c>
      <c r="K319" s="210">
        <v>0</v>
      </c>
      <c r="L319" s="210">
        <v>0</v>
      </c>
      <c r="M319" s="210">
        <v>0</v>
      </c>
      <c r="N319" s="210">
        <v>0</v>
      </c>
      <c r="O319" s="210">
        <v>0</v>
      </c>
      <c r="P319" s="210">
        <v>0</v>
      </c>
      <c r="Q319" s="210">
        <v>0</v>
      </c>
      <c r="R319" s="210">
        <v>-41879.49</v>
      </c>
      <c r="S319" s="211">
        <f t="shared" si="86"/>
        <v>-1744.97875</v>
      </c>
      <c r="T319" s="188"/>
      <c r="U319" s="214"/>
      <c r="V319" s="214"/>
      <c r="W319" s="214">
        <f t="shared" si="87"/>
        <v>-1744.97875</v>
      </c>
      <c r="X319" s="216"/>
      <c r="Y319" s="214"/>
      <c r="Z319" s="214"/>
      <c r="AA319" s="214"/>
      <c r="AB319" s="214"/>
      <c r="AC319" s="266">
        <f t="shared" si="88"/>
        <v>-1744.97875</v>
      </c>
      <c r="AD319" s="217"/>
      <c r="AE319" s="217"/>
      <c r="AF319" s="215">
        <f t="shared" si="72"/>
        <v>0</v>
      </c>
    </row>
    <row r="320" spans="1:32">
      <c r="A320" s="325">
        <f t="shared" si="73"/>
        <v>307</v>
      </c>
      <c r="B320" s="208" t="s">
        <v>522</v>
      </c>
      <c r="C320" s="208" t="s">
        <v>298</v>
      </c>
      <c r="D320" s="208" t="s">
        <v>763</v>
      </c>
      <c r="E320" s="209" t="s">
        <v>766</v>
      </c>
      <c r="F320" s="210">
        <v>1079.19</v>
      </c>
      <c r="G320" s="210">
        <v>3031.69</v>
      </c>
      <c r="H320" s="210">
        <v>-5714.41</v>
      </c>
      <c r="I320" s="210">
        <v>12724.71</v>
      </c>
      <c r="J320" s="210">
        <v>10065.19</v>
      </c>
      <c r="K320" s="210">
        <v>-19668.189999999999</v>
      </c>
      <c r="L320" s="210">
        <v>-20956.21</v>
      </c>
      <c r="M320" s="210">
        <v>-19396.55</v>
      </c>
      <c r="N320" s="210">
        <v>-14637.59</v>
      </c>
      <c r="O320" s="210">
        <v>-2127.44</v>
      </c>
      <c r="P320" s="210">
        <v>-17224.72</v>
      </c>
      <c r="Q320" s="210">
        <v>-4201.46</v>
      </c>
      <c r="R320" s="210">
        <v>-27118.1</v>
      </c>
      <c r="S320" s="211">
        <f t="shared" si="86"/>
        <v>-7593.702916666668</v>
      </c>
      <c r="T320" s="188"/>
      <c r="U320" s="214"/>
      <c r="V320" s="214"/>
      <c r="W320" s="214">
        <f t="shared" si="87"/>
        <v>-7593.702916666668</v>
      </c>
      <c r="X320" s="216"/>
      <c r="Y320" s="214"/>
      <c r="Z320" s="214"/>
      <c r="AA320" s="214"/>
      <c r="AB320" s="214"/>
      <c r="AC320" s="266">
        <f t="shared" si="88"/>
        <v>-7593.702916666668</v>
      </c>
      <c r="AD320" s="217"/>
      <c r="AE320" s="217"/>
      <c r="AF320" s="215">
        <f t="shared" si="72"/>
        <v>0</v>
      </c>
    </row>
    <row r="321" spans="1:32">
      <c r="A321" s="325">
        <f t="shared" si="73"/>
        <v>308</v>
      </c>
      <c r="B321" s="208" t="s">
        <v>522</v>
      </c>
      <c r="C321" s="208" t="s">
        <v>299</v>
      </c>
      <c r="D321" s="208" t="s">
        <v>761</v>
      </c>
      <c r="E321" s="209" t="s">
        <v>767</v>
      </c>
      <c r="F321" s="210">
        <v>2219473.83</v>
      </c>
      <c r="G321" s="210">
        <v>-229453.82</v>
      </c>
      <c r="H321" s="210">
        <v>-461410.93</v>
      </c>
      <c r="I321" s="210">
        <v>-629975.46</v>
      </c>
      <c r="J321" s="210">
        <v>-813237.88</v>
      </c>
      <c r="K321" s="210">
        <v>-881990.25</v>
      </c>
      <c r="L321" s="210">
        <v>-823415.27</v>
      </c>
      <c r="M321" s="210">
        <v>-661544.01</v>
      </c>
      <c r="N321" s="210">
        <v>-291376.15999999997</v>
      </c>
      <c r="O321" s="210">
        <v>-155940.25</v>
      </c>
      <c r="P321" s="210">
        <v>-233325.1</v>
      </c>
      <c r="Q321" s="210">
        <v>-399990.5</v>
      </c>
      <c r="R321" s="210">
        <v>1030111.29</v>
      </c>
      <c r="S321" s="211">
        <f t="shared" si="86"/>
        <v>-329738.92249999999</v>
      </c>
      <c r="T321" s="188"/>
      <c r="U321" s="214"/>
      <c r="V321" s="214"/>
      <c r="W321" s="214">
        <f t="shared" si="87"/>
        <v>-329738.92249999999</v>
      </c>
      <c r="X321" s="216"/>
      <c r="Y321" s="214"/>
      <c r="Z321" s="214"/>
      <c r="AA321" s="214"/>
      <c r="AB321" s="214"/>
      <c r="AC321" s="266">
        <f t="shared" si="88"/>
        <v>-329738.92249999999</v>
      </c>
      <c r="AD321" s="217"/>
      <c r="AE321" s="217"/>
      <c r="AF321" s="215">
        <f t="shared" si="72"/>
        <v>0</v>
      </c>
    </row>
    <row r="322" spans="1:32">
      <c r="A322" s="325">
        <f t="shared" si="73"/>
        <v>309</v>
      </c>
      <c r="B322" s="208" t="s">
        <v>522</v>
      </c>
      <c r="C322" s="208" t="s">
        <v>299</v>
      </c>
      <c r="D322" s="185" t="s">
        <v>763</v>
      </c>
      <c r="E322" s="209" t="s">
        <v>768</v>
      </c>
      <c r="F322" s="210">
        <v>520139.46</v>
      </c>
      <c r="G322" s="210">
        <v>-75667.360000000001</v>
      </c>
      <c r="H322" s="210">
        <v>-133176.59</v>
      </c>
      <c r="I322" s="210">
        <v>-207482.15</v>
      </c>
      <c r="J322" s="210">
        <v>-225672</v>
      </c>
      <c r="K322" s="210">
        <v>-248469.61</v>
      </c>
      <c r="L322" s="210">
        <v>-250375.71</v>
      </c>
      <c r="M322" s="210">
        <v>-206154.6</v>
      </c>
      <c r="N322" s="210">
        <v>-148126.51</v>
      </c>
      <c r="O322" s="210">
        <v>-90589.33</v>
      </c>
      <c r="P322" s="210">
        <v>-94354.9</v>
      </c>
      <c r="Q322" s="210">
        <v>85041.17</v>
      </c>
      <c r="R322" s="210">
        <v>1414436.22</v>
      </c>
      <c r="S322" s="211">
        <f t="shared" si="86"/>
        <v>-52311.645833333343</v>
      </c>
      <c r="T322" s="188"/>
      <c r="U322" s="214"/>
      <c r="V322" s="214"/>
      <c r="W322" s="214">
        <f t="shared" si="87"/>
        <v>-52311.645833333343</v>
      </c>
      <c r="X322" s="216"/>
      <c r="Y322" s="214"/>
      <c r="Z322" s="214"/>
      <c r="AA322" s="214"/>
      <c r="AB322" s="214"/>
      <c r="AC322" s="266">
        <f t="shared" si="88"/>
        <v>-52311.645833333343</v>
      </c>
      <c r="AD322" s="217"/>
      <c r="AE322" s="217"/>
      <c r="AF322" s="215">
        <f t="shared" si="72"/>
        <v>0</v>
      </c>
    </row>
    <row r="323" spans="1:32">
      <c r="A323" s="325">
        <f t="shared" si="73"/>
        <v>310</v>
      </c>
      <c r="B323" s="208" t="s">
        <v>524</v>
      </c>
      <c r="C323" s="208" t="s">
        <v>299</v>
      </c>
      <c r="D323" s="185" t="s">
        <v>761</v>
      </c>
      <c r="E323" s="209" t="s">
        <v>767</v>
      </c>
      <c r="F323" s="210">
        <v>8394939.3200000003</v>
      </c>
      <c r="G323" s="210">
        <v>-904211.28</v>
      </c>
      <c r="H323" s="210">
        <v>-1598459.31</v>
      </c>
      <c r="I323" s="210">
        <v>-2504230.83</v>
      </c>
      <c r="J323" s="210">
        <v>-2797942.74</v>
      </c>
      <c r="K323" s="210">
        <v>-3258809.04</v>
      </c>
      <c r="L323" s="210">
        <v>-3608313.85</v>
      </c>
      <c r="M323" s="210">
        <v>-3648188.97</v>
      </c>
      <c r="N323" s="210">
        <v>-3640825.78</v>
      </c>
      <c r="O323" s="210">
        <v>-3404339.38</v>
      </c>
      <c r="P323" s="210">
        <v>-3655426.51</v>
      </c>
      <c r="Q323" s="210">
        <v>-1829610.89</v>
      </c>
      <c r="R323" s="210">
        <v>14687003.68</v>
      </c>
      <c r="S323" s="211">
        <f t="shared" si="86"/>
        <v>-1609115.5899999999</v>
      </c>
      <c r="T323" s="188"/>
      <c r="U323" s="214"/>
      <c r="V323" s="214"/>
      <c r="W323" s="214">
        <f t="shared" si="87"/>
        <v>-1609115.5899999999</v>
      </c>
      <c r="X323" s="216"/>
      <c r="Y323" s="214"/>
      <c r="Z323" s="214"/>
      <c r="AA323" s="214"/>
      <c r="AB323" s="214"/>
      <c r="AC323" s="266">
        <f t="shared" si="88"/>
        <v>-1609115.5899999999</v>
      </c>
      <c r="AD323" s="217"/>
      <c r="AE323" s="217"/>
      <c r="AF323" s="215">
        <f t="shared" si="72"/>
        <v>0</v>
      </c>
    </row>
    <row r="324" spans="1:32">
      <c r="A324" s="325">
        <f t="shared" si="73"/>
        <v>311</v>
      </c>
      <c r="B324" s="208" t="s">
        <v>494</v>
      </c>
      <c r="C324" s="208" t="s">
        <v>300</v>
      </c>
      <c r="D324" s="185" t="s">
        <v>761</v>
      </c>
      <c r="E324" s="209" t="s">
        <v>769</v>
      </c>
      <c r="F324" s="210">
        <v>0</v>
      </c>
      <c r="G324" s="210">
        <v>0</v>
      </c>
      <c r="H324" s="210">
        <v>0</v>
      </c>
      <c r="I324" s="210">
        <v>-5095.59</v>
      </c>
      <c r="J324" s="210">
        <v>-6926.41</v>
      </c>
      <c r="K324" s="210">
        <v>-9972.77</v>
      </c>
      <c r="L324" s="210">
        <v>-12046.71</v>
      </c>
      <c r="M324" s="210">
        <v>-14120.64</v>
      </c>
      <c r="N324" s="210">
        <v>-16194.58</v>
      </c>
      <c r="O324" s="210">
        <v>-18268.509999999998</v>
      </c>
      <c r="P324" s="210">
        <v>-20342.45</v>
      </c>
      <c r="Q324" s="210">
        <v>-67444.56</v>
      </c>
      <c r="R324" s="210">
        <v>-9.9999999947613105E-3</v>
      </c>
      <c r="S324" s="211">
        <f t="shared" si="86"/>
        <v>-14201.018749999997</v>
      </c>
      <c r="T324" s="188"/>
      <c r="U324" s="214"/>
      <c r="V324" s="214"/>
      <c r="W324" s="214">
        <f t="shared" si="87"/>
        <v>-14201.018749999997</v>
      </c>
      <c r="X324" s="216"/>
      <c r="Y324" s="214"/>
      <c r="Z324" s="214"/>
      <c r="AA324" s="214"/>
      <c r="AB324" s="214"/>
      <c r="AC324" s="266">
        <f t="shared" si="88"/>
        <v>-14201.018749999997</v>
      </c>
      <c r="AD324" s="217"/>
      <c r="AE324" s="217"/>
      <c r="AF324" s="215">
        <f t="shared" si="72"/>
        <v>0</v>
      </c>
    </row>
    <row r="325" spans="1:32">
      <c r="A325" s="325">
        <f t="shared" si="73"/>
        <v>312</v>
      </c>
      <c r="B325" s="208" t="s">
        <v>524</v>
      </c>
      <c r="C325" s="208" t="s">
        <v>300</v>
      </c>
      <c r="D325" s="185" t="s">
        <v>761</v>
      </c>
      <c r="E325" s="209" t="s">
        <v>769</v>
      </c>
      <c r="F325" s="210">
        <v>0</v>
      </c>
      <c r="G325" s="210">
        <v>0</v>
      </c>
      <c r="H325" s="210">
        <v>0</v>
      </c>
      <c r="I325" s="210">
        <v>0</v>
      </c>
      <c r="J325" s="210">
        <v>0</v>
      </c>
      <c r="K325" s="210">
        <v>0</v>
      </c>
      <c r="L325" s="210">
        <v>0</v>
      </c>
      <c r="M325" s="210">
        <v>0</v>
      </c>
      <c r="N325" s="210">
        <v>0</v>
      </c>
      <c r="O325" s="210">
        <v>0</v>
      </c>
      <c r="P325" s="210">
        <v>0</v>
      </c>
      <c r="Q325" s="210">
        <v>0</v>
      </c>
      <c r="R325" s="210">
        <v>107145.27</v>
      </c>
      <c r="S325" s="211">
        <f t="shared" si="86"/>
        <v>4464.3862500000005</v>
      </c>
      <c r="T325" s="188"/>
      <c r="U325" s="214"/>
      <c r="V325" s="214"/>
      <c r="W325" s="214">
        <f t="shared" si="87"/>
        <v>4464.3862500000005</v>
      </c>
      <c r="X325" s="216"/>
      <c r="Y325" s="214"/>
      <c r="Z325" s="214"/>
      <c r="AA325" s="214"/>
      <c r="AB325" s="214"/>
      <c r="AC325" s="266">
        <f t="shared" si="88"/>
        <v>4464.3862500000005</v>
      </c>
      <c r="AD325" s="217"/>
      <c r="AE325" s="217"/>
      <c r="AF325" s="215">
        <f t="shared" si="72"/>
        <v>0</v>
      </c>
    </row>
    <row r="326" spans="1:32">
      <c r="A326" s="325">
        <f t="shared" si="73"/>
        <v>313</v>
      </c>
      <c r="B326" s="208" t="s">
        <v>522</v>
      </c>
      <c r="C326" s="208" t="s">
        <v>300</v>
      </c>
      <c r="D326" s="185" t="s">
        <v>761</v>
      </c>
      <c r="E326" s="209" t="s">
        <v>769</v>
      </c>
      <c r="F326" s="210">
        <v>0</v>
      </c>
      <c r="G326" s="210">
        <v>0</v>
      </c>
      <c r="H326" s="210">
        <v>0</v>
      </c>
      <c r="I326" s="210">
        <v>0</v>
      </c>
      <c r="J326" s="210">
        <v>0</v>
      </c>
      <c r="K326" s="210">
        <v>0</v>
      </c>
      <c r="L326" s="210">
        <v>0</v>
      </c>
      <c r="M326" s="210">
        <v>0</v>
      </c>
      <c r="N326" s="210">
        <v>0</v>
      </c>
      <c r="O326" s="210">
        <v>0</v>
      </c>
      <c r="P326" s="210">
        <v>0</v>
      </c>
      <c r="Q326" s="210">
        <v>0</v>
      </c>
      <c r="R326" s="210">
        <v>36001.379999999997</v>
      </c>
      <c r="S326" s="211">
        <f t="shared" si="86"/>
        <v>1500.0574999999999</v>
      </c>
      <c r="T326" s="188"/>
      <c r="U326" s="214"/>
      <c r="V326" s="214"/>
      <c r="W326" s="214">
        <f t="shared" si="87"/>
        <v>1500.0574999999999</v>
      </c>
      <c r="X326" s="216"/>
      <c r="Y326" s="214"/>
      <c r="Z326" s="214"/>
      <c r="AA326" s="214"/>
      <c r="AB326" s="214"/>
      <c r="AC326" s="266">
        <f t="shared" si="88"/>
        <v>1500.0574999999999</v>
      </c>
      <c r="AD326" s="217"/>
      <c r="AE326" s="217"/>
      <c r="AF326" s="215">
        <f t="shared" si="72"/>
        <v>0</v>
      </c>
    </row>
    <row r="327" spans="1:32">
      <c r="A327" s="325">
        <f t="shared" si="73"/>
        <v>314</v>
      </c>
      <c r="B327" s="208" t="s">
        <v>522</v>
      </c>
      <c r="C327" s="208" t="s">
        <v>300</v>
      </c>
      <c r="D327" s="185" t="s">
        <v>763</v>
      </c>
      <c r="E327" s="209" t="s">
        <v>770</v>
      </c>
      <c r="F327" s="210">
        <v>0</v>
      </c>
      <c r="G327" s="210">
        <v>0</v>
      </c>
      <c r="H327" s="210">
        <v>0</v>
      </c>
      <c r="I327" s="210">
        <v>-445.99</v>
      </c>
      <c r="J327" s="210">
        <v>-606.24</v>
      </c>
      <c r="K327" s="210">
        <v>-872.87</v>
      </c>
      <c r="L327" s="210">
        <v>-1054.4000000000001</v>
      </c>
      <c r="M327" s="210">
        <v>-1235.92</v>
      </c>
      <c r="N327" s="210">
        <v>-1417.44</v>
      </c>
      <c r="O327" s="210">
        <v>-1598.97</v>
      </c>
      <c r="P327" s="210">
        <v>-1780.49</v>
      </c>
      <c r="Q327" s="210">
        <v>-5903.14</v>
      </c>
      <c r="R327" s="210">
        <v>9512.19</v>
      </c>
      <c r="S327" s="211">
        <f t="shared" si="86"/>
        <v>-846.6137500000001</v>
      </c>
      <c r="T327" s="188"/>
      <c r="U327" s="214"/>
      <c r="V327" s="214"/>
      <c r="W327" s="214">
        <f t="shared" si="87"/>
        <v>-846.6137500000001</v>
      </c>
      <c r="X327" s="216"/>
      <c r="Y327" s="214"/>
      <c r="Z327" s="214"/>
      <c r="AA327" s="214"/>
      <c r="AB327" s="214"/>
      <c r="AC327" s="266">
        <f t="shared" si="88"/>
        <v>-846.6137500000001</v>
      </c>
      <c r="AD327" s="217"/>
      <c r="AE327" s="217"/>
      <c r="AF327" s="215">
        <f t="shared" si="72"/>
        <v>0</v>
      </c>
    </row>
    <row r="328" spans="1:32">
      <c r="A328" s="325">
        <f t="shared" si="73"/>
        <v>315</v>
      </c>
      <c r="B328" s="208" t="s">
        <v>522</v>
      </c>
      <c r="C328" s="208" t="s">
        <v>301</v>
      </c>
      <c r="D328" s="185" t="s">
        <v>761</v>
      </c>
      <c r="E328" s="209" t="s">
        <v>771</v>
      </c>
      <c r="F328" s="210">
        <v>0</v>
      </c>
      <c r="G328" s="210">
        <v>0</v>
      </c>
      <c r="H328" s="210">
        <v>0</v>
      </c>
      <c r="I328" s="210">
        <v>0</v>
      </c>
      <c r="J328" s="210">
        <v>0</v>
      </c>
      <c r="K328" s="210">
        <v>0</v>
      </c>
      <c r="L328" s="210">
        <v>0</v>
      </c>
      <c r="M328" s="210">
        <v>0</v>
      </c>
      <c r="N328" s="210">
        <v>0</v>
      </c>
      <c r="O328" s="210">
        <v>0</v>
      </c>
      <c r="P328" s="210">
        <v>0</v>
      </c>
      <c r="Q328" s="210">
        <v>0</v>
      </c>
      <c r="R328" s="210">
        <v>-1752961.74</v>
      </c>
      <c r="S328" s="211">
        <f t="shared" si="86"/>
        <v>-73040.072499999995</v>
      </c>
      <c r="T328" s="188"/>
      <c r="U328" s="214"/>
      <c r="V328" s="214"/>
      <c r="W328" s="214">
        <f t="shared" si="87"/>
        <v>-73040.072499999995</v>
      </c>
      <c r="X328" s="216"/>
      <c r="Y328" s="214"/>
      <c r="Z328" s="214"/>
      <c r="AA328" s="214"/>
      <c r="AB328" s="214"/>
      <c r="AC328" s="266">
        <f t="shared" si="88"/>
        <v>-73040.072499999995</v>
      </c>
      <c r="AD328" s="217"/>
      <c r="AE328" s="217"/>
      <c r="AF328" s="215">
        <f t="shared" si="72"/>
        <v>0</v>
      </c>
    </row>
    <row r="329" spans="1:32">
      <c r="A329" s="325">
        <f t="shared" si="73"/>
        <v>316</v>
      </c>
      <c r="B329" s="208" t="s">
        <v>522</v>
      </c>
      <c r="C329" s="208" t="s">
        <v>301</v>
      </c>
      <c r="D329" s="185" t="s">
        <v>763</v>
      </c>
      <c r="E329" s="209" t="s">
        <v>772</v>
      </c>
      <c r="F329" s="210">
        <v>0</v>
      </c>
      <c r="G329" s="210">
        <v>0</v>
      </c>
      <c r="H329" s="210">
        <v>0</v>
      </c>
      <c r="I329" s="210">
        <v>0</v>
      </c>
      <c r="J329" s="210">
        <v>0</v>
      </c>
      <c r="K329" s="210">
        <v>0</v>
      </c>
      <c r="L329" s="210">
        <v>0</v>
      </c>
      <c r="M329" s="210">
        <v>0</v>
      </c>
      <c r="N329" s="210">
        <v>0</v>
      </c>
      <c r="O329" s="210">
        <v>0</v>
      </c>
      <c r="P329" s="210">
        <v>0</v>
      </c>
      <c r="Q329" s="210">
        <v>0</v>
      </c>
      <c r="R329" s="210">
        <v>-603695.05000000005</v>
      </c>
      <c r="S329" s="211">
        <f t="shared" si="86"/>
        <v>-25153.960416666669</v>
      </c>
      <c r="T329" s="188"/>
      <c r="U329" s="214"/>
      <c r="V329" s="214"/>
      <c r="W329" s="214">
        <f t="shared" si="87"/>
        <v>-25153.960416666669</v>
      </c>
      <c r="X329" s="216"/>
      <c r="Y329" s="214"/>
      <c r="Z329" s="214"/>
      <c r="AA329" s="214"/>
      <c r="AB329" s="214"/>
      <c r="AC329" s="266">
        <f t="shared" si="88"/>
        <v>-25153.960416666669</v>
      </c>
      <c r="AD329" s="217"/>
      <c r="AE329" s="217"/>
      <c r="AF329" s="215">
        <f t="shared" si="72"/>
        <v>0</v>
      </c>
    </row>
    <row r="330" spans="1:32">
      <c r="A330" s="325">
        <f t="shared" si="73"/>
        <v>317</v>
      </c>
      <c r="B330" s="208" t="s">
        <v>524</v>
      </c>
      <c r="C330" s="208" t="s">
        <v>301</v>
      </c>
      <c r="D330" s="185" t="s">
        <v>761</v>
      </c>
      <c r="E330" s="209" t="s">
        <v>771</v>
      </c>
      <c r="F330" s="210">
        <v>0</v>
      </c>
      <c r="G330" s="210">
        <v>0</v>
      </c>
      <c r="H330" s="210">
        <v>0</v>
      </c>
      <c r="I330" s="210">
        <v>0</v>
      </c>
      <c r="J330" s="210">
        <v>0</v>
      </c>
      <c r="K330" s="210">
        <v>0</v>
      </c>
      <c r="L330" s="210">
        <v>0</v>
      </c>
      <c r="M330" s="210">
        <v>0</v>
      </c>
      <c r="N330" s="210">
        <v>0</v>
      </c>
      <c r="O330" s="210">
        <v>0</v>
      </c>
      <c r="P330" s="210">
        <v>0</v>
      </c>
      <c r="Q330" s="210">
        <v>0</v>
      </c>
      <c r="R330" s="210">
        <v>-8395783.8699999992</v>
      </c>
      <c r="S330" s="211">
        <f t="shared" si="86"/>
        <v>-349824.32791666663</v>
      </c>
      <c r="T330" s="188"/>
      <c r="U330" s="214"/>
      <c r="V330" s="214"/>
      <c r="W330" s="214">
        <f t="shared" si="87"/>
        <v>-349824.32791666663</v>
      </c>
      <c r="X330" s="216"/>
      <c r="Y330" s="214"/>
      <c r="Z330" s="214"/>
      <c r="AA330" s="214"/>
      <c r="AB330" s="214"/>
      <c r="AC330" s="266">
        <f t="shared" si="88"/>
        <v>-349824.32791666663</v>
      </c>
      <c r="AD330" s="217"/>
      <c r="AE330" s="217"/>
      <c r="AF330" s="215">
        <f t="shared" si="72"/>
        <v>0</v>
      </c>
    </row>
    <row r="331" spans="1:32">
      <c r="A331" s="325">
        <f t="shared" si="73"/>
        <v>318</v>
      </c>
      <c r="B331" s="208" t="s">
        <v>522</v>
      </c>
      <c r="C331" s="208" t="s">
        <v>302</v>
      </c>
      <c r="D331" s="185" t="s">
        <v>761</v>
      </c>
      <c r="E331" s="209" t="s">
        <v>773</v>
      </c>
      <c r="F331" s="210">
        <v>0</v>
      </c>
      <c r="G331" s="210">
        <v>0</v>
      </c>
      <c r="H331" s="210">
        <v>0</v>
      </c>
      <c r="I331" s="210">
        <v>0</v>
      </c>
      <c r="J331" s="210">
        <v>0</v>
      </c>
      <c r="K331" s="210">
        <v>0</v>
      </c>
      <c r="L331" s="210">
        <v>0</v>
      </c>
      <c r="M331" s="210">
        <v>0</v>
      </c>
      <c r="N331" s="210">
        <v>0</v>
      </c>
      <c r="O331" s="210">
        <v>0</v>
      </c>
      <c r="P331" s="210">
        <v>0</v>
      </c>
      <c r="Q331" s="210">
        <v>0</v>
      </c>
      <c r="R331" s="210">
        <v>-27116.89</v>
      </c>
      <c r="S331" s="211">
        <f t="shared" si="86"/>
        <v>-1129.8704166666666</v>
      </c>
      <c r="T331" s="188"/>
      <c r="U331" s="214"/>
      <c r="V331" s="214"/>
      <c r="W331" s="214">
        <f t="shared" si="87"/>
        <v>-1129.8704166666666</v>
      </c>
      <c r="X331" s="216"/>
      <c r="Y331" s="214"/>
      <c r="Z331" s="214"/>
      <c r="AA331" s="214"/>
      <c r="AB331" s="214"/>
      <c r="AC331" s="266">
        <f t="shared" si="88"/>
        <v>-1129.8704166666666</v>
      </c>
      <c r="AD331" s="217"/>
      <c r="AE331" s="217"/>
      <c r="AF331" s="215">
        <f t="shared" si="72"/>
        <v>0</v>
      </c>
    </row>
    <row r="332" spans="1:32">
      <c r="A332" s="325">
        <f t="shared" si="73"/>
        <v>319</v>
      </c>
      <c r="B332" s="208" t="s">
        <v>522</v>
      </c>
      <c r="C332" s="208" t="s">
        <v>302</v>
      </c>
      <c r="D332" s="185" t="s">
        <v>763</v>
      </c>
      <c r="E332" s="209" t="s">
        <v>774</v>
      </c>
      <c r="F332" s="210">
        <v>0</v>
      </c>
      <c r="G332" s="210">
        <v>0</v>
      </c>
      <c r="H332" s="210">
        <v>0</v>
      </c>
      <c r="I332" s="210">
        <v>0</v>
      </c>
      <c r="J332" s="210">
        <v>0</v>
      </c>
      <c r="K332" s="210">
        <v>0</v>
      </c>
      <c r="L332" s="210">
        <v>0</v>
      </c>
      <c r="M332" s="210">
        <v>0</v>
      </c>
      <c r="N332" s="210">
        <v>0</v>
      </c>
      <c r="O332" s="210">
        <v>0</v>
      </c>
      <c r="P332" s="210">
        <v>0</v>
      </c>
      <c r="Q332" s="210">
        <v>0</v>
      </c>
      <c r="R332" s="210">
        <v>-6420.25</v>
      </c>
      <c r="S332" s="211">
        <f t="shared" si="86"/>
        <v>-267.51041666666669</v>
      </c>
      <c r="T332" s="188"/>
      <c r="U332" s="214"/>
      <c r="V332" s="214"/>
      <c r="W332" s="214">
        <f t="shared" si="87"/>
        <v>-267.51041666666669</v>
      </c>
      <c r="X332" s="216"/>
      <c r="Y332" s="214"/>
      <c r="Z332" s="214"/>
      <c r="AA332" s="214"/>
      <c r="AB332" s="214"/>
      <c r="AC332" s="266">
        <f t="shared" si="88"/>
        <v>-267.51041666666669</v>
      </c>
      <c r="AD332" s="217"/>
      <c r="AE332" s="217"/>
      <c r="AF332" s="215">
        <f t="shared" si="72"/>
        <v>0</v>
      </c>
    </row>
    <row r="333" spans="1:32">
      <c r="A333" s="325">
        <f t="shared" si="73"/>
        <v>320</v>
      </c>
      <c r="B333" s="208" t="s">
        <v>524</v>
      </c>
      <c r="C333" s="208" t="s">
        <v>302</v>
      </c>
      <c r="D333" s="185" t="s">
        <v>761</v>
      </c>
      <c r="E333" s="209" t="s">
        <v>773</v>
      </c>
      <c r="F333" s="210">
        <v>0</v>
      </c>
      <c r="G333" s="210">
        <v>0</v>
      </c>
      <c r="H333" s="210">
        <v>0</v>
      </c>
      <c r="I333" s="210">
        <v>0</v>
      </c>
      <c r="J333" s="210">
        <v>0</v>
      </c>
      <c r="K333" s="210">
        <v>0</v>
      </c>
      <c r="L333" s="210">
        <v>0</v>
      </c>
      <c r="M333" s="210">
        <v>0</v>
      </c>
      <c r="N333" s="210">
        <v>0</v>
      </c>
      <c r="O333" s="210">
        <v>0</v>
      </c>
      <c r="P333" s="210">
        <v>0</v>
      </c>
      <c r="Q333" s="210">
        <v>0</v>
      </c>
      <c r="R333" s="210">
        <v>-80703.789999999994</v>
      </c>
      <c r="S333" s="211">
        <f t="shared" si="86"/>
        <v>-3362.6579166666666</v>
      </c>
      <c r="T333" s="188"/>
      <c r="U333" s="214"/>
      <c r="V333" s="214"/>
      <c r="W333" s="214">
        <f t="shared" si="87"/>
        <v>-3362.6579166666666</v>
      </c>
      <c r="X333" s="216"/>
      <c r="Y333" s="214"/>
      <c r="Z333" s="214"/>
      <c r="AA333" s="214"/>
      <c r="AB333" s="214"/>
      <c r="AC333" s="266">
        <f t="shared" si="88"/>
        <v>-3362.6579166666666</v>
      </c>
      <c r="AD333" s="217"/>
      <c r="AE333" s="217"/>
      <c r="AF333" s="215">
        <f t="shared" si="72"/>
        <v>0</v>
      </c>
    </row>
    <row r="334" spans="1:32">
      <c r="A334" s="325">
        <f t="shared" si="73"/>
        <v>321</v>
      </c>
      <c r="B334" s="208" t="s">
        <v>494</v>
      </c>
      <c r="C334" s="208" t="s">
        <v>775</v>
      </c>
      <c r="D334" s="185"/>
      <c r="E334" s="209" t="s">
        <v>303</v>
      </c>
      <c r="F334" s="210">
        <v>-38175</v>
      </c>
      <c r="G334" s="210">
        <v>-3566.83</v>
      </c>
      <c r="H334" s="210">
        <v>-7133.67</v>
      </c>
      <c r="I334" s="210">
        <v>-10700.5</v>
      </c>
      <c r="J334" s="210">
        <v>-14267.33</v>
      </c>
      <c r="K334" s="210">
        <v>-17834.169999999998</v>
      </c>
      <c r="L334" s="210">
        <v>-21401</v>
      </c>
      <c r="M334" s="210">
        <v>-24967.83</v>
      </c>
      <c r="N334" s="210">
        <v>-28534.67</v>
      </c>
      <c r="O334" s="210">
        <v>-32101.5</v>
      </c>
      <c r="P334" s="210">
        <v>-35668.33</v>
      </c>
      <c r="Q334" s="210">
        <v>-38682.42</v>
      </c>
      <c r="R334" s="210">
        <v>-42184</v>
      </c>
      <c r="S334" s="211">
        <f t="shared" si="86"/>
        <v>-22919.8125</v>
      </c>
      <c r="T334" s="188"/>
      <c r="U334" s="214"/>
      <c r="V334" s="214"/>
      <c r="W334" s="214">
        <f t="shared" si="87"/>
        <v>-22919.8125</v>
      </c>
      <c r="X334" s="216"/>
      <c r="Y334" s="214"/>
      <c r="Z334" s="214"/>
      <c r="AA334" s="214"/>
      <c r="AB334" s="214"/>
      <c r="AC334" s="266">
        <f t="shared" si="88"/>
        <v>-22919.8125</v>
      </c>
      <c r="AD334" s="217"/>
      <c r="AE334" s="217"/>
      <c r="AF334" s="215">
        <f t="shared" ref="AF334:AF397" si="89">+U334+V334-AD334</f>
        <v>0</v>
      </c>
    </row>
    <row r="335" spans="1:32" s="267" customFormat="1">
      <c r="A335" s="325">
        <f t="shared" si="73"/>
        <v>322</v>
      </c>
      <c r="B335" s="185"/>
      <c r="C335" s="185"/>
      <c r="D335" s="185"/>
      <c r="E335" s="209" t="s">
        <v>304</v>
      </c>
      <c r="F335" s="218">
        <f t="shared" ref="F335:S335" si="90">SUM(F314:F334)</f>
        <v>8732811.5300000012</v>
      </c>
      <c r="G335" s="218">
        <f t="shared" si="90"/>
        <v>1357344.91</v>
      </c>
      <c r="H335" s="218">
        <f t="shared" si="90"/>
        <v>2455923.0800000005</v>
      </c>
      <c r="I335" s="218">
        <f t="shared" si="90"/>
        <v>2920498.4399999995</v>
      </c>
      <c r="J335" s="218">
        <f t="shared" si="90"/>
        <v>2745431.5599999996</v>
      </c>
      <c r="K335" s="218">
        <f t="shared" si="90"/>
        <v>1875291.6999999997</v>
      </c>
      <c r="L335" s="218">
        <f t="shared" si="90"/>
        <v>825967.32000000018</v>
      </c>
      <c r="M335" s="218">
        <f t="shared" si="90"/>
        <v>-203434.80999999901</v>
      </c>
      <c r="N335" s="218">
        <f t="shared" si="90"/>
        <v>-1179674.96</v>
      </c>
      <c r="O335" s="218">
        <f t="shared" si="90"/>
        <v>-2147272.77</v>
      </c>
      <c r="P335" s="218">
        <f t="shared" si="90"/>
        <v>-2302304.4000000004</v>
      </c>
      <c r="Q335" s="218">
        <f t="shared" si="90"/>
        <v>-1308131.1799999985</v>
      </c>
      <c r="R335" s="218">
        <f t="shared" si="90"/>
        <v>221750.09999999934</v>
      </c>
      <c r="S335" s="219">
        <f t="shared" si="90"/>
        <v>793076.64208333392</v>
      </c>
      <c r="T335" s="185"/>
      <c r="U335" s="214"/>
      <c r="V335" s="214"/>
      <c r="W335" s="214"/>
      <c r="X335" s="216"/>
      <c r="Y335" s="214"/>
      <c r="Z335" s="214"/>
      <c r="AA335" s="214"/>
      <c r="AB335" s="214"/>
      <c r="AC335" s="217"/>
      <c r="AD335" s="217"/>
      <c r="AE335" s="217"/>
      <c r="AF335" s="215">
        <f t="shared" si="89"/>
        <v>0</v>
      </c>
    </row>
    <row r="336" spans="1:32" s="267" customFormat="1">
      <c r="A336" s="325">
        <f t="shared" ref="A336:A399" si="91">+A335+1</f>
        <v>323</v>
      </c>
      <c r="B336" s="185"/>
      <c r="C336" s="185"/>
      <c r="D336" s="185"/>
      <c r="E336" s="209"/>
      <c r="F336" s="210"/>
      <c r="G336" s="274"/>
      <c r="H336" s="258"/>
      <c r="I336" s="258"/>
      <c r="J336" s="259"/>
      <c r="K336" s="260"/>
      <c r="L336" s="261"/>
      <c r="M336" s="262"/>
      <c r="N336" s="263"/>
      <c r="O336" s="229"/>
      <c r="P336" s="264"/>
      <c r="Q336" s="275"/>
      <c r="R336" s="210"/>
      <c r="S336" s="228"/>
      <c r="T336" s="185"/>
      <c r="U336" s="214"/>
      <c r="V336" s="214"/>
      <c r="W336" s="214"/>
      <c r="X336" s="216"/>
      <c r="Y336" s="214"/>
      <c r="Z336" s="214"/>
      <c r="AA336" s="214"/>
      <c r="AB336" s="214"/>
      <c r="AC336" s="217"/>
      <c r="AD336" s="217"/>
      <c r="AE336" s="217"/>
      <c r="AF336" s="215">
        <f t="shared" si="89"/>
        <v>0</v>
      </c>
    </row>
    <row r="337" spans="1:32" s="267" customFormat="1">
      <c r="A337" s="325">
        <f t="shared" si="91"/>
        <v>324</v>
      </c>
      <c r="B337" s="185"/>
      <c r="C337" s="185"/>
      <c r="D337" s="185"/>
      <c r="E337" s="209"/>
      <c r="F337" s="210"/>
      <c r="G337" s="274"/>
      <c r="H337" s="258"/>
      <c r="I337" s="258"/>
      <c r="J337" s="259"/>
      <c r="K337" s="260"/>
      <c r="L337" s="261"/>
      <c r="M337" s="262"/>
      <c r="N337" s="263"/>
      <c r="O337" s="229"/>
      <c r="P337" s="264"/>
      <c r="Q337" s="275"/>
      <c r="R337" s="210"/>
      <c r="S337" s="228"/>
      <c r="T337" s="185"/>
      <c r="U337" s="214"/>
      <c r="V337" s="214"/>
      <c r="W337" s="214"/>
      <c r="X337" s="216"/>
      <c r="Y337" s="214"/>
      <c r="Z337" s="214"/>
      <c r="AA337" s="214"/>
      <c r="AB337" s="214"/>
      <c r="AC337" s="217"/>
      <c r="AD337" s="217"/>
      <c r="AE337" s="217"/>
      <c r="AF337" s="215">
        <f t="shared" si="89"/>
        <v>0</v>
      </c>
    </row>
    <row r="338" spans="1:32" s="267" customFormat="1">
      <c r="A338" s="325">
        <f t="shared" si="91"/>
        <v>325</v>
      </c>
      <c r="B338" s="208" t="s">
        <v>494</v>
      </c>
      <c r="C338" s="208" t="s">
        <v>305</v>
      </c>
      <c r="D338" s="185"/>
      <c r="E338" s="209" t="s">
        <v>776</v>
      </c>
      <c r="F338" s="210">
        <v>0</v>
      </c>
      <c r="G338" s="210">
        <v>0</v>
      </c>
      <c r="H338" s="210">
        <v>0</v>
      </c>
      <c r="I338" s="210">
        <v>0</v>
      </c>
      <c r="J338" s="210">
        <v>0</v>
      </c>
      <c r="K338" s="210">
        <v>0</v>
      </c>
      <c r="L338" s="210">
        <v>0</v>
      </c>
      <c r="M338" s="210">
        <v>0</v>
      </c>
      <c r="N338" s="210">
        <v>0</v>
      </c>
      <c r="O338" s="210">
        <v>0</v>
      </c>
      <c r="P338" s="210">
        <v>0</v>
      </c>
      <c r="Q338" s="210">
        <v>0</v>
      </c>
      <c r="R338" s="210">
        <v>0</v>
      </c>
      <c r="S338" s="211">
        <f t="shared" ref="S338:S347" si="92">((F338+R338)+((G338+H338+I338+J338+K338+L338+M338+N338+O338+P338+Q338)*2))/24</f>
        <v>0</v>
      </c>
      <c r="T338" s="185"/>
      <c r="U338" s="214"/>
      <c r="V338" s="214"/>
      <c r="W338" s="214">
        <f t="shared" ref="W338:W346" si="93">+S338</f>
        <v>0</v>
      </c>
      <c r="X338" s="216"/>
      <c r="Y338" s="214"/>
      <c r="Z338" s="214"/>
      <c r="AA338" s="214"/>
      <c r="AB338" s="214"/>
      <c r="AC338" s="266">
        <f t="shared" ref="AC338:AC347" si="94">+S338</f>
        <v>0</v>
      </c>
      <c r="AD338" s="217"/>
      <c r="AE338" s="217"/>
      <c r="AF338" s="215">
        <f t="shared" si="89"/>
        <v>0</v>
      </c>
    </row>
    <row r="339" spans="1:32" s="267" customFormat="1">
      <c r="A339" s="325">
        <f t="shared" si="91"/>
        <v>326</v>
      </c>
      <c r="B339" s="208" t="s">
        <v>494</v>
      </c>
      <c r="C339" s="208" t="s">
        <v>306</v>
      </c>
      <c r="D339" s="185"/>
      <c r="E339" s="209" t="s">
        <v>777</v>
      </c>
      <c r="F339" s="210">
        <v>0</v>
      </c>
      <c r="G339" s="210">
        <v>0</v>
      </c>
      <c r="H339" s="210">
        <v>0</v>
      </c>
      <c r="I339" s="210">
        <v>0</v>
      </c>
      <c r="J339" s="210">
        <v>0</v>
      </c>
      <c r="K339" s="210">
        <v>0</v>
      </c>
      <c r="L339" s="210">
        <v>0</v>
      </c>
      <c r="M339" s="210">
        <v>0</v>
      </c>
      <c r="N339" s="210">
        <v>0</v>
      </c>
      <c r="O339" s="210">
        <v>0</v>
      </c>
      <c r="P339" s="210">
        <v>0</v>
      </c>
      <c r="Q339" s="210">
        <v>0</v>
      </c>
      <c r="R339" s="210">
        <v>0</v>
      </c>
      <c r="S339" s="211">
        <f t="shared" si="92"/>
        <v>0</v>
      </c>
      <c r="T339" s="185"/>
      <c r="U339" s="214"/>
      <c r="V339" s="214"/>
      <c r="W339" s="214">
        <f t="shared" si="93"/>
        <v>0</v>
      </c>
      <c r="X339" s="216"/>
      <c r="Y339" s="214"/>
      <c r="Z339" s="214"/>
      <c r="AA339" s="214"/>
      <c r="AB339" s="214"/>
      <c r="AC339" s="266">
        <f t="shared" si="94"/>
        <v>0</v>
      </c>
      <c r="AD339" s="217"/>
      <c r="AE339" s="217"/>
      <c r="AF339" s="215">
        <f t="shared" si="89"/>
        <v>0</v>
      </c>
    </row>
    <row r="340" spans="1:32" s="267" customFormat="1">
      <c r="A340" s="325">
        <f t="shared" si="91"/>
        <v>327</v>
      </c>
      <c r="B340" s="283" t="s">
        <v>127</v>
      </c>
      <c r="C340" s="283" t="s">
        <v>127</v>
      </c>
      <c r="D340" s="208" t="s">
        <v>307</v>
      </c>
      <c r="E340" s="209" t="s">
        <v>778</v>
      </c>
      <c r="F340" s="210">
        <v>299157.34999999998</v>
      </c>
      <c r="G340" s="210">
        <v>54030</v>
      </c>
      <c r="H340" s="210">
        <v>79330</v>
      </c>
      <c r="I340" s="210">
        <v>92319</v>
      </c>
      <c r="J340" s="210">
        <v>102669</v>
      </c>
      <c r="K340" s="210">
        <v>105757.04</v>
      </c>
      <c r="L340" s="210">
        <v>117757.04</v>
      </c>
      <c r="M340" s="210">
        <v>118898.59</v>
      </c>
      <c r="N340" s="210">
        <v>126822.82</v>
      </c>
      <c r="O340" s="210">
        <v>127868.98</v>
      </c>
      <c r="P340" s="210">
        <v>134480.73000000001</v>
      </c>
      <c r="Q340" s="210">
        <v>139021.71</v>
      </c>
      <c r="R340" s="210">
        <v>147336.4</v>
      </c>
      <c r="S340" s="211">
        <f t="shared" si="92"/>
        <v>118516.81541666666</v>
      </c>
      <c r="T340" s="185"/>
      <c r="U340" s="214"/>
      <c r="V340" s="214"/>
      <c r="W340" s="214">
        <f t="shared" si="93"/>
        <v>118516.81541666666</v>
      </c>
      <c r="X340" s="216"/>
      <c r="Y340" s="214"/>
      <c r="Z340" s="214"/>
      <c r="AA340" s="214"/>
      <c r="AB340" s="214"/>
      <c r="AC340" s="266">
        <f t="shared" si="94"/>
        <v>118516.81541666666</v>
      </c>
      <c r="AD340" s="217"/>
      <c r="AE340" s="217"/>
      <c r="AF340" s="215">
        <f t="shared" si="89"/>
        <v>0</v>
      </c>
    </row>
    <row r="341" spans="1:32" s="267" customFormat="1">
      <c r="A341" s="325">
        <f t="shared" si="91"/>
        <v>328</v>
      </c>
      <c r="B341" s="283" t="s">
        <v>127</v>
      </c>
      <c r="C341" s="283" t="s">
        <v>127</v>
      </c>
      <c r="D341" s="208" t="s">
        <v>779</v>
      </c>
      <c r="E341" s="209" t="s">
        <v>780</v>
      </c>
      <c r="F341" s="210">
        <v>-291752.32000000001</v>
      </c>
      <c r="G341" s="210">
        <v>-110886.66</v>
      </c>
      <c r="H341" s="210">
        <v>194720.11</v>
      </c>
      <c r="I341" s="210">
        <v>-398788.38</v>
      </c>
      <c r="J341" s="210">
        <v>-296885</v>
      </c>
      <c r="K341" s="210">
        <v>-383065.25</v>
      </c>
      <c r="L341" s="210">
        <v>-372289.33</v>
      </c>
      <c r="M341" s="210">
        <v>-381825.08</v>
      </c>
      <c r="N341" s="210">
        <v>-515431.54</v>
      </c>
      <c r="O341" s="210">
        <v>-474704.79</v>
      </c>
      <c r="P341" s="210">
        <v>116919.03</v>
      </c>
      <c r="Q341" s="210">
        <v>87521.269999999902</v>
      </c>
      <c r="R341" s="210">
        <v>452956.61</v>
      </c>
      <c r="S341" s="211">
        <f t="shared" si="92"/>
        <v>-204509.45625000002</v>
      </c>
      <c r="T341" s="185"/>
      <c r="U341" s="214"/>
      <c r="V341" s="214"/>
      <c r="W341" s="214">
        <f t="shared" si="93"/>
        <v>-204509.45625000002</v>
      </c>
      <c r="X341" s="216"/>
      <c r="Y341" s="214"/>
      <c r="Z341" s="214"/>
      <c r="AA341" s="214"/>
      <c r="AB341" s="214"/>
      <c r="AC341" s="266">
        <f t="shared" si="94"/>
        <v>-204509.45625000002</v>
      </c>
      <c r="AD341" s="217"/>
      <c r="AE341" s="217"/>
      <c r="AF341" s="215">
        <f t="shared" si="89"/>
        <v>0</v>
      </c>
    </row>
    <row r="342" spans="1:32" s="267" customFormat="1">
      <c r="A342" s="325">
        <f t="shared" si="91"/>
        <v>329</v>
      </c>
      <c r="B342" s="283" t="s">
        <v>127</v>
      </c>
      <c r="C342" s="283" t="s">
        <v>127</v>
      </c>
      <c r="D342" s="208" t="s">
        <v>308</v>
      </c>
      <c r="E342" s="209" t="s">
        <v>781</v>
      </c>
      <c r="F342" s="210">
        <v>0</v>
      </c>
      <c r="G342" s="210">
        <v>0</v>
      </c>
      <c r="H342" s="210">
        <v>0</v>
      </c>
      <c r="I342" s="210">
        <v>0</v>
      </c>
      <c r="J342" s="210">
        <v>0</v>
      </c>
      <c r="K342" s="210">
        <v>0</v>
      </c>
      <c r="L342" s="210">
        <v>0</v>
      </c>
      <c r="M342" s="210">
        <v>50.76</v>
      </c>
      <c r="N342" s="210">
        <v>50.76</v>
      </c>
      <c r="O342" s="210">
        <v>50.76</v>
      </c>
      <c r="P342" s="210">
        <v>50.76</v>
      </c>
      <c r="Q342" s="210">
        <v>50.76</v>
      </c>
      <c r="R342" s="210">
        <v>50.76</v>
      </c>
      <c r="S342" s="211">
        <f t="shared" si="92"/>
        <v>23.265000000000001</v>
      </c>
      <c r="T342" s="185"/>
      <c r="U342" s="214"/>
      <c r="V342" s="214"/>
      <c r="W342" s="214">
        <f t="shared" si="93"/>
        <v>23.265000000000001</v>
      </c>
      <c r="X342" s="216"/>
      <c r="Y342" s="214"/>
      <c r="Z342" s="214"/>
      <c r="AA342" s="214"/>
      <c r="AB342" s="214"/>
      <c r="AC342" s="266">
        <f t="shared" si="94"/>
        <v>23.265000000000001</v>
      </c>
      <c r="AD342" s="217"/>
      <c r="AE342" s="217"/>
      <c r="AF342" s="215">
        <f t="shared" si="89"/>
        <v>0</v>
      </c>
    </row>
    <row r="343" spans="1:32" s="267" customFormat="1">
      <c r="A343" s="325">
        <f t="shared" si="91"/>
        <v>330</v>
      </c>
      <c r="B343" s="283" t="s">
        <v>127</v>
      </c>
      <c r="C343" s="283" t="s">
        <v>127</v>
      </c>
      <c r="D343" s="208" t="s">
        <v>309</v>
      </c>
      <c r="E343" s="209" t="s">
        <v>782</v>
      </c>
      <c r="F343" s="210">
        <v>128933.23</v>
      </c>
      <c r="G343" s="210">
        <v>13497.83</v>
      </c>
      <c r="H343" s="210">
        <v>21997.83</v>
      </c>
      <c r="I343" s="210">
        <v>30647.83</v>
      </c>
      <c r="J343" s="210">
        <v>39754.480000000003</v>
      </c>
      <c r="K343" s="210">
        <v>49754.48</v>
      </c>
      <c r="L343" s="210">
        <v>58254.48</v>
      </c>
      <c r="M343" s="210">
        <v>66834.94</v>
      </c>
      <c r="N343" s="210">
        <v>127888.1</v>
      </c>
      <c r="O343" s="210">
        <v>136388.1</v>
      </c>
      <c r="P343" s="210">
        <v>149888.1</v>
      </c>
      <c r="Q343" s="210">
        <v>157077.54</v>
      </c>
      <c r="R343" s="210">
        <v>165577.54</v>
      </c>
      <c r="S343" s="211">
        <f t="shared" si="92"/>
        <v>83269.924583333326</v>
      </c>
      <c r="T343" s="185"/>
      <c r="U343" s="214"/>
      <c r="V343" s="214"/>
      <c r="W343" s="214">
        <f t="shared" si="93"/>
        <v>83269.924583333326</v>
      </c>
      <c r="X343" s="216"/>
      <c r="Y343" s="214"/>
      <c r="Z343" s="214"/>
      <c r="AA343" s="214"/>
      <c r="AB343" s="214"/>
      <c r="AC343" s="266">
        <f t="shared" si="94"/>
        <v>83269.924583333326</v>
      </c>
      <c r="AD343" s="217"/>
      <c r="AE343" s="217"/>
      <c r="AF343" s="215">
        <f t="shared" si="89"/>
        <v>0</v>
      </c>
    </row>
    <row r="344" spans="1:32" s="267" customFormat="1">
      <c r="A344" s="325">
        <f t="shared" si="91"/>
        <v>331</v>
      </c>
      <c r="B344" s="284" t="s">
        <v>127</v>
      </c>
      <c r="C344" s="284" t="s">
        <v>127</v>
      </c>
      <c r="D344" s="208" t="s">
        <v>310</v>
      </c>
      <c r="E344" s="209" t="s">
        <v>783</v>
      </c>
      <c r="F344" s="210">
        <v>1097</v>
      </c>
      <c r="G344" s="210">
        <v>0</v>
      </c>
      <c r="H344" s="210">
        <v>0</v>
      </c>
      <c r="I344" s="210">
        <v>0</v>
      </c>
      <c r="J344" s="210">
        <v>0</v>
      </c>
      <c r="K344" s="210">
        <v>1007417.53</v>
      </c>
      <c r="L344" s="210">
        <v>1007417.53</v>
      </c>
      <c r="M344" s="210">
        <v>1007417.53</v>
      </c>
      <c r="N344" s="210">
        <v>1007417.53</v>
      </c>
      <c r="O344" s="210">
        <v>615677.14</v>
      </c>
      <c r="P344" s="210">
        <v>615677.14</v>
      </c>
      <c r="Q344" s="210">
        <v>615677.14</v>
      </c>
      <c r="R344" s="210">
        <v>615677.14</v>
      </c>
      <c r="S344" s="211">
        <f t="shared" si="92"/>
        <v>515424.05083333328</v>
      </c>
      <c r="T344" s="185"/>
      <c r="U344" s="214"/>
      <c r="V344" s="214"/>
      <c r="W344" s="214">
        <f t="shared" si="93"/>
        <v>515424.05083333328</v>
      </c>
      <c r="X344" s="216"/>
      <c r="Y344" s="214"/>
      <c r="Z344" s="214"/>
      <c r="AA344" s="214"/>
      <c r="AB344" s="214"/>
      <c r="AC344" s="266">
        <f t="shared" si="94"/>
        <v>515424.05083333328</v>
      </c>
      <c r="AD344" s="217"/>
      <c r="AE344" s="217"/>
      <c r="AF344" s="215">
        <f t="shared" si="89"/>
        <v>0</v>
      </c>
    </row>
    <row r="345" spans="1:32" s="267" customFormat="1">
      <c r="A345" s="325">
        <f t="shared" si="91"/>
        <v>332</v>
      </c>
      <c r="B345" s="285" t="s">
        <v>127</v>
      </c>
      <c r="C345" s="285" t="s">
        <v>127</v>
      </c>
      <c r="D345" s="208" t="s">
        <v>311</v>
      </c>
      <c r="E345" s="209" t="s">
        <v>784</v>
      </c>
      <c r="F345" s="210">
        <v>0</v>
      </c>
      <c r="G345" s="210">
        <v>0</v>
      </c>
      <c r="H345" s="210">
        <v>0</v>
      </c>
      <c r="I345" s="210">
        <v>0</v>
      </c>
      <c r="J345" s="210">
        <v>0</v>
      </c>
      <c r="K345" s="210">
        <v>0</v>
      </c>
      <c r="L345" s="210">
        <v>0</v>
      </c>
      <c r="M345" s="210">
        <v>0</v>
      </c>
      <c r="N345" s="210">
        <v>0</v>
      </c>
      <c r="O345" s="210">
        <v>0</v>
      </c>
      <c r="P345" s="210">
        <v>0</v>
      </c>
      <c r="Q345" s="210">
        <v>0</v>
      </c>
      <c r="R345" s="210">
        <v>0</v>
      </c>
      <c r="S345" s="211">
        <f t="shared" si="92"/>
        <v>0</v>
      </c>
      <c r="T345" s="185"/>
      <c r="U345" s="214"/>
      <c r="V345" s="214"/>
      <c r="W345" s="214">
        <f t="shared" si="93"/>
        <v>0</v>
      </c>
      <c r="X345" s="216"/>
      <c r="Y345" s="214"/>
      <c r="Z345" s="214"/>
      <c r="AA345" s="214"/>
      <c r="AB345" s="214"/>
      <c r="AC345" s="266">
        <f t="shared" si="94"/>
        <v>0</v>
      </c>
      <c r="AD345" s="217"/>
      <c r="AE345" s="217"/>
      <c r="AF345" s="215">
        <f t="shared" si="89"/>
        <v>0</v>
      </c>
    </row>
    <row r="346" spans="1:32" s="267" customFormat="1">
      <c r="A346" s="325">
        <f t="shared" si="91"/>
        <v>333</v>
      </c>
      <c r="B346" s="208" t="s">
        <v>127</v>
      </c>
      <c r="C346" s="208" t="s">
        <v>312</v>
      </c>
      <c r="D346" s="208" t="s">
        <v>311</v>
      </c>
      <c r="E346" s="286" t="s">
        <v>785</v>
      </c>
      <c r="F346" s="210">
        <v>0</v>
      </c>
      <c r="G346" s="210">
        <v>0</v>
      </c>
      <c r="H346" s="210">
        <v>0</v>
      </c>
      <c r="I346" s="210">
        <v>0</v>
      </c>
      <c r="J346" s="210">
        <v>0</v>
      </c>
      <c r="K346" s="210">
        <v>0</v>
      </c>
      <c r="L346" s="210">
        <v>0</v>
      </c>
      <c r="M346" s="210">
        <v>0</v>
      </c>
      <c r="N346" s="210">
        <v>0</v>
      </c>
      <c r="O346" s="210">
        <v>0</v>
      </c>
      <c r="P346" s="210">
        <v>0</v>
      </c>
      <c r="Q346" s="210">
        <v>0</v>
      </c>
      <c r="R346" s="210">
        <v>0</v>
      </c>
      <c r="S346" s="211">
        <f t="shared" si="92"/>
        <v>0</v>
      </c>
      <c r="T346" s="185"/>
      <c r="U346" s="214"/>
      <c r="V346" s="214"/>
      <c r="W346" s="214">
        <f t="shared" si="93"/>
        <v>0</v>
      </c>
      <c r="X346" s="216"/>
      <c r="Y346" s="214"/>
      <c r="Z346" s="214"/>
      <c r="AA346" s="214"/>
      <c r="AB346" s="214"/>
      <c r="AC346" s="266">
        <f t="shared" si="94"/>
        <v>0</v>
      </c>
      <c r="AD346" s="217"/>
      <c r="AE346" s="217"/>
      <c r="AF346" s="215">
        <f t="shared" si="89"/>
        <v>0</v>
      </c>
    </row>
    <row r="347" spans="1:32" s="267" customFormat="1">
      <c r="A347" s="325">
        <f t="shared" si="91"/>
        <v>334</v>
      </c>
      <c r="B347" s="208" t="s">
        <v>524</v>
      </c>
      <c r="C347" s="208" t="s">
        <v>313</v>
      </c>
      <c r="D347" s="208" t="s">
        <v>745</v>
      </c>
      <c r="E347" s="209" t="s">
        <v>786</v>
      </c>
      <c r="F347" s="230">
        <v>1105.79</v>
      </c>
      <c r="G347" s="230">
        <v>0</v>
      </c>
      <c r="H347" s="230">
        <v>0</v>
      </c>
      <c r="I347" s="230">
        <v>0</v>
      </c>
      <c r="J347" s="230">
        <v>572.34</v>
      </c>
      <c r="K347" s="230">
        <v>572.34</v>
      </c>
      <c r="L347" s="230">
        <v>572.34</v>
      </c>
      <c r="M347" s="230">
        <v>572.34</v>
      </c>
      <c r="N347" s="230">
        <v>1144.68</v>
      </c>
      <c r="O347" s="230">
        <v>1144.68</v>
      </c>
      <c r="P347" s="230">
        <v>1144.68</v>
      </c>
      <c r="Q347" s="230">
        <v>1144.68</v>
      </c>
      <c r="R347" s="230">
        <v>1144.68</v>
      </c>
      <c r="S347" s="211">
        <f t="shared" si="92"/>
        <v>666.10958333333338</v>
      </c>
      <c r="T347" s="185"/>
      <c r="U347" s="214"/>
      <c r="V347" s="214"/>
      <c r="W347" s="214">
        <f>+S347</f>
        <v>666.10958333333338</v>
      </c>
      <c r="X347" s="216"/>
      <c r="Y347" s="214"/>
      <c r="Z347" s="214"/>
      <c r="AA347" s="214"/>
      <c r="AB347" s="214"/>
      <c r="AC347" s="266">
        <f t="shared" si="94"/>
        <v>666.10958333333338</v>
      </c>
      <c r="AD347" s="217"/>
      <c r="AE347" s="217"/>
      <c r="AF347" s="215">
        <f t="shared" si="89"/>
        <v>0</v>
      </c>
    </row>
    <row r="348" spans="1:32" s="267" customFormat="1">
      <c r="A348" s="325">
        <f t="shared" si="91"/>
        <v>335</v>
      </c>
      <c r="B348" s="185"/>
      <c r="C348" s="185"/>
      <c r="D348" s="185"/>
      <c r="E348" s="209" t="s">
        <v>314</v>
      </c>
      <c r="F348" s="218">
        <f>SUM(F338:F347)</f>
        <v>138541.04999999996</v>
      </c>
      <c r="G348" s="218">
        <f t="shared" ref="G348:S348" si="95">SUM(G338:G347)</f>
        <v>-43358.83</v>
      </c>
      <c r="H348" s="218">
        <f t="shared" si="95"/>
        <v>296047.94</v>
      </c>
      <c r="I348" s="218">
        <f t="shared" si="95"/>
        <v>-275821.55</v>
      </c>
      <c r="J348" s="218">
        <f t="shared" si="95"/>
        <v>-153889.18</v>
      </c>
      <c r="K348" s="218">
        <f t="shared" si="95"/>
        <v>780436.14</v>
      </c>
      <c r="L348" s="218">
        <f t="shared" si="95"/>
        <v>811712.05999999994</v>
      </c>
      <c r="M348" s="218">
        <f t="shared" si="95"/>
        <v>811949.08</v>
      </c>
      <c r="N348" s="218">
        <f t="shared" si="95"/>
        <v>747892.35000000009</v>
      </c>
      <c r="O348" s="218">
        <f t="shared" si="95"/>
        <v>406424.87000000005</v>
      </c>
      <c r="P348" s="218">
        <f t="shared" si="95"/>
        <v>1018160.4400000001</v>
      </c>
      <c r="Q348" s="218">
        <f t="shared" si="95"/>
        <v>1000493.1</v>
      </c>
      <c r="R348" s="218">
        <f t="shared" si="95"/>
        <v>1382743.1300000001</v>
      </c>
      <c r="S348" s="219">
        <f t="shared" si="95"/>
        <v>513390.70916666655</v>
      </c>
      <c r="T348" s="185"/>
      <c r="U348" s="214"/>
      <c r="V348" s="214"/>
      <c r="W348" s="214"/>
      <c r="X348" s="216"/>
      <c r="Y348" s="214"/>
      <c r="Z348" s="214"/>
      <c r="AA348" s="214"/>
      <c r="AB348" s="214"/>
      <c r="AC348" s="217"/>
      <c r="AD348" s="217"/>
      <c r="AE348" s="217"/>
      <c r="AF348" s="215">
        <f t="shared" si="89"/>
        <v>0</v>
      </c>
    </row>
    <row r="349" spans="1:32" s="267" customFormat="1">
      <c r="A349" s="325">
        <f t="shared" si="91"/>
        <v>336</v>
      </c>
      <c r="B349" s="185"/>
      <c r="C349" s="185"/>
      <c r="D349" s="185"/>
      <c r="E349" s="209"/>
      <c r="F349" s="210"/>
      <c r="G349" s="274"/>
      <c r="H349" s="258"/>
      <c r="I349" s="258"/>
      <c r="J349" s="259"/>
      <c r="K349" s="260"/>
      <c r="L349" s="261"/>
      <c r="M349" s="262"/>
      <c r="N349" s="263"/>
      <c r="O349" s="229"/>
      <c r="P349" s="264"/>
      <c r="Q349" s="275"/>
      <c r="R349" s="210"/>
      <c r="S349" s="228"/>
      <c r="T349" s="185"/>
      <c r="U349" s="214"/>
      <c r="V349" s="214"/>
      <c r="W349" s="214"/>
      <c r="X349" s="216"/>
      <c r="Y349" s="214"/>
      <c r="Z349" s="214"/>
      <c r="AA349" s="214"/>
      <c r="AB349" s="214"/>
      <c r="AC349" s="217"/>
      <c r="AD349" s="217"/>
      <c r="AE349" s="217"/>
      <c r="AF349" s="215">
        <f t="shared" si="89"/>
        <v>0</v>
      </c>
    </row>
    <row r="350" spans="1:32" s="267" customFormat="1">
      <c r="A350" s="325">
        <f t="shared" si="91"/>
        <v>337</v>
      </c>
      <c r="B350" s="208" t="s">
        <v>494</v>
      </c>
      <c r="C350" s="208" t="s">
        <v>315</v>
      </c>
      <c r="D350" s="208" t="s">
        <v>22</v>
      </c>
      <c r="E350" s="209" t="s">
        <v>316</v>
      </c>
      <c r="F350" s="230">
        <v>13200000</v>
      </c>
      <c r="G350" s="230">
        <v>0</v>
      </c>
      <c r="H350" s="230">
        <v>2550000</v>
      </c>
      <c r="I350" s="230">
        <v>2550000</v>
      </c>
      <c r="J350" s="230">
        <v>2550000</v>
      </c>
      <c r="K350" s="230">
        <v>5100000</v>
      </c>
      <c r="L350" s="230">
        <v>5100000</v>
      </c>
      <c r="M350" s="230">
        <v>5100000</v>
      </c>
      <c r="N350" s="230">
        <v>7650000</v>
      </c>
      <c r="O350" s="230">
        <v>7650000</v>
      </c>
      <c r="P350" s="230">
        <v>7650000</v>
      </c>
      <c r="Q350" s="230">
        <v>10610000</v>
      </c>
      <c r="R350" s="230">
        <v>10610000</v>
      </c>
      <c r="S350" s="211">
        <f>((F350+R350)+((G350+H350+I350+J350+K350+L350+M350+N350+O350+P350+Q350)*2))/24</f>
        <v>5701250</v>
      </c>
      <c r="T350" s="185"/>
      <c r="U350" s="214"/>
      <c r="V350" s="214"/>
      <c r="W350" s="214">
        <f>+S350</f>
        <v>5701250</v>
      </c>
      <c r="X350" s="216"/>
      <c r="Y350" s="214"/>
      <c r="Z350" s="214"/>
      <c r="AA350" s="214"/>
      <c r="AB350" s="214"/>
      <c r="AC350" s="266">
        <f>+S350</f>
        <v>5701250</v>
      </c>
      <c r="AD350" s="217"/>
      <c r="AE350" s="217"/>
      <c r="AF350" s="215">
        <f t="shared" si="89"/>
        <v>0</v>
      </c>
    </row>
    <row r="351" spans="1:32" s="267" customFormat="1">
      <c r="A351" s="325">
        <f t="shared" si="91"/>
        <v>338</v>
      </c>
      <c r="B351" s="185"/>
      <c r="C351" s="185"/>
      <c r="D351" s="185"/>
      <c r="E351" s="209" t="s">
        <v>317</v>
      </c>
      <c r="F351" s="218">
        <f>+F350</f>
        <v>13200000</v>
      </c>
      <c r="G351" s="218">
        <f t="shared" ref="G351:S351" si="96">+G350</f>
        <v>0</v>
      </c>
      <c r="H351" s="218">
        <f t="shared" si="96"/>
        <v>2550000</v>
      </c>
      <c r="I351" s="218">
        <f t="shared" si="96"/>
        <v>2550000</v>
      </c>
      <c r="J351" s="218">
        <f t="shared" si="96"/>
        <v>2550000</v>
      </c>
      <c r="K351" s="218">
        <f t="shared" si="96"/>
        <v>5100000</v>
      </c>
      <c r="L351" s="218">
        <f t="shared" si="96"/>
        <v>5100000</v>
      </c>
      <c r="M351" s="218">
        <f t="shared" si="96"/>
        <v>5100000</v>
      </c>
      <c r="N351" s="218">
        <f t="shared" si="96"/>
        <v>7650000</v>
      </c>
      <c r="O351" s="218">
        <f t="shared" si="96"/>
        <v>7650000</v>
      </c>
      <c r="P351" s="218">
        <f t="shared" si="96"/>
        <v>7650000</v>
      </c>
      <c r="Q351" s="218">
        <f t="shared" si="96"/>
        <v>10610000</v>
      </c>
      <c r="R351" s="218">
        <f t="shared" si="96"/>
        <v>10610000</v>
      </c>
      <c r="S351" s="219">
        <f t="shared" si="96"/>
        <v>5701250</v>
      </c>
      <c r="T351" s="185"/>
      <c r="U351" s="214"/>
      <c r="V351" s="214"/>
      <c r="W351" s="214"/>
      <c r="X351" s="216"/>
      <c r="Y351" s="214"/>
      <c r="Z351" s="214"/>
      <c r="AA351" s="214"/>
      <c r="AB351" s="214"/>
      <c r="AC351" s="217"/>
      <c r="AD351" s="217"/>
      <c r="AE351" s="217"/>
      <c r="AF351" s="215">
        <f t="shared" si="89"/>
        <v>0</v>
      </c>
    </row>
    <row r="352" spans="1:32" s="267" customFormat="1">
      <c r="A352" s="325">
        <f t="shared" si="91"/>
        <v>339</v>
      </c>
      <c r="B352" s="185"/>
      <c r="C352" s="185"/>
      <c r="D352" s="185"/>
      <c r="E352" s="209"/>
      <c r="F352" s="220"/>
      <c r="G352" s="287"/>
      <c r="H352" s="222"/>
      <c r="I352" s="222"/>
      <c r="J352" s="223"/>
      <c r="K352" s="224"/>
      <c r="L352" s="225"/>
      <c r="M352" s="179"/>
      <c r="N352" s="226"/>
      <c r="O352" s="227"/>
      <c r="P352" s="180"/>
      <c r="Q352" s="288"/>
      <c r="R352" s="220"/>
      <c r="S352" s="228"/>
      <c r="T352" s="185"/>
      <c r="U352" s="214"/>
      <c r="V352" s="214"/>
      <c r="W352" s="214"/>
      <c r="X352" s="216"/>
      <c r="Y352" s="214"/>
      <c r="Z352" s="214"/>
      <c r="AA352" s="214"/>
      <c r="AB352" s="214"/>
      <c r="AC352" s="217"/>
      <c r="AD352" s="217"/>
      <c r="AE352" s="217"/>
      <c r="AF352" s="215">
        <f t="shared" si="89"/>
        <v>0</v>
      </c>
    </row>
    <row r="353" spans="1:32" s="267" customFormat="1" ht="15.75" thickBot="1">
      <c r="A353" s="325">
        <f t="shared" si="91"/>
        <v>340</v>
      </c>
      <c r="B353" s="289"/>
      <c r="C353" s="289"/>
      <c r="D353" s="289"/>
      <c r="E353" s="290" t="s">
        <v>318</v>
      </c>
      <c r="F353" s="291">
        <f t="shared" ref="F353:S353" si="97">+F351+F348+F335+F312+F298+F293+F276+F275+F273+F267+F208+F205+F190+F188+F171+F159+F141+F115+F59+F41+F34+F31+F56+F173+F174+F175+F176+F177+F178+F179+F180+F181+F182+F183+F185+F184+F186+F187+F189</f>
        <v>1010058740.9000001</v>
      </c>
      <c r="G353" s="291">
        <f t="shared" si="97"/>
        <v>755596030.13999987</v>
      </c>
      <c r="H353" s="291">
        <f t="shared" si="97"/>
        <v>785949713.56999993</v>
      </c>
      <c r="I353" s="291">
        <f t="shared" si="97"/>
        <v>809849531.25999987</v>
      </c>
      <c r="J353" s="291">
        <f t="shared" si="97"/>
        <v>821119251.98000026</v>
      </c>
      <c r="K353" s="291">
        <f t="shared" si="97"/>
        <v>834114722.88999987</v>
      </c>
      <c r="L353" s="291">
        <f t="shared" si="97"/>
        <v>850558705.20000017</v>
      </c>
      <c r="M353" s="291">
        <f t="shared" si="97"/>
        <v>868721350.27999997</v>
      </c>
      <c r="N353" s="291">
        <f t="shared" si="97"/>
        <v>891100472.71000004</v>
      </c>
      <c r="O353" s="291">
        <f t="shared" si="97"/>
        <v>918592888.94000041</v>
      </c>
      <c r="P353" s="291">
        <f t="shared" si="97"/>
        <v>955424093.4599998</v>
      </c>
      <c r="Q353" s="291">
        <f t="shared" si="97"/>
        <v>1022043333.5399998</v>
      </c>
      <c r="R353" s="291">
        <f t="shared" si="97"/>
        <v>1117173255.4100006</v>
      </c>
      <c r="S353" s="291">
        <f t="shared" si="97"/>
        <v>881390507.67708349</v>
      </c>
      <c r="T353" s="289"/>
      <c r="U353" s="292"/>
      <c r="V353" s="292"/>
      <c r="W353" s="292"/>
      <c r="X353" s="293"/>
      <c r="Y353" s="292"/>
      <c r="Z353" s="292"/>
      <c r="AA353" s="292"/>
      <c r="AB353" s="292"/>
      <c r="AC353" s="294"/>
      <c r="AD353" s="294"/>
      <c r="AE353" s="294"/>
      <c r="AF353" s="215">
        <f t="shared" si="89"/>
        <v>0</v>
      </c>
    </row>
    <row r="354" spans="1:32" s="267" customFormat="1" ht="15.75" thickTop="1">
      <c r="A354" s="325">
        <f t="shared" si="91"/>
        <v>341</v>
      </c>
      <c r="B354" s="185"/>
      <c r="C354" s="185"/>
      <c r="D354" s="185"/>
      <c r="E354" s="209"/>
      <c r="F354" s="210"/>
      <c r="G354" s="274"/>
      <c r="H354" s="258"/>
      <c r="I354" s="258"/>
      <c r="J354" s="259"/>
      <c r="K354" s="260"/>
      <c r="L354" s="261"/>
      <c r="M354" s="262"/>
      <c r="N354" s="263"/>
      <c r="O354" s="229"/>
      <c r="P354" s="264"/>
      <c r="Q354" s="275"/>
      <c r="R354" s="210"/>
      <c r="S354" s="228"/>
      <c r="T354" s="185"/>
      <c r="U354" s="214"/>
      <c r="V354" s="214"/>
      <c r="W354" s="214"/>
      <c r="X354" s="216"/>
      <c r="Y354" s="214"/>
      <c r="Z354" s="214"/>
      <c r="AA354" s="214"/>
      <c r="AB354" s="214"/>
      <c r="AC354" s="217"/>
      <c r="AD354" s="217"/>
      <c r="AE354" s="217"/>
      <c r="AF354" s="215">
        <f t="shared" si="89"/>
        <v>0</v>
      </c>
    </row>
    <row r="355" spans="1:32">
      <c r="A355" s="325">
        <f t="shared" si="91"/>
        <v>342</v>
      </c>
      <c r="B355" s="185"/>
      <c r="C355" s="185"/>
      <c r="D355" s="185"/>
      <c r="E355" s="209"/>
      <c r="F355" s="210"/>
      <c r="G355" s="274"/>
      <c r="H355" s="258"/>
      <c r="I355" s="258"/>
      <c r="J355" s="259"/>
      <c r="K355" s="260"/>
      <c r="L355" s="261"/>
      <c r="M355" s="262"/>
      <c r="N355" s="263"/>
      <c r="O355" s="229"/>
      <c r="P355" s="264"/>
      <c r="Q355" s="275"/>
      <c r="R355" s="210"/>
      <c r="S355" s="228"/>
      <c r="T355" s="188"/>
      <c r="U355" s="214"/>
      <c r="V355" s="214"/>
      <c r="W355" s="214"/>
      <c r="X355" s="216"/>
      <c r="Y355" s="214"/>
      <c r="Z355" s="214"/>
      <c r="AA355" s="214"/>
      <c r="AB355" s="214"/>
      <c r="AC355" s="217"/>
      <c r="AD355" s="217"/>
      <c r="AE355" s="217"/>
      <c r="AF355" s="215">
        <f t="shared" si="89"/>
        <v>0</v>
      </c>
    </row>
    <row r="356" spans="1:32">
      <c r="A356" s="325">
        <f t="shared" si="91"/>
        <v>343</v>
      </c>
      <c r="B356" s="208" t="s">
        <v>494</v>
      </c>
      <c r="C356" s="208" t="s">
        <v>319</v>
      </c>
      <c r="D356" s="208" t="s">
        <v>787</v>
      </c>
      <c r="E356" s="237" t="s">
        <v>320</v>
      </c>
      <c r="F356" s="210">
        <v>-1000</v>
      </c>
      <c r="G356" s="210">
        <v>-1000</v>
      </c>
      <c r="H356" s="210">
        <v>-1000</v>
      </c>
      <c r="I356" s="210">
        <v>-1000</v>
      </c>
      <c r="J356" s="210">
        <v>-1000</v>
      </c>
      <c r="K356" s="210">
        <v>-1000</v>
      </c>
      <c r="L356" s="210">
        <v>-1000</v>
      </c>
      <c r="M356" s="210">
        <v>-1000</v>
      </c>
      <c r="N356" s="210">
        <v>-1000</v>
      </c>
      <c r="O356" s="210">
        <v>-1000</v>
      </c>
      <c r="P356" s="210">
        <v>-1000</v>
      </c>
      <c r="Q356" s="210">
        <v>-1000</v>
      </c>
      <c r="R356" s="210">
        <v>-1000</v>
      </c>
      <c r="S356" s="211">
        <f>((F356+R356)+((G356+H356+I356+J356+K356+L356+M356+N356+O356+P356+Q356)*2))/24</f>
        <v>-1000</v>
      </c>
      <c r="T356" s="188"/>
      <c r="U356" s="214"/>
      <c r="V356" s="214"/>
      <c r="W356" s="214">
        <f>+S356</f>
        <v>-1000</v>
      </c>
      <c r="X356" s="216"/>
      <c r="Y356" s="214"/>
      <c r="Z356" s="214"/>
      <c r="AA356" s="214"/>
      <c r="AB356" s="214"/>
      <c r="AC356" s="266">
        <f>+S356</f>
        <v>-1000</v>
      </c>
      <c r="AD356" s="217"/>
      <c r="AE356" s="217"/>
      <c r="AF356" s="215">
        <f t="shared" si="89"/>
        <v>0</v>
      </c>
    </row>
    <row r="357" spans="1:32">
      <c r="A357" s="325">
        <f t="shared" si="91"/>
        <v>344</v>
      </c>
      <c r="B357" s="208" t="s">
        <v>494</v>
      </c>
      <c r="C357" s="208" t="s">
        <v>321</v>
      </c>
      <c r="D357" s="208" t="s">
        <v>22</v>
      </c>
      <c r="E357" s="237" t="s">
        <v>322</v>
      </c>
      <c r="F357" s="210">
        <v>-31852511.100000001</v>
      </c>
      <c r="G357" s="210">
        <v>-30688673.449999999</v>
      </c>
      <c r="H357" s="210">
        <v>-30688673.449999999</v>
      </c>
      <c r="I357" s="210">
        <v>-30688673.449999999</v>
      </c>
      <c r="J357" s="210">
        <v>-30688673.449999999</v>
      </c>
      <c r="K357" s="210">
        <v>-30688673.449999999</v>
      </c>
      <c r="L357" s="210">
        <v>-30688673.449999999</v>
      </c>
      <c r="M357" s="210">
        <v>-30688673.449999999</v>
      </c>
      <c r="N357" s="210">
        <v>-30688673.449999999</v>
      </c>
      <c r="O357" s="210">
        <v>-30688673.449999999</v>
      </c>
      <c r="P357" s="210">
        <v>-30688673.449999999</v>
      </c>
      <c r="Q357" s="210">
        <v>-30688673.449999999</v>
      </c>
      <c r="R357" s="210">
        <v>-30688673.449999999</v>
      </c>
      <c r="S357" s="211">
        <f>((F357+R357)+((G357+H357+I357+J357+K357+L357+M357+N357+O357+P357+Q357)*2))/24</f>
        <v>-30737166.685416657</v>
      </c>
      <c r="T357" s="188"/>
      <c r="U357" s="214"/>
      <c r="V357" s="214"/>
      <c r="W357" s="214">
        <f>+S357</f>
        <v>-30737166.685416657</v>
      </c>
      <c r="X357" s="216"/>
      <c r="Y357" s="214"/>
      <c r="Z357" s="214"/>
      <c r="AA357" s="214"/>
      <c r="AB357" s="214"/>
      <c r="AC357" s="266">
        <f>+W357</f>
        <v>-30737166.685416657</v>
      </c>
      <c r="AD357" s="217"/>
      <c r="AE357" s="217"/>
      <c r="AF357" s="215">
        <f t="shared" si="89"/>
        <v>0</v>
      </c>
    </row>
    <row r="358" spans="1:32">
      <c r="A358" s="325">
        <f t="shared" si="91"/>
        <v>345</v>
      </c>
      <c r="B358" s="208" t="s">
        <v>494</v>
      </c>
      <c r="C358" s="208" t="s">
        <v>321</v>
      </c>
      <c r="D358" s="208" t="s">
        <v>25</v>
      </c>
      <c r="E358" s="237" t="s">
        <v>323</v>
      </c>
      <c r="F358" s="210">
        <v>0</v>
      </c>
      <c r="G358" s="210">
        <v>0</v>
      </c>
      <c r="H358" s="210">
        <v>0</v>
      </c>
      <c r="I358" s="210">
        <v>0</v>
      </c>
      <c r="J358" s="210">
        <v>0</v>
      </c>
      <c r="K358" s="210">
        <v>0</v>
      </c>
      <c r="L358" s="210">
        <v>0</v>
      </c>
      <c r="M358" s="210">
        <v>0</v>
      </c>
      <c r="N358" s="210">
        <v>0</v>
      </c>
      <c r="O358" s="210">
        <v>0</v>
      </c>
      <c r="P358" s="210">
        <v>0</v>
      </c>
      <c r="Q358" s="210">
        <v>0</v>
      </c>
      <c r="R358" s="210">
        <v>0</v>
      </c>
      <c r="S358" s="211">
        <f t="shared" ref="S358:S412" si="98">((F358+R358)+((G358+H358+I358+J358+K358+L358+M358+N358+O358+P358+Q358)*2))/24</f>
        <v>0</v>
      </c>
      <c r="T358" s="188"/>
      <c r="U358" s="214"/>
      <c r="V358" s="214"/>
      <c r="W358" s="214">
        <f>+S358</f>
        <v>0</v>
      </c>
      <c r="X358" s="216"/>
      <c r="Y358" s="214"/>
      <c r="Z358" s="214"/>
      <c r="AA358" s="214"/>
      <c r="AB358" s="214"/>
      <c r="AC358" s="266">
        <f t="shared" ref="AC358:AC364" si="99">+S358</f>
        <v>0</v>
      </c>
      <c r="AD358" s="217"/>
      <c r="AE358" s="217"/>
      <c r="AF358" s="215">
        <f t="shared" si="89"/>
        <v>0</v>
      </c>
    </row>
    <row r="359" spans="1:32">
      <c r="A359" s="325">
        <f t="shared" si="91"/>
        <v>346</v>
      </c>
      <c r="B359" s="208" t="s">
        <v>494</v>
      </c>
      <c r="C359" s="208" t="s">
        <v>321</v>
      </c>
      <c r="D359" s="208" t="s">
        <v>27</v>
      </c>
      <c r="E359" s="237" t="s">
        <v>324</v>
      </c>
      <c r="F359" s="210">
        <v>38242</v>
      </c>
      <c r="G359" s="210">
        <v>2423</v>
      </c>
      <c r="H359" s="210">
        <v>278526.51</v>
      </c>
      <c r="I359" s="210">
        <v>280949.51</v>
      </c>
      <c r="J359" s="210">
        <v>283372.51</v>
      </c>
      <c r="K359" s="210">
        <v>285795.51</v>
      </c>
      <c r="L359" s="210">
        <v>288218.51</v>
      </c>
      <c r="M359" s="210">
        <v>290641.51</v>
      </c>
      <c r="N359" s="210">
        <v>293064.51</v>
      </c>
      <c r="O359" s="210">
        <v>295487.51</v>
      </c>
      <c r="P359" s="210">
        <v>297910.51</v>
      </c>
      <c r="Q359" s="210">
        <v>26653</v>
      </c>
      <c r="R359" s="210">
        <v>42776</v>
      </c>
      <c r="S359" s="211">
        <f t="shared" si="98"/>
        <v>221962.63249999998</v>
      </c>
      <c r="T359" s="188"/>
      <c r="U359" s="214"/>
      <c r="V359" s="214"/>
      <c r="W359" s="214">
        <f t="shared" ref="W359:W364" si="100">+S359</f>
        <v>221962.63249999998</v>
      </c>
      <c r="X359" s="216"/>
      <c r="Y359" s="214"/>
      <c r="Z359" s="214"/>
      <c r="AA359" s="214"/>
      <c r="AB359" s="214"/>
      <c r="AC359" s="266">
        <f t="shared" si="99"/>
        <v>221962.63249999998</v>
      </c>
      <c r="AD359" s="217"/>
      <c r="AE359" s="217"/>
      <c r="AF359" s="215">
        <f t="shared" si="89"/>
        <v>0</v>
      </c>
    </row>
    <row r="360" spans="1:32">
      <c r="A360" s="325">
        <f t="shared" si="91"/>
        <v>347</v>
      </c>
      <c r="B360" s="208" t="s">
        <v>494</v>
      </c>
      <c r="C360" s="208" t="s">
        <v>325</v>
      </c>
      <c r="D360" s="208" t="s">
        <v>22</v>
      </c>
      <c r="E360" s="237" t="s">
        <v>326</v>
      </c>
      <c r="F360" s="210">
        <v>0</v>
      </c>
      <c r="G360" s="210">
        <v>0</v>
      </c>
      <c r="H360" s="210">
        <v>0</v>
      </c>
      <c r="I360" s="210">
        <v>0</v>
      </c>
      <c r="J360" s="210">
        <v>0</v>
      </c>
      <c r="K360" s="210">
        <v>0</v>
      </c>
      <c r="L360" s="210">
        <v>0</v>
      </c>
      <c r="M360" s="210">
        <v>0</v>
      </c>
      <c r="N360" s="210">
        <v>0</v>
      </c>
      <c r="O360" s="210">
        <v>0</v>
      </c>
      <c r="P360" s="210">
        <v>0</v>
      </c>
      <c r="Q360" s="210">
        <v>0</v>
      </c>
      <c r="R360" s="210">
        <v>0</v>
      </c>
      <c r="S360" s="211">
        <f t="shared" si="98"/>
        <v>0</v>
      </c>
      <c r="T360" s="188"/>
      <c r="U360" s="214"/>
      <c r="V360" s="214"/>
      <c r="W360" s="214">
        <f t="shared" si="100"/>
        <v>0</v>
      </c>
      <c r="X360" s="216"/>
      <c r="Y360" s="214"/>
      <c r="Z360" s="214"/>
      <c r="AA360" s="214"/>
      <c r="AB360" s="214"/>
      <c r="AC360" s="266">
        <f t="shared" si="99"/>
        <v>0</v>
      </c>
      <c r="AD360" s="217"/>
      <c r="AE360" s="217"/>
      <c r="AF360" s="215">
        <f t="shared" si="89"/>
        <v>0</v>
      </c>
    </row>
    <row r="361" spans="1:32">
      <c r="A361" s="325">
        <f t="shared" si="91"/>
        <v>348</v>
      </c>
      <c r="B361" s="208" t="s">
        <v>494</v>
      </c>
      <c r="C361" s="208" t="s">
        <v>327</v>
      </c>
      <c r="D361" s="208" t="s">
        <v>22</v>
      </c>
      <c r="E361" s="237" t="s">
        <v>328</v>
      </c>
      <c r="F361" s="210">
        <v>-192553016.58000001</v>
      </c>
      <c r="G361" s="210">
        <v>-192553016.58000001</v>
      </c>
      <c r="H361" s="210">
        <v>-192117553.21000001</v>
      </c>
      <c r="I361" s="210">
        <v>-192117553.21000001</v>
      </c>
      <c r="J361" s="210">
        <v>-192117553.21000001</v>
      </c>
      <c r="K361" s="210">
        <v>-192117553.21000001</v>
      </c>
      <c r="L361" s="210">
        <v>-192117553.21000001</v>
      </c>
      <c r="M361" s="210">
        <v>-192117553.21000001</v>
      </c>
      <c r="N361" s="210">
        <v>-192117553.21000001</v>
      </c>
      <c r="O361" s="210">
        <v>-222117553.21000001</v>
      </c>
      <c r="P361" s="210">
        <v>-222117553.21000001</v>
      </c>
      <c r="Q361" s="210">
        <v>-222117553.21000001</v>
      </c>
      <c r="R361" s="210">
        <v>-222117553.21000001</v>
      </c>
      <c r="S361" s="211">
        <f>((F361+R361)+((G361+H361+I361+J361+K361+L361+M361+N361+O361+P361+Q361)*2))/24</f>
        <v>-200921986.13125002</v>
      </c>
      <c r="T361" s="188"/>
      <c r="U361" s="214"/>
      <c r="V361" s="214"/>
      <c r="W361" s="214">
        <f t="shared" si="100"/>
        <v>-200921986.13125002</v>
      </c>
      <c r="X361" s="216"/>
      <c r="Y361" s="214"/>
      <c r="Z361" s="214"/>
      <c r="AA361" s="214"/>
      <c r="AB361" s="214"/>
      <c r="AC361" s="266">
        <f t="shared" si="99"/>
        <v>-200921986.13125002</v>
      </c>
      <c r="AD361" s="217"/>
      <c r="AE361" s="217"/>
      <c r="AF361" s="215">
        <f t="shared" si="89"/>
        <v>0</v>
      </c>
    </row>
    <row r="362" spans="1:32">
      <c r="A362" s="325">
        <f t="shared" si="91"/>
        <v>349</v>
      </c>
      <c r="B362" s="208" t="s">
        <v>494</v>
      </c>
      <c r="C362" s="208" t="s">
        <v>788</v>
      </c>
      <c r="D362" s="208"/>
      <c r="E362" s="237" t="s">
        <v>330</v>
      </c>
      <c r="F362" s="210">
        <v>0</v>
      </c>
      <c r="G362" s="210">
        <v>0</v>
      </c>
      <c r="H362" s="210">
        <v>0</v>
      </c>
      <c r="I362" s="210">
        <v>0</v>
      </c>
      <c r="J362" s="210">
        <v>0</v>
      </c>
      <c r="K362" s="210">
        <v>0</v>
      </c>
      <c r="L362" s="210">
        <v>0</v>
      </c>
      <c r="M362" s="210">
        <v>0</v>
      </c>
      <c r="N362" s="210">
        <v>0</v>
      </c>
      <c r="O362" s="210">
        <v>0</v>
      </c>
      <c r="P362" s="210">
        <v>0</v>
      </c>
      <c r="Q362" s="210">
        <v>273680.51</v>
      </c>
      <c r="R362" s="210">
        <v>273680.51</v>
      </c>
      <c r="S362" s="211">
        <f t="shared" si="98"/>
        <v>34210.063750000001</v>
      </c>
      <c r="T362" s="188"/>
      <c r="U362" s="214"/>
      <c r="V362" s="214"/>
      <c r="W362" s="214">
        <f t="shared" si="100"/>
        <v>34210.063750000001</v>
      </c>
      <c r="X362" s="216"/>
      <c r="Y362" s="214"/>
      <c r="Z362" s="214"/>
      <c r="AA362" s="214"/>
      <c r="AB362" s="214"/>
      <c r="AC362" s="266">
        <f t="shared" si="99"/>
        <v>34210.063750000001</v>
      </c>
      <c r="AD362" s="217"/>
      <c r="AE362" s="217"/>
      <c r="AF362" s="215">
        <f t="shared" si="89"/>
        <v>0</v>
      </c>
    </row>
    <row r="363" spans="1:32">
      <c r="A363" s="325">
        <f t="shared" si="91"/>
        <v>350</v>
      </c>
      <c r="B363" s="208" t="s">
        <v>494</v>
      </c>
      <c r="C363" s="208" t="s">
        <v>331</v>
      </c>
      <c r="D363" s="185" t="s">
        <v>127</v>
      </c>
      <c r="E363" s="237" t="s">
        <v>789</v>
      </c>
      <c r="F363" s="210">
        <v>-1489849.51</v>
      </c>
      <c r="G363" s="210">
        <v>-1489849.51</v>
      </c>
      <c r="H363" s="210">
        <v>-1810739.96</v>
      </c>
      <c r="I363" s="210">
        <v>-1810739.96</v>
      </c>
      <c r="J363" s="210">
        <v>-1810739.96</v>
      </c>
      <c r="K363" s="210">
        <v>-1810739.96</v>
      </c>
      <c r="L363" s="210">
        <v>-1810739.96</v>
      </c>
      <c r="M363" s="210">
        <v>-1810739.96</v>
      </c>
      <c r="N363" s="210">
        <v>-1810739.96</v>
      </c>
      <c r="O363" s="210">
        <v>-1810739.96</v>
      </c>
      <c r="P363" s="210">
        <v>-1810739.96</v>
      </c>
      <c r="Q363" s="210">
        <v>-1810739.96</v>
      </c>
      <c r="R363" s="210">
        <v>-2402882.85</v>
      </c>
      <c r="S363" s="211">
        <f t="shared" si="98"/>
        <v>-1795301.2741666669</v>
      </c>
      <c r="T363" s="188"/>
      <c r="U363" s="214"/>
      <c r="V363" s="214"/>
      <c r="W363" s="214">
        <f t="shared" si="100"/>
        <v>-1795301.2741666669</v>
      </c>
      <c r="X363" s="216"/>
      <c r="Y363" s="214"/>
      <c r="Z363" s="214"/>
      <c r="AA363" s="214"/>
      <c r="AB363" s="214"/>
      <c r="AC363" s="266">
        <f t="shared" si="99"/>
        <v>-1795301.2741666669</v>
      </c>
      <c r="AD363" s="217"/>
      <c r="AE363" s="217"/>
      <c r="AF363" s="215">
        <f t="shared" si="89"/>
        <v>0</v>
      </c>
    </row>
    <row r="364" spans="1:32">
      <c r="A364" s="325">
        <f t="shared" si="91"/>
        <v>351</v>
      </c>
      <c r="B364" s="208" t="s">
        <v>494</v>
      </c>
      <c r="C364" s="208" t="s">
        <v>332</v>
      </c>
      <c r="D364" s="208" t="s">
        <v>787</v>
      </c>
      <c r="E364" s="237" t="s">
        <v>790</v>
      </c>
      <c r="F364" s="230">
        <v>219189.01</v>
      </c>
      <c r="G364" s="230">
        <v>219189.01</v>
      </c>
      <c r="H364" s="230">
        <v>266398.95</v>
      </c>
      <c r="I364" s="230">
        <v>266398.95</v>
      </c>
      <c r="J364" s="230">
        <v>266398.95</v>
      </c>
      <c r="K364" s="230">
        <v>266398.95</v>
      </c>
      <c r="L364" s="230">
        <v>266398.95</v>
      </c>
      <c r="M364" s="230">
        <v>266398.95</v>
      </c>
      <c r="N364" s="230">
        <v>266398.95</v>
      </c>
      <c r="O364" s="230">
        <v>266398.95</v>
      </c>
      <c r="P364" s="230">
        <v>266398.95</v>
      </c>
      <c r="Q364" s="230">
        <v>266398.95</v>
      </c>
      <c r="R364" s="230">
        <v>84425.49</v>
      </c>
      <c r="S364" s="236">
        <f t="shared" si="98"/>
        <v>252915.48</v>
      </c>
      <c r="T364" s="188"/>
      <c r="U364" s="214"/>
      <c r="V364" s="214"/>
      <c r="W364" s="214">
        <f t="shared" si="100"/>
        <v>252915.48</v>
      </c>
      <c r="X364" s="216"/>
      <c r="Y364" s="214"/>
      <c r="Z364" s="214"/>
      <c r="AA364" s="214"/>
      <c r="AB364" s="214"/>
      <c r="AC364" s="266">
        <f t="shared" si="99"/>
        <v>252915.48</v>
      </c>
      <c r="AD364" s="217"/>
      <c r="AE364" s="217"/>
      <c r="AF364" s="215">
        <f t="shared" si="89"/>
        <v>0</v>
      </c>
    </row>
    <row r="365" spans="1:32">
      <c r="A365" s="325">
        <f t="shared" si="91"/>
        <v>352</v>
      </c>
      <c r="B365" s="185"/>
      <c r="C365" s="185"/>
      <c r="D365" s="185"/>
      <c r="E365" s="237" t="s">
        <v>333</v>
      </c>
      <c r="F365" s="218">
        <f t="shared" ref="F365:S365" si="101">SUM(F356:F364)</f>
        <v>-225638946.18000001</v>
      </c>
      <c r="G365" s="218">
        <f t="shared" si="101"/>
        <v>-224510927.53</v>
      </c>
      <c r="H365" s="218">
        <f t="shared" si="101"/>
        <v>-224073041.16000003</v>
      </c>
      <c r="I365" s="218">
        <f t="shared" si="101"/>
        <v>-224070618.16000003</v>
      </c>
      <c r="J365" s="218">
        <f t="shared" si="101"/>
        <v>-224068195.16000003</v>
      </c>
      <c r="K365" s="218">
        <f t="shared" si="101"/>
        <v>-224065772.16000003</v>
      </c>
      <c r="L365" s="218">
        <f t="shared" si="101"/>
        <v>-224063349.16000003</v>
      </c>
      <c r="M365" s="218">
        <f t="shared" si="101"/>
        <v>-224060926.16000003</v>
      </c>
      <c r="N365" s="218">
        <f t="shared" si="101"/>
        <v>-224058503.16000003</v>
      </c>
      <c r="O365" s="218">
        <f t="shared" si="101"/>
        <v>-254056080.16000003</v>
      </c>
      <c r="P365" s="218">
        <f t="shared" si="101"/>
        <v>-254053657.16000003</v>
      </c>
      <c r="Q365" s="218">
        <f t="shared" si="101"/>
        <v>-254051234.16000003</v>
      </c>
      <c r="R365" s="218">
        <f t="shared" si="101"/>
        <v>-254809227.50999999</v>
      </c>
      <c r="S365" s="219">
        <f t="shared" si="101"/>
        <v>-232946365.91458336</v>
      </c>
      <c r="T365" s="188"/>
      <c r="U365" s="214"/>
      <c r="V365" s="214"/>
      <c r="W365" s="214"/>
      <c r="X365" s="216"/>
      <c r="Y365" s="214"/>
      <c r="Z365" s="214"/>
      <c r="AA365" s="214"/>
      <c r="AB365" s="214"/>
      <c r="AC365" s="217"/>
      <c r="AD365" s="217"/>
      <c r="AE365" s="217"/>
      <c r="AF365" s="215">
        <f t="shared" si="89"/>
        <v>0</v>
      </c>
    </row>
    <row r="366" spans="1:32">
      <c r="A366" s="325">
        <f t="shared" si="91"/>
        <v>353</v>
      </c>
      <c r="B366" s="185"/>
      <c r="C366" s="185"/>
      <c r="D366" s="185"/>
      <c r="E366" s="237"/>
      <c r="F366" s="271"/>
      <c r="G366" s="295"/>
      <c r="H366" s="296"/>
      <c r="I366" s="296"/>
      <c r="J366" s="297"/>
      <c r="K366" s="298"/>
      <c r="L366" s="299"/>
      <c r="M366" s="300"/>
      <c r="N366" s="301"/>
      <c r="O366" s="270"/>
      <c r="P366" s="302"/>
      <c r="Q366" s="303"/>
      <c r="R366" s="271"/>
      <c r="S366" s="228"/>
      <c r="T366" s="188"/>
      <c r="U366" s="214"/>
      <c r="V366" s="214"/>
      <c r="W366" s="214"/>
      <c r="X366" s="216"/>
      <c r="Y366" s="214"/>
      <c r="Z366" s="214"/>
      <c r="AA366" s="214"/>
      <c r="AB366" s="214"/>
      <c r="AC366" s="217"/>
      <c r="AD366" s="217"/>
      <c r="AE366" s="217"/>
      <c r="AF366" s="215">
        <f t="shared" si="89"/>
        <v>0</v>
      </c>
    </row>
    <row r="367" spans="1:32">
      <c r="A367" s="325">
        <f t="shared" si="91"/>
        <v>354</v>
      </c>
      <c r="B367" s="208" t="s">
        <v>494</v>
      </c>
      <c r="C367" s="208" t="s">
        <v>334</v>
      </c>
      <c r="D367" s="208" t="s">
        <v>46</v>
      </c>
      <c r="E367" s="304" t="s">
        <v>335</v>
      </c>
      <c r="F367" s="210">
        <v>-20000000</v>
      </c>
      <c r="G367" s="210">
        <v>-20000000</v>
      </c>
      <c r="H367" s="210">
        <v>-20000000</v>
      </c>
      <c r="I367" s="210">
        <v>-20000000</v>
      </c>
      <c r="J367" s="210">
        <v>-20000000</v>
      </c>
      <c r="K367" s="210">
        <v>-20000000</v>
      </c>
      <c r="L367" s="210">
        <v>-20000000</v>
      </c>
      <c r="M367" s="210">
        <v>-20000000</v>
      </c>
      <c r="N367" s="210">
        <v>-20000000</v>
      </c>
      <c r="O367" s="210">
        <v>-20000000</v>
      </c>
      <c r="P367" s="210">
        <v>-20000000</v>
      </c>
      <c r="Q367" s="210">
        <v>-20000000</v>
      </c>
      <c r="R367" s="210">
        <v>-20000000</v>
      </c>
      <c r="S367" s="211">
        <f t="shared" si="98"/>
        <v>-20000000</v>
      </c>
      <c r="T367" s="188"/>
      <c r="U367" s="214"/>
      <c r="V367" s="214"/>
      <c r="W367" s="214">
        <f t="shared" ref="W367:W379" si="102">+S367</f>
        <v>-20000000</v>
      </c>
      <c r="X367" s="216"/>
      <c r="Y367" s="214"/>
      <c r="Z367" s="214"/>
      <c r="AA367" s="214"/>
      <c r="AB367" s="214"/>
      <c r="AC367" s="266">
        <f t="shared" ref="AC367:AC379" si="103">+S367</f>
        <v>-20000000</v>
      </c>
      <c r="AD367" s="217"/>
      <c r="AE367" s="217"/>
      <c r="AF367" s="215">
        <f t="shared" si="89"/>
        <v>0</v>
      </c>
    </row>
    <row r="368" spans="1:32">
      <c r="A368" s="325">
        <f t="shared" si="91"/>
        <v>355</v>
      </c>
      <c r="B368" s="208" t="s">
        <v>494</v>
      </c>
      <c r="C368" s="208" t="s">
        <v>334</v>
      </c>
      <c r="D368" s="208" t="s">
        <v>233</v>
      </c>
      <c r="E368" s="304" t="s">
        <v>336</v>
      </c>
      <c r="F368" s="210">
        <v>-15000000</v>
      </c>
      <c r="G368" s="210">
        <v>-15000000</v>
      </c>
      <c r="H368" s="210">
        <v>-15000000</v>
      </c>
      <c r="I368" s="210">
        <v>-15000000</v>
      </c>
      <c r="J368" s="210">
        <v>-15000000</v>
      </c>
      <c r="K368" s="210">
        <v>-15000000</v>
      </c>
      <c r="L368" s="210">
        <v>-15000000</v>
      </c>
      <c r="M368" s="210">
        <v>-15000000</v>
      </c>
      <c r="N368" s="210">
        <v>-15000000</v>
      </c>
      <c r="O368" s="210">
        <v>-15000000</v>
      </c>
      <c r="P368" s="210">
        <v>-15000000</v>
      </c>
      <c r="Q368" s="210">
        <v>-15000000</v>
      </c>
      <c r="R368" s="210">
        <v>-15000000</v>
      </c>
      <c r="S368" s="211">
        <f t="shared" si="98"/>
        <v>-15000000</v>
      </c>
      <c r="T368" s="188"/>
      <c r="U368" s="214"/>
      <c r="V368" s="214"/>
      <c r="W368" s="214">
        <f t="shared" si="102"/>
        <v>-15000000</v>
      </c>
      <c r="X368" s="216"/>
      <c r="Y368" s="214"/>
      <c r="Z368" s="214"/>
      <c r="AA368" s="214"/>
      <c r="AB368" s="214"/>
      <c r="AC368" s="266">
        <f t="shared" si="103"/>
        <v>-15000000</v>
      </c>
      <c r="AD368" s="217"/>
      <c r="AE368" s="217"/>
      <c r="AF368" s="215">
        <f t="shared" si="89"/>
        <v>0</v>
      </c>
    </row>
    <row r="369" spans="1:32">
      <c r="A369" s="325">
        <f t="shared" si="91"/>
        <v>356</v>
      </c>
      <c r="B369" s="208" t="s">
        <v>494</v>
      </c>
      <c r="C369" s="208" t="s">
        <v>334</v>
      </c>
      <c r="D369" s="208" t="s">
        <v>235</v>
      </c>
      <c r="E369" s="304" t="s">
        <v>337</v>
      </c>
      <c r="F369" s="210">
        <v>-24431000</v>
      </c>
      <c r="G369" s="210">
        <v>-24431000</v>
      </c>
      <c r="H369" s="210">
        <v>-24406000</v>
      </c>
      <c r="I369" s="210">
        <v>-24406000</v>
      </c>
      <c r="J369" s="210">
        <v>-24406000</v>
      </c>
      <c r="K369" s="210">
        <v>-24401000</v>
      </c>
      <c r="L369" s="210">
        <v>-24401000</v>
      </c>
      <c r="M369" s="210">
        <v>-24401000</v>
      </c>
      <c r="N369" s="210">
        <v>-24401000</v>
      </c>
      <c r="O369" s="210">
        <v>-24401000</v>
      </c>
      <c r="P369" s="210">
        <v>-24401000</v>
      </c>
      <c r="Q369" s="210">
        <v>-24361000</v>
      </c>
      <c r="R369" s="210">
        <v>-24361000</v>
      </c>
      <c r="S369" s="211">
        <f t="shared" si="98"/>
        <v>-24401000</v>
      </c>
      <c r="T369" s="188"/>
      <c r="U369" s="214"/>
      <c r="V369" s="214"/>
      <c r="W369" s="214">
        <f t="shared" si="102"/>
        <v>-24401000</v>
      </c>
      <c r="X369" s="216"/>
      <c r="Y369" s="214"/>
      <c r="Z369" s="214"/>
      <c r="AA369" s="214"/>
      <c r="AB369" s="214"/>
      <c r="AC369" s="266">
        <f t="shared" si="103"/>
        <v>-24401000</v>
      </c>
      <c r="AD369" s="217"/>
      <c r="AE369" s="217"/>
      <c r="AF369" s="215">
        <f t="shared" si="89"/>
        <v>0</v>
      </c>
    </row>
    <row r="370" spans="1:32">
      <c r="A370" s="325">
        <f t="shared" si="91"/>
        <v>357</v>
      </c>
      <c r="B370" s="208" t="s">
        <v>494</v>
      </c>
      <c r="C370" s="208" t="s">
        <v>334</v>
      </c>
      <c r="D370" s="208" t="s">
        <v>237</v>
      </c>
      <c r="E370" s="304" t="s">
        <v>338</v>
      </c>
      <c r="F370" s="210">
        <v>-15000000</v>
      </c>
      <c r="G370" s="210">
        <v>-15000000</v>
      </c>
      <c r="H370" s="210">
        <v>-15000000</v>
      </c>
      <c r="I370" s="210">
        <v>-15000000</v>
      </c>
      <c r="J370" s="210">
        <v>-15000000</v>
      </c>
      <c r="K370" s="210">
        <v>-15000000</v>
      </c>
      <c r="L370" s="210">
        <v>-15000000</v>
      </c>
      <c r="M370" s="210">
        <v>-15000000</v>
      </c>
      <c r="N370" s="210">
        <v>-15000000</v>
      </c>
      <c r="O370" s="210">
        <v>-15000000</v>
      </c>
      <c r="P370" s="210">
        <v>-15000000</v>
      </c>
      <c r="Q370" s="210">
        <v>-15000000</v>
      </c>
      <c r="R370" s="210">
        <v>-15000000</v>
      </c>
      <c r="S370" s="211">
        <f t="shared" si="98"/>
        <v>-15000000</v>
      </c>
      <c r="T370" s="188"/>
      <c r="U370" s="214"/>
      <c r="V370" s="214"/>
      <c r="W370" s="214">
        <f t="shared" si="102"/>
        <v>-15000000</v>
      </c>
      <c r="X370" s="216"/>
      <c r="Y370" s="214"/>
      <c r="Z370" s="214"/>
      <c r="AA370" s="214"/>
      <c r="AB370" s="214"/>
      <c r="AC370" s="266">
        <f t="shared" si="103"/>
        <v>-15000000</v>
      </c>
      <c r="AD370" s="217"/>
      <c r="AE370" s="217"/>
      <c r="AF370" s="215">
        <f t="shared" si="89"/>
        <v>0</v>
      </c>
    </row>
    <row r="371" spans="1:32">
      <c r="A371" s="325">
        <f t="shared" si="91"/>
        <v>358</v>
      </c>
      <c r="B371" s="208" t="s">
        <v>494</v>
      </c>
      <c r="C371" s="208" t="s">
        <v>334</v>
      </c>
      <c r="D371" s="208" t="s">
        <v>239</v>
      </c>
      <c r="E371" s="304" t="s">
        <v>339</v>
      </c>
      <c r="F371" s="210">
        <v>-40000000</v>
      </c>
      <c r="G371" s="210">
        <v>-40000000</v>
      </c>
      <c r="H371" s="210">
        <v>-40000000</v>
      </c>
      <c r="I371" s="210">
        <v>-40000000</v>
      </c>
      <c r="J371" s="210">
        <v>-40000000</v>
      </c>
      <c r="K371" s="210">
        <v>-40000000</v>
      </c>
      <c r="L371" s="210">
        <v>-40000000</v>
      </c>
      <c r="M371" s="210">
        <v>-40000000</v>
      </c>
      <c r="N371" s="210">
        <v>-40000000</v>
      </c>
      <c r="O371" s="210">
        <v>-40000000</v>
      </c>
      <c r="P371" s="210">
        <v>-40000000</v>
      </c>
      <c r="Q371" s="210">
        <v>-40000000</v>
      </c>
      <c r="R371" s="210">
        <v>-40000000</v>
      </c>
      <c r="S371" s="211">
        <f t="shared" si="98"/>
        <v>-40000000</v>
      </c>
      <c r="T371" s="188"/>
      <c r="U371" s="214"/>
      <c r="V371" s="214"/>
      <c r="W371" s="214">
        <f t="shared" si="102"/>
        <v>-40000000</v>
      </c>
      <c r="X371" s="216"/>
      <c r="Y371" s="214"/>
      <c r="Z371" s="214"/>
      <c r="AA371" s="214"/>
      <c r="AB371" s="214"/>
      <c r="AC371" s="266">
        <f t="shared" si="103"/>
        <v>-40000000</v>
      </c>
      <c r="AD371" s="217"/>
      <c r="AE371" s="217"/>
      <c r="AF371" s="215">
        <f t="shared" si="89"/>
        <v>0</v>
      </c>
    </row>
    <row r="372" spans="1:32">
      <c r="A372" s="325">
        <f t="shared" si="91"/>
        <v>359</v>
      </c>
      <c r="B372" s="208" t="s">
        <v>494</v>
      </c>
      <c r="C372" s="208" t="s">
        <v>334</v>
      </c>
      <c r="D372" s="208" t="s">
        <v>241</v>
      </c>
      <c r="E372" s="305" t="s">
        <v>340</v>
      </c>
      <c r="F372" s="210">
        <v>-25000000</v>
      </c>
      <c r="G372" s="210">
        <v>-25000000</v>
      </c>
      <c r="H372" s="210">
        <v>-25000000</v>
      </c>
      <c r="I372" s="210">
        <v>-25000000</v>
      </c>
      <c r="J372" s="210">
        <v>-25000000</v>
      </c>
      <c r="K372" s="210">
        <v>-25000000</v>
      </c>
      <c r="L372" s="210">
        <v>-25000000</v>
      </c>
      <c r="M372" s="210">
        <v>-25000000</v>
      </c>
      <c r="N372" s="210">
        <v>-25000000</v>
      </c>
      <c r="O372" s="210">
        <v>-25000000</v>
      </c>
      <c r="P372" s="210">
        <v>-25000000</v>
      </c>
      <c r="Q372" s="210">
        <v>-25000000</v>
      </c>
      <c r="R372" s="210">
        <v>-25000000</v>
      </c>
      <c r="S372" s="211">
        <f t="shared" si="98"/>
        <v>-25000000</v>
      </c>
      <c r="T372" s="188"/>
      <c r="U372" s="214"/>
      <c r="V372" s="214"/>
      <c r="W372" s="214">
        <f t="shared" si="102"/>
        <v>-25000000</v>
      </c>
      <c r="X372" s="216"/>
      <c r="Y372" s="214"/>
      <c r="Z372" s="214"/>
      <c r="AA372" s="214"/>
      <c r="AB372" s="214"/>
      <c r="AC372" s="266">
        <f t="shared" si="103"/>
        <v>-25000000</v>
      </c>
      <c r="AD372" s="217"/>
      <c r="AE372" s="217"/>
      <c r="AF372" s="215">
        <f t="shared" si="89"/>
        <v>0</v>
      </c>
    </row>
    <row r="373" spans="1:32">
      <c r="A373" s="325">
        <f t="shared" si="91"/>
        <v>360</v>
      </c>
      <c r="B373" s="208" t="s">
        <v>494</v>
      </c>
      <c r="C373" s="208" t="s">
        <v>334</v>
      </c>
      <c r="D373" s="208" t="s">
        <v>243</v>
      </c>
      <c r="E373" s="305" t="s">
        <v>341</v>
      </c>
      <c r="F373" s="210">
        <v>-25000000</v>
      </c>
      <c r="G373" s="210">
        <v>-25000000</v>
      </c>
      <c r="H373" s="210">
        <v>-25000000</v>
      </c>
      <c r="I373" s="210">
        <v>-25000000</v>
      </c>
      <c r="J373" s="210">
        <v>-25000000</v>
      </c>
      <c r="K373" s="210">
        <v>-25000000</v>
      </c>
      <c r="L373" s="210">
        <v>-25000000</v>
      </c>
      <c r="M373" s="210">
        <v>-25000000</v>
      </c>
      <c r="N373" s="210">
        <v>-25000000</v>
      </c>
      <c r="O373" s="210">
        <v>-25000000</v>
      </c>
      <c r="P373" s="210">
        <v>-25000000</v>
      </c>
      <c r="Q373" s="210">
        <v>-25000000</v>
      </c>
      <c r="R373" s="210">
        <v>-25000000</v>
      </c>
      <c r="S373" s="211">
        <f t="shared" si="98"/>
        <v>-25000000</v>
      </c>
      <c r="T373" s="188"/>
      <c r="U373" s="214"/>
      <c r="V373" s="214"/>
      <c r="W373" s="214">
        <f t="shared" si="102"/>
        <v>-25000000</v>
      </c>
      <c r="X373" s="216"/>
      <c r="Y373" s="214"/>
      <c r="Z373" s="214"/>
      <c r="AA373" s="214"/>
      <c r="AB373" s="214"/>
      <c r="AC373" s="266">
        <f t="shared" si="103"/>
        <v>-25000000</v>
      </c>
      <c r="AD373" s="217"/>
      <c r="AE373" s="217"/>
      <c r="AF373" s="215">
        <f t="shared" si="89"/>
        <v>0</v>
      </c>
    </row>
    <row r="374" spans="1:32">
      <c r="A374" s="325">
        <f t="shared" si="91"/>
        <v>361</v>
      </c>
      <c r="B374" s="208" t="s">
        <v>494</v>
      </c>
      <c r="C374" s="208" t="s">
        <v>334</v>
      </c>
      <c r="D374" s="208" t="s">
        <v>246</v>
      </c>
      <c r="E374" s="305" t="s">
        <v>791</v>
      </c>
      <c r="F374" s="210">
        <v>-12500000</v>
      </c>
      <c r="G374" s="210">
        <v>-12500000</v>
      </c>
      <c r="H374" s="210">
        <v>-12500000</v>
      </c>
      <c r="I374" s="210">
        <v>-12500000</v>
      </c>
      <c r="J374" s="210">
        <v>-12500000</v>
      </c>
      <c r="K374" s="210">
        <v>-12500000</v>
      </c>
      <c r="L374" s="210">
        <v>-12500000</v>
      </c>
      <c r="M374" s="210">
        <v>-12500000</v>
      </c>
      <c r="N374" s="210">
        <v>-12500000</v>
      </c>
      <c r="O374" s="210">
        <v>-12500000</v>
      </c>
      <c r="P374" s="210">
        <v>-12500000</v>
      </c>
      <c r="Q374" s="210">
        <v>-12500000</v>
      </c>
      <c r="R374" s="210">
        <v>-12500000</v>
      </c>
      <c r="S374" s="211">
        <f t="shared" si="98"/>
        <v>-12500000</v>
      </c>
      <c r="T374" s="188"/>
      <c r="U374" s="214"/>
      <c r="V374" s="214"/>
      <c r="W374" s="214">
        <f t="shared" si="102"/>
        <v>-12500000</v>
      </c>
      <c r="X374" s="216"/>
      <c r="Y374" s="214"/>
      <c r="Z374" s="214"/>
      <c r="AA374" s="214"/>
      <c r="AB374" s="214"/>
      <c r="AC374" s="266">
        <f t="shared" si="103"/>
        <v>-12500000</v>
      </c>
      <c r="AD374" s="217"/>
      <c r="AE374" s="217"/>
      <c r="AF374" s="215">
        <f t="shared" si="89"/>
        <v>0</v>
      </c>
    </row>
    <row r="375" spans="1:32">
      <c r="A375" s="325">
        <f t="shared" si="91"/>
        <v>362</v>
      </c>
      <c r="B375" s="208" t="s">
        <v>494</v>
      </c>
      <c r="C375" s="208" t="s">
        <v>334</v>
      </c>
      <c r="D375" s="208" t="s">
        <v>248</v>
      </c>
      <c r="E375" s="305" t="s">
        <v>792</v>
      </c>
      <c r="F375" s="210">
        <v>-12500000</v>
      </c>
      <c r="G375" s="210">
        <v>-12500000</v>
      </c>
      <c r="H375" s="210">
        <v>-12500000</v>
      </c>
      <c r="I375" s="210">
        <v>-12500000</v>
      </c>
      <c r="J375" s="210">
        <v>-12500000</v>
      </c>
      <c r="K375" s="210">
        <v>-12500000</v>
      </c>
      <c r="L375" s="210">
        <v>-12500000</v>
      </c>
      <c r="M375" s="210">
        <v>-12500000</v>
      </c>
      <c r="N375" s="210">
        <v>-12500000</v>
      </c>
      <c r="O375" s="210">
        <v>-12500000</v>
      </c>
      <c r="P375" s="210">
        <v>-12500000</v>
      </c>
      <c r="Q375" s="210">
        <v>-12500000</v>
      </c>
      <c r="R375" s="210">
        <v>-12500000</v>
      </c>
      <c r="S375" s="211">
        <f t="shared" si="98"/>
        <v>-12500000</v>
      </c>
      <c r="T375" s="188"/>
      <c r="U375" s="214"/>
      <c r="V375" s="214"/>
      <c r="W375" s="214">
        <f t="shared" si="102"/>
        <v>-12500000</v>
      </c>
      <c r="X375" s="216"/>
      <c r="Y375" s="214"/>
      <c r="Z375" s="214"/>
      <c r="AA375" s="214"/>
      <c r="AB375" s="214"/>
      <c r="AC375" s="266">
        <f t="shared" si="103"/>
        <v>-12500000</v>
      </c>
      <c r="AD375" s="217"/>
      <c r="AE375" s="217"/>
      <c r="AF375" s="215">
        <f t="shared" si="89"/>
        <v>0</v>
      </c>
    </row>
    <row r="376" spans="1:32">
      <c r="A376" s="325">
        <f t="shared" si="91"/>
        <v>363</v>
      </c>
      <c r="B376" s="208" t="s">
        <v>494</v>
      </c>
      <c r="C376" s="208" t="s">
        <v>334</v>
      </c>
      <c r="D376" s="208" t="s">
        <v>250</v>
      </c>
      <c r="E376" s="305" t="s">
        <v>793</v>
      </c>
      <c r="F376" s="210">
        <v>-12500000</v>
      </c>
      <c r="G376" s="210">
        <v>-12500000</v>
      </c>
      <c r="H376" s="210">
        <v>-12500000</v>
      </c>
      <c r="I376" s="210">
        <v>-12500000</v>
      </c>
      <c r="J376" s="210">
        <v>-12500000</v>
      </c>
      <c r="K376" s="210">
        <v>-12500000</v>
      </c>
      <c r="L376" s="210">
        <v>-12500000</v>
      </c>
      <c r="M376" s="210">
        <v>-12500000</v>
      </c>
      <c r="N376" s="210">
        <v>-12500000</v>
      </c>
      <c r="O376" s="210">
        <v>-12500000</v>
      </c>
      <c r="P376" s="210">
        <v>-12500000</v>
      </c>
      <c r="Q376" s="210">
        <v>-12500000</v>
      </c>
      <c r="R376" s="210">
        <v>-12500000</v>
      </c>
      <c r="S376" s="211">
        <f t="shared" si="98"/>
        <v>-12500000</v>
      </c>
      <c r="T376" s="188"/>
      <c r="U376" s="214"/>
      <c r="V376" s="214"/>
      <c r="W376" s="214">
        <f t="shared" si="102"/>
        <v>-12500000</v>
      </c>
      <c r="X376" s="216"/>
      <c r="Y376" s="214"/>
      <c r="Z376" s="214"/>
      <c r="AA376" s="214"/>
      <c r="AB376" s="214"/>
      <c r="AC376" s="266">
        <f t="shared" si="103"/>
        <v>-12500000</v>
      </c>
      <c r="AD376" s="217"/>
      <c r="AE376" s="217"/>
      <c r="AF376" s="215">
        <f t="shared" si="89"/>
        <v>0</v>
      </c>
    </row>
    <row r="377" spans="1:32">
      <c r="A377" s="325">
        <f t="shared" si="91"/>
        <v>364</v>
      </c>
      <c r="B377" s="208" t="s">
        <v>494</v>
      </c>
      <c r="C377" s="208" t="s">
        <v>334</v>
      </c>
      <c r="D377" s="208" t="s">
        <v>251</v>
      </c>
      <c r="E377" s="305" t="s">
        <v>794</v>
      </c>
      <c r="F377" s="210">
        <v>-12500000</v>
      </c>
      <c r="G377" s="210">
        <v>-12500000</v>
      </c>
      <c r="H377" s="210">
        <v>-12500000</v>
      </c>
      <c r="I377" s="210">
        <v>-12500000</v>
      </c>
      <c r="J377" s="210">
        <v>-12500000</v>
      </c>
      <c r="K377" s="210">
        <v>-12500000</v>
      </c>
      <c r="L377" s="210">
        <v>-12500000</v>
      </c>
      <c r="M377" s="210">
        <v>-12500000</v>
      </c>
      <c r="N377" s="210">
        <v>-12500000</v>
      </c>
      <c r="O377" s="210">
        <v>-12500000</v>
      </c>
      <c r="P377" s="210">
        <v>-12500000</v>
      </c>
      <c r="Q377" s="210">
        <v>-12500000</v>
      </c>
      <c r="R377" s="210">
        <v>-12500000</v>
      </c>
      <c r="S377" s="211">
        <f t="shared" si="98"/>
        <v>-12500000</v>
      </c>
      <c r="T377" s="188"/>
      <c r="U377" s="214"/>
      <c r="V377" s="214"/>
      <c r="W377" s="214">
        <f t="shared" si="102"/>
        <v>-12500000</v>
      </c>
      <c r="X377" s="216"/>
      <c r="Y377" s="214"/>
      <c r="Z377" s="214"/>
      <c r="AA377" s="214"/>
      <c r="AB377" s="214"/>
      <c r="AC377" s="266">
        <f t="shared" si="103"/>
        <v>-12500000</v>
      </c>
      <c r="AD377" s="217"/>
      <c r="AE377" s="217"/>
      <c r="AF377" s="215">
        <f t="shared" si="89"/>
        <v>0</v>
      </c>
    </row>
    <row r="378" spans="1:32">
      <c r="A378" s="325">
        <f t="shared" si="91"/>
        <v>365</v>
      </c>
      <c r="B378" s="208" t="s">
        <v>494</v>
      </c>
      <c r="C378" s="208" t="s">
        <v>334</v>
      </c>
      <c r="D378" s="208" t="s">
        <v>252</v>
      </c>
      <c r="E378" s="305" t="s">
        <v>342</v>
      </c>
      <c r="F378" s="210">
        <v>1646971.61</v>
      </c>
      <c r="G378" s="210">
        <v>1637077.15</v>
      </c>
      <c r="H378" s="210">
        <v>1626262.32</v>
      </c>
      <c r="I378" s="210">
        <v>1616372.4</v>
      </c>
      <c r="J378" s="210">
        <v>1606482.48</v>
      </c>
      <c r="K378" s="210">
        <v>1596411.2</v>
      </c>
      <c r="L378" s="210">
        <v>1586522.18</v>
      </c>
      <c r="M378" s="210">
        <v>1576633.16</v>
      </c>
      <c r="N378" s="210">
        <v>1566744.14</v>
      </c>
      <c r="O378" s="210">
        <v>1556855.12</v>
      </c>
      <c r="P378" s="210">
        <v>1546966.1</v>
      </c>
      <c r="Q378" s="210">
        <v>1535669.78</v>
      </c>
      <c r="R378" s="210">
        <v>1525788.02</v>
      </c>
      <c r="S378" s="211">
        <f t="shared" si="98"/>
        <v>1586531.3204166668</v>
      </c>
      <c r="T378" s="188"/>
      <c r="U378" s="214"/>
      <c r="V378" s="214"/>
      <c r="W378" s="214">
        <f t="shared" si="102"/>
        <v>1586531.3204166668</v>
      </c>
      <c r="X378" s="216"/>
      <c r="Y378" s="214"/>
      <c r="Z378" s="214"/>
      <c r="AA378" s="214"/>
      <c r="AB378" s="214"/>
      <c r="AC378" s="266">
        <f t="shared" si="103"/>
        <v>1586531.3204166668</v>
      </c>
      <c r="AD378" s="217"/>
      <c r="AE378" s="217"/>
      <c r="AF378" s="215">
        <f t="shared" si="89"/>
        <v>0</v>
      </c>
    </row>
    <row r="379" spans="1:32">
      <c r="A379" s="325">
        <f t="shared" si="91"/>
        <v>366</v>
      </c>
      <c r="B379" s="208" t="s">
        <v>494</v>
      </c>
      <c r="C379" s="208" t="s">
        <v>345</v>
      </c>
      <c r="D379" s="208" t="s">
        <v>222</v>
      </c>
      <c r="E379" s="178" t="s">
        <v>346</v>
      </c>
      <c r="F379" s="230">
        <v>-17300000</v>
      </c>
      <c r="G379" s="230">
        <v>-16150000</v>
      </c>
      <c r="H379" s="230">
        <v>-14300000</v>
      </c>
      <c r="I379" s="230">
        <v>-5900000</v>
      </c>
      <c r="J379" s="230">
        <v>-4200000</v>
      </c>
      <c r="K379" s="230">
        <v>-2050000</v>
      </c>
      <c r="L379" s="230">
        <v>-4550000</v>
      </c>
      <c r="M379" s="230">
        <v>-10400000</v>
      </c>
      <c r="N379" s="230">
        <v>-21850000</v>
      </c>
      <c r="O379" s="230">
        <v>-7050000</v>
      </c>
      <c r="P379" s="230">
        <v>-19250000</v>
      </c>
      <c r="Q379" s="230">
        <v>-33850000</v>
      </c>
      <c r="R379" s="230">
        <v>-53850000</v>
      </c>
      <c r="S379" s="236">
        <f>((F379+R379)+((G379+H379+I379+J379+K379+L379+M379+N379+O379+P379+Q379)*2))/24</f>
        <v>-14593750</v>
      </c>
      <c r="T379" s="188"/>
      <c r="U379" s="214"/>
      <c r="V379" s="214"/>
      <c r="W379" s="214">
        <f t="shared" si="102"/>
        <v>-14593750</v>
      </c>
      <c r="X379" s="216"/>
      <c r="Y379" s="214"/>
      <c r="Z379" s="214"/>
      <c r="AA379" s="214"/>
      <c r="AB379" s="214"/>
      <c r="AC379" s="266">
        <f t="shared" si="103"/>
        <v>-14593750</v>
      </c>
      <c r="AD379" s="217"/>
      <c r="AE379" s="217"/>
      <c r="AF379" s="215">
        <f t="shared" si="89"/>
        <v>0</v>
      </c>
    </row>
    <row r="380" spans="1:32">
      <c r="A380" s="325">
        <f t="shared" si="91"/>
        <v>367</v>
      </c>
      <c r="B380" s="185"/>
      <c r="C380" s="185"/>
      <c r="D380" s="185"/>
      <c r="E380" s="237" t="s">
        <v>347</v>
      </c>
      <c r="F380" s="218">
        <f t="shared" ref="F380:S380" si="104">SUM(F367:F379)</f>
        <v>-230084028.38999999</v>
      </c>
      <c r="G380" s="218">
        <f t="shared" si="104"/>
        <v>-228943922.84999999</v>
      </c>
      <c r="H380" s="218">
        <f t="shared" si="104"/>
        <v>-227079737.68000001</v>
      </c>
      <c r="I380" s="218">
        <f t="shared" si="104"/>
        <v>-218689627.59999999</v>
      </c>
      <c r="J380" s="218">
        <f t="shared" si="104"/>
        <v>-216999517.52000001</v>
      </c>
      <c r="K380" s="218">
        <f t="shared" si="104"/>
        <v>-214854588.80000001</v>
      </c>
      <c r="L380" s="218">
        <f t="shared" si="104"/>
        <v>-217364477.81999999</v>
      </c>
      <c r="M380" s="218">
        <f t="shared" si="104"/>
        <v>-223224366.84</v>
      </c>
      <c r="N380" s="218">
        <f t="shared" si="104"/>
        <v>-234684255.86000001</v>
      </c>
      <c r="O380" s="218">
        <f t="shared" si="104"/>
        <v>-219894144.88</v>
      </c>
      <c r="P380" s="218">
        <f t="shared" si="104"/>
        <v>-232104033.90000001</v>
      </c>
      <c r="Q380" s="218">
        <f t="shared" si="104"/>
        <v>-246675330.22</v>
      </c>
      <c r="R380" s="218">
        <f t="shared" si="104"/>
        <v>-266685211.97999999</v>
      </c>
      <c r="S380" s="219">
        <f t="shared" si="104"/>
        <v>-227408218.67958334</v>
      </c>
      <c r="T380" s="188"/>
      <c r="U380" s="214"/>
      <c r="V380" s="214"/>
      <c r="W380" s="214"/>
      <c r="X380" s="216"/>
      <c r="Y380" s="214"/>
      <c r="Z380" s="214"/>
      <c r="AA380" s="214"/>
      <c r="AB380" s="214"/>
      <c r="AC380" s="217"/>
      <c r="AD380" s="217"/>
      <c r="AE380" s="217"/>
      <c r="AF380" s="215">
        <f t="shared" si="89"/>
        <v>0</v>
      </c>
    </row>
    <row r="381" spans="1:32" s="267" customFormat="1">
      <c r="A381" s="325">
        <f t="shared" si="91"/>
        <v>368</v>
      </c>
      <c r="B381" s="185"/>
      <c r="C381" s="185"/>
      <c r="D381" s="185"/>
      <c r="E381" s="237"/>
      <c r="F381" s="210"/>
      <c r="G381" s="274"/>
      <c r="H381" s="258"/>
      <c r="I381" s="258"/>
      <c r="J381" s="259"/>
      <c r="K381" s="260"/>
      <c r="L381" s="261"/>
      <c r="M381" s="262"/>
      <c r="N381" s="263"/>
      <c r="O381" s="229"/>
      <c r="P381" s="264"/>
      <c r="Q381" s="275"/>
      <c r="R381" s="210"/>
      <c r="S381" s="228"/>
      <c r="T381" s="185"/>
      <c r="U381" s="214"/>
      <c r="V381" s="214"/>
      <c r="W381" s="214"/>
      <c r="X381" s="216"/>
      <c r="Y381" s="214"/>
      <c r="Z381" s="214"/>
      <c r="AA381" s="214"/>
      <c r="AB381" s="214"/>
      <c r="AC381" s="217"/>
      <c r="AD381" s="217"/>
      <c r="AE381" s="217"/>
      <c r="AF381" s="215">
        <f t="shared" si="89"/>
        <v>0</v>
      </c>
    </row>
    <row r="382" spans="1:32" s="267" customFormat="1">
      <c r="A382" s="325">
        <f t="shared" si="91"/>
        <v>369</v>
      </c>
      <c r="B382" s="208" t="s">
        <v>494</v>
      </c>
      <c r="C382" s="208" t="s">
        <v>348</v>
      </c>
      <c r="D382" s="185" t="s">
        <v>127</v>
      </c>
      <c r="E382" s="237" t="s">
        <v>349</v>
      </c>
      <c r="F382" s="210">
        <v>0</v>
      </c>
      <c r="G382" s="210">
        <v>0</v>
      </c>
      <c r="H382" s="210">
        <v>0</v>
      </c>
      <c r="I382" s="210">
        <v>0</v>
      </c>
      <c r="J382" s="210">
        <v>0</v>
      </c>
      <c r="K382" s="210">
        <v>0</v>
      </c>
      <c r="L382" s="210">
        <v>0</v>
      </c>
      <c r="M382" s="210">
        <v>0</v>
      </c>
      <c r="N382" s="210">
        <v>0</v>
      </c>
      <c r="O382" s="210">
        <v>0</v>
      </c>
      <c r="P382" s="210">
        <v>0</v>
      </c>
      <c r="Q382" s="210">
        <v>0</v>
      </c>
      <c r="R382" s="210">
        <v>0</v>
      </c>
      <c r="S382" s="228">
        <f t="shared" si="98"/>
        <v>0</v>
      </c>
      <c r="T382" s="185"/>
      <c r="U382" s="214"/>
      <c r="V382" s="214"/>
      <c r="W382" s="214">
        <f t="shared" ref="W382:W383" si="105">+S382</f>
        <v>0</v>
      </c>
      <c r="X382" s="216"/>
      <c r="Y382" s="214"/>
      <c r="Z382" s="214"/>
      <c r="AA382" s="214"/>
      <c r="AB382" s="214"/>
      <c r="AC382" s="266">
        <f>+S382</f>
        <v>0</v>
      </c>
      <c r="AD382" s="217"/>
      <c r="AE382" s="217"/>
      <c r="AF382" s="215">
        <f t="shared" si="89"/>
        <v>0</v>
      </c>
    </row>
    <row r="383" spans="1:32" s="267" customFormat="1">
      <c r="A383" s="325">
        <f t="shared" si="91"/>
        <v>370</v>
      </c>
      <c r="B383" s="208" t="s">
        <v>494</v>
      </c>
      <c r="C383" s="208" t="s">
        <v>350</v>
      </c>
      <c r="D383" s="208" t="s">
        <v>351</v>
      </c>
      <c r="E383" s="178" t="s">
        <v>352</v>
      </c>
      <c r="F383" s="210">
        <v>0</v>
      </c>
      <c r="G383" s="210">
        <v>0</v>
      </c>
      <c r="H383" s="210">
        <v>0</v>
      </c>
      <c r="I383" s="210">
        <v>0</v>
      </c>
      <c r="J383" s="210">
        <v>0</v>
      </c>
      <c r="K383" s="210">
        <v>0</v>
      </c>
      <c r="L383" s="210">
        <v>0</v>
      </c>
      <c r="M383" s="210">
        <v>0</v>
      </c>
      <c r="N383" s="210">
        <v>0</v>
      </c>
      <c r="O383" s="210">
        <v>0</v>
      </c>
      <c r="P383" s="210">
        <v>0</v>
      </c>
      <c r="Q383" s="210">
        <v>0</v>
      </c>
      <c r="R383" s="210">
        <v>0</v>
      </c>
      <c r="S383" s="228">
        <f t="shared" si="98"/>
        <v>0</v>
      </c>
      <c r="T383" s="185"/>
      <c r="U383" s="214"/>
      <c r="V383" s="214"/>
      <c r="W383" s="214">
        <f t="shared" si="105"/>
        <v>0</v>
      </c>
      <c r="X383" s="216"/>
      <c r="Y383" s="214"/>
      <c r="Z383" s="214"/>
      <c r="AA383" s="214"/>
      <c r="AB383" s="214"/>
      <c r="AC383" s="266">
        <f>+S383</f>
        <v>0</v>
      </c>
      <c r="AD383" s="217"/>
      <c r="AE383" s="217"/>
      <c r="AF383" s="215">
        <f t="shared" si="89"/>
        <v>0</v>
      </c>
    </row>
    <row r="384" spans="1:32" s="267" customFormat="1">
      <c r="A384" s="325">
        <f t="shared" si="91"/>
        <v>371</v>
      </c>
      <c r="B384" s="185"/>
      <c r="C384" s="185"/>
      <c r="D384" s="185"/>
      <c r="E384" s="237"/>
      <c r="F384" s="210"/>
      <c r="G384" s="274"/>
      <c r="H384" s="258"/>
      <c r="I384" s="258"/>
      <c r="J384" s="259"/>
      <c r="K384" s="260"/>
      <c r="L384" s="261"/>
      <c r="M384" s="262"/>
      <c r="N384" s="263"/>
      <c r="O384" s="229"/>
      <c r="P384" s="264"/>
      <c r="Q384" s="275"/>
      <c r="R384" s="210"/>
      <c r="S384" s="228"/>
      <c r="T384" s="185"/>
      <c r="U384" s="214"/>
      <c r="V384" s="214"/>
      <c r="W384" s="214"/>
      <c r="X384" s="216"/>
      <c r="Y384" s="214"/>
      <c r="Z384" s="214"/>
      <c r="AA384" s="214"/>
      <c r="AB384" s="214"/>
      <c r="AC384" s="217"/>
      <c r="AD384" s="217"/>
      <c r="AE384" s="217"/>
      <c r="AF384" s="215">
        <f t="shared" si="89"/>
        <v>0</v>
      </c>
    </row>
    <row r="385" spans="1:32" s="267" customFormat="1">
      <c r="A385" s="325">
        <f t="shared" si="91"/>
        <v>372</v>
      </c>
      <c r="B385" s="208" t="s">
        <v>494</v>
      </c>
      <c r="C385" s="208" t="s">
        <v>353</v>
      </c>
      <c r="D385" s="208" t="s">
        <v>22</v>
      </c>
      <c r="E385" s="237" t="s">
        <v>795</v>
      </c>
      <c r="F385" s="210">
        <v>-3070839.47</v>
      </c>
      <c r="G385" s="210">
        <v>-2123757.98</v>
      </c>
      <c r="H385" s="210">
        <v>-2315397.48</v>
      </c>
      <c r="I385" s="210">
        <v>-1498199.67</v>
      </c>
      <c r="J385" s="210">
        <v>-2271164.38</v>
      </c>
      <c r="K385" s="210">
        <v>-2828507.28</v>
      </c>
      <c r="L385" s="210">
        <v>-2134190.5499999998</v>
      </c>
      <c r="M385" s="210">
        <v>-4064939</v>
      </c>
      <c r="N385" s="210">
        <v>-6557557.4699999997</v>
      </c>
      <c r="O385" s="210">
        <v>-3455427.92</v>
      </c>
      <c r="P385" s="210">
        <v>-4486884.1500000004</v>
      </c>
      <c r="Q385" s="210">
        <v>-4330573.6100000003</v>
      </c>
      <c r="R385" s="210">
        <v>-6429388.5499999998</v>
      </c>
      <c r="S385" s="211">
        <f t="shared" si="98"/>
        <v>-3401392.791666666</v>
      </c>
      <c r="T385" s="185"/>
      <c r="U385" s="214"/>
      <c r="V385" s="214">
        <f t="shared" ref="V385:V397" si="106">+S385</f>
        <v>-3401392.791666666</v>
      </c>
      <c r="W385" s="214"/>
      <c r="X385" s="216"/>
      <c r="Y385" s="214"/>
      <c r="Z385" s="214"/>
      <c r="AA385" s="214"/>
      <c r="AB385" s="214"/>
      <c r="AC385" s="217"/>
      <c r="AD385" s="266">
        <f t="shared" ref="AD385:AD398" si="107">+V385</f>
        <v>-3401392.791666666</v>
      </c>
      <c r="AE385" s="217"/>
      <c r="AF385" s="215">
        <f t="shared" si="89"/>
        <v>0</v>
      </c>
    </row>
    <row r="386" spans="1:32">
      <c r="A386" s="325">
        <f t="shared" si="91"/>
        <v>373</v>
      </c>
      <c r="B386" s="208" t="s">
        <v>494</v>
      </c>
      <c r="C386" s="208" t="s">
        <v>354</v>
      </c>
      <c r="D386" s="208" t="s">
        <v>355</v>
      </c>
      <c r="E386" s="224" t="s">
        <v>796</v>
      </c>
      <c r="F386" s="210">
        <v>-189624.16</v>
      </c>
      <c r="G386" s="210">
        <v>-38219.69</v>
      </c>
      <c r="H386" s="210">
        <v>-34276.35</v>
      </c>
      <c r="I386" s="210">
        <v>-55869.52</v>
      </c>
      <c r="J386" s="210">
        <v>-40027.61</v>
      </c>
      <c r="K386" s="210">
        <v>-112085.78</v>
      </c>
      <c r="L386" s="210">
        <v>-255917.7</v>
      </c>
      <c r="M386" s="210">
        <v>-242410.65</v>
      </c>
      <c r="N386" s="210">
        <v>-252891.51999999999</v>
      </c>
      <c r="O386" s="210">
        <v>-588341.68999999994</v>
      </c>
      <c r="P386" s="210">
        <v>-1037202.61</v>
      </c>
      <c r="Q386" s="210">
        <v>-627009.79</v>
      </c>
      <c r="R386" s="210">
        <v>-557521.93999999994</v>
      </c>
      <c r="S386" s="211">
        <f t="shared" si="98"/>
        <v>-304818.82999999996</v>
      </c>
      <c r="T386" s="188"/>
      <c r="U386" s="214"/>
      <c r="V386" s="214">
        <f t="shared" si="106"/>
        <v>-304818.82999999996</v>
      </c>
      <c r="W386" s="214"/>
      <c r="X386" s="216"/>
      <c r="Y386" s="214"/>
      <c r="Z386" s="214"/>
      <c r="AA386" s="214"/>
      <c r="AB386" s="214"/>
      <c r="AC386" s="217"/>
      <c r="AD386" s="266">
        <f t="shared" si="107"/>
        <v>-304818.82999999996</v>
      </c>
      <c r="AE386" s="217"/>
      <c r="AF386" s="215">
        <f t="shared" si="89"/>
        <v>0</v>
      </c>
    </row>
    <row r="387" spans="1:32">
      <c r="A387" s="325">
        <f t="shared" si="91"/>
        <v>374</v>
      </c>
      <c r="B387" s="208" t="s">
        <v>494</v>
      </c>
      <c r="C387" s="208" t="s">
        <v>354</v>
      </c>
      <c r="D387" s="208" t="s">
        <v>384</v>
      </c>
      <c r="E387" s="237" t="s">
        <v>356</v>
      </c>
      <c r="F387" s="210">
        <v>-21966194.609999999</v>
      </c>
      <c r="G387" s="210">
        <v>-19787732.48</v>
      </c>
      <c r="H387" s="210">
        <v>-13664331.699999999</v>
      </c>
      <c r="I387" s="210">
        <v>-13307495.970000001</v>
      </c>
      <c r="J387" s="210">
        <v>-10095715.27</v>
      </c>
      <c r="K387" s="210">
        <v>-7514853.4100000001</v>
      </c>
      <c r="L387" s="210">
        <v>-6443448.4900000002</v>
      </c>
      <c r="M387" s="210">
        <v>-7504343.7800000003</v>
      </c>
      <c r="N387" s="210">
        <v>-7152777.5</v>
      </c>
      <c r="O387" s="210">
        <v>-7696069.1299999999</v>
      </c>
      <c r="P387" s="210">
        <v>-9121499</v>
      </c>
      <c r="Q387" s="210">
        <v>-25832388.699999999</v>
      </c>
      <c r="R387" s="210">
        <v>-43539082.770000003</v>
      </c>
      <c r="S387" s="211">
        <f t="shared" si="98"/>
        <v>-13406107.843333334</v>
      </c>
      <c r="T387" s="188"/>
      <c r="U387" s="214"/>
      <c r="V387" s="214">
        <f t="shared" si="106"/>
        <v>-13406107.843333334</v>
      </c>
      <c r="W387" s="214"/>
      <c r="X387" s="216"/>
      <c r="Y387" s="214"/>
      <c r="Z387" s="214"/>
      <c r="AA387" s="214"/>
      <c r="AB387" s="214"/>
      <c r="AC387" s="217"/>
      <c r="AD387" s="266">
        <f t="shared" si="107"/>
        <v>-13406107.843333334</v>
      </c>
      <c r="AE387" s="217"/>
      <c r="AF387" s="215">
        <f t="shared" si="89"/>
        <v>0</v>
      </c>
    </row>
    <row r="388" spans="1:32">
      <c r="A388" s="325">
        <f t="shared" si="91"/>
        <v>375</v>
      </c>
      <c r="B388" s="208" t="s">
        <v>494</v>
      </c>
      <c r="C388" s="208" t="s">
        <v>354</v>
      </c>
      <c r="D388" s="208" t="s">
        <v>173</v>
      </c>
      <c r="E388" s="178" t="s">
        <v>797</v>
      </c>
      <c r="F388" s="210">
        <v>-265853.38</v>
      </c>
      <c r="G388" s="210">
        <v>0</v>
      </c>
      <c r="H388" s="210">
        <v>-45648.39</v>
      </c>
      <c r="I388" s="210">
        <v>-79738.27</v>
      </c>
      <c r="J388" s="210">
        <v>-101286.78</v>
      </c>
      <c r="K388" s="210">
        <v>-103824.04</v>
      </c>
      <c r="L388" s="210">
        <v>-125449.06</v>
      </c>
      <c r="M388" s="210">
        <v>-144091.67000000001</v>
      </c>
      <c r="N388" s="210">
        <v>-164607.32</v>
      </c>
      <c r="O388" s="210">
        <v>-184075.09</v>
      </c>
      <c r="P388" s="210">
        <v>-202484.92</v>
      </c>
      <c r="Q388" s="210">
        <v>-224365.5</v>
      </c>
      <c r="R388" s="210">
        <v>-245670.98</v>
      </c>
      <c r="S388" s="211">
        <f t="shared" si="98"/>
        <v>-135944.435</v>
      </c>
      <c r="T388" s="188"/>
      <c r="U388" s="214"/>
      <c r="V388" s="214">
        <f t="shared" si="106"/>
        <v>-135944.435</v>
      </c>
      <c r="W388" s="214"/>
      <c r="X388" s="216"/>
      <c r="Y388" s="214"/>
      <c r="Z388" s="214"/>
      <c r="AA388" s="214"/>
      <c r="AB388" s="214"/>
      <c r="AC388" s="217"/>
      <c r="AD388" s="266">
        <f t="shared" si="107"/>
        <v>-135944.435</v>
      </c>
      <c r="AE388" s="217"/>
      <c r="AF388" s="215">
        <f t="shared" si="89"/>
        <v>0</v>
      </c>
    </row>
    <row r="389" spans="1:32">
      <c r="A389" s="325">
        <f t="shared" si="91"/>
        <v>376</v>
      </c>
      <c r="B389" s="208" t="s">
        <v>494</v>
      </c>
      <c r="C389" s="208" t="s">
        <v>354</v>
      </c>
      <c r="D389" s="208" t="s">
        <v>357</v>
      </c>
      <c r="E389" s="178" t="s">
        <v>798</v>
      </c>
      <c r="F389" s="210">
        <v>-2669194.88</v>
      </c>
      <c r="G389" s="210">
        <v>-1971396.65</v>
      </c>
      <c r="H389" s="210">
        <v>-1567605.58</v>
      </c>
      <c r="I389" s="210">
        <v>-2030382.68</v>
      </c>
      <c r="J389" s="210">
        <v>-2338930.25</v>
      </c>
      <c r="K389" s="210">
        <v>-4028498.02</v>
      </c>
      <c r="L389" s="210">
        <v>-5831197.6600000001</v>
      </c>
      <c r="M389" s="210">
        <v>-6863199.3799999999</v>
      </c>
      <c r="N389" s="210">
        <v>-6768688.2300000004</v>
      </c>
      <c r="O389" s="210">
        <v>-7151385.7599999998</v>
      </c>
      <c r="P389" s="210">
        <v>-6287907.9100000001</v>
      </c>
      <c r="Q389" s="210">
        <v>-5341565.2</v>
      </c>
      <c r="R389" s="210">
        <v>-11172210.310000001</v>
      </c>
      <c r="S389" s="211">
        <f t="shared" si="98"/>
        <v>-4758454.9929166669</v>
      </c>
      <c r="T389" s="188"/>
      <c r="U389" s="214"/>
      <c r="V389" s="214">
        <f t="shared" si="106"/>
        <v>-4758454.9929166669</v>
      </c>
      <c r="W389" s="214"/>
      <c r="X389" s="216"/>
      <c r="Y389" s="214"/>
      <c r="Z389" s="214"/>
      <c r="AA389" s="214"/>
      <c r="AB389" s="214"/>
      <c r="AC389" s="217"/>
      <c r="AD389" s="266">
        <f t="shared" si="107"/>
        <v>-4758454.9929166669</v>
      </c>
      <c r="AE389" s="217"/>
      <c r="AF389" s="215">
        <f t="shared" si="89"/>
        <v>0</v>
      </c>
    </row>
    <row r="390" spans="1:32">
      <c r="A390" s="325">
        <f t="shared" si="91"/>
        <v>377</v>
      </c>
      <c r="B390" s="208" t="s">
        <v>494</v>
      </c>
      <c r="C390" s="208" t="s">
        <v>354</v>
      </c>
      <c r="D390" s="208" t="s">
        <v>799</v>
      </c>
      <c r="E390" s="237" t="s">
        <v>358</v>
      </c>
      <c r="F390" s="210">
        <v>-662213.44999999995</v>
      </c>
      <c r="G390" s="210">
        <v>-604306.79</v>
      </c>
      <c r="H390" s="210">
        <v>-511248.94</v>
      </c>
      <c r="I390" s="210">
        <v>-427256.47</v>
      </c>
      <c r="J390" s="210">
        <v>-605787.44999999995</v>
      </c>
      <c r="K390" s="210">
        <v>-516015.09</v>
      </c>
      <c r="L390" s="210">
        <v>-494839.57</v>
      </c>
      <c r="M390" s="210">
        <v>-486733.16</v>
      </c>
      <c r="N390" s="210">
        <v>-817857.78</v>
      </c>
      <c r="O390" s="210">
        <v>-1101309.97</v>
      </c>
      <c r="P390" s="210">
        <v>-513415.82</v>
      </c>
      <c r="Q390" s="210">
        <v>-621343.18000000005</v>
      </c>
      <c r="R390" s="210">
        <v>-3247355.18</v>
      </c>
      <c r="S390" s="211">
        <f t="shared" si="98"/>
        <v>-721241.54458333331</v>
      </c>
      <c r="T390" s="188"/>
      <c r="U390" s="214"/>
      <c r="V390" s="214">
        <f t="shared" si="106"/>
        <v>-721241.54458333331</v>
      </c>
      <c r="W390" s="214"/>
      <c r="X390" s="216"/>
      <c r="Y390" s="214"/>
      <c r="Z390" s="214"/>
      <c r="AA390" s="214"/>
      <c r="AB390" s="214"/>
      <c r="AC390" s="217"/>
      <c r="AD390" s="266">
        <f t="shared" si="107"/>
        <v>-721241.54458333331</v>
      </c>
      <c r="AE390" s="217"/>
      <c r="AF390" s="215">
        <f t="shared" si="89"/>
        <v>0</v>
      </c>
    </row>
    <row r="391" spans="1:32">
      <c r="A391" s="325">
        <f t="shared" si="91"/>
        <v>378</v>
      </c>
      <c r="B391" s="208" t="s">
        <v>494</v>
      </c>
      <c r="C391" s="208" t="s">
        <v>354</v>
      </c>
      <c r="D391" s="208" t="s">
        <v>800</v>
      </c>
      <c r="E391" s="237" t="s">
        <v>801</v>
      </c>
      <c r="F391" s="210">
        <v>-266.98</v>
      </c>
      <c r="G391" s="210">
        <v>-5340.97</v>
      </c>
      <c r="H391" s="210">
        <v>-14849.86</v>
      </c>
      <c r="I391" s="210">
        <v>-239.98</v>
      </c>
      <c r="J391" s="210">
        <v>-3383.39</v>
      </c>
      <c r="K391" s="210">
        <v>-2230.67</v>
      </c>
      <c r="L391" s="210">
        <v>-291.88999999999902</v>
      </c>
      <c r="M391" s="210">
        <v>-7842</v>
      </c>
      <c r="N391" s="210">
        <v>-6523.45</v>
      </c>
      <c r="O391" s="210">
        <v>-327.66999999999899</v>
      </c>
      <c r="P391" s="210">
        <v>-652.69999999999902</v>
      </c>
      <c r="Q391" s="210">
        <v>-6792.37</v>
      </c>
      <c r="R391" s="210">
        <v>-1523.6</v>
      </c>
      <c r="S391" s="211">
        <f t="shared" si="98"/>
        <v>-4114.1866666666665</v>
      </c>
      <c r="T391" s="188"/>
      <c r="U391" s="214"/>
      <c r="V391" s="214">
        <f t="shared" si="106"/>
        <v>-4114.1866666666665</v>
      </c>
      <c r="W391" s="214"/>
      <c r="X391" s="216"/>
      <c r="Y391" s="214"/>
      <c r="Z391" s="214"/>
      <c r="AA391" s="214"/>
      <c r="AB391" s="214"/>
      <c r="AC391" s="217"/>
      <c r="AD391" s="266">
        <f t="shared" si="107"/>
        <v>-4114.1866666666665</v>
      </c>
      <c r="AE391" s="217"/>
      <c r="AF391" s="215">
        <f t="shared" si="89"/>
        <v>0</v>
      </c>
    </row>
    <row r="392" spans="1:32">
      <c r="A392" s="325">
        <f t="shared" si="91"/>
        <v>379</v>
      </c>
      <c r="B392" s="208" t="s">
        <v>494</v>
      </c>
      <c r="C392" s="208" t="s">
        <v>354</v>
      </c>
      <c r="D392" s="208" t="s">
        <v>802</v>
      </c>
      <c r="E392" s="237" t="s">
        <v>803</v>
      </c>
      <c r="F392" s="210">
        <v>0</v>
      </c>
      <c r="G392" s="210">
        <v>0</v>
      </c>
      <c r="H392" s="210">
        <v>0</v>
      </c>
      <c r="I392" s="210">
        <v>0</v>
      </c>
      <c r="J392" s="210">
        <v>0</v>
      </c>
      <c r="K392" s="210">
        <v>0</v>
      </c>
      <c r="L392" s="210">
        <v>0</v>
      </c>
      <c r="M392" s="210">
        <v>99.24</v>
      </c>
      <c r="N392" s="210">
        <v>0</v>
      </c>
      <c r="O392" s="210">
        <v>0</v>
      </c>
      <c r="P392" s="210">
        <v>0</v>
      </c>
      <c r="Q392" s="210">
        <v>0</v>
      </c>
      <c r="R392" s="210">
        <v>0</v>
      </c>
      <c r="S392" s="211">
        <f t="shared" si="98"/>
        <v>8.27</v>
      </c>
      <c r="T392" s="188"/>
      <c r="U392" s="214"/>
      <c r="V392" s="214">
        <f t="shared" si="106"/>
        <v>8.27</v>
      </c>
      <c r="W392" s="214"/>
      <c r="X392" s="216"/>
      <c r="Y392" s="214"/>
      <c r="Z392" s="214"/>
      <c r="AA392" s="214"/>
      <c r="AB392" s="214"/>
      <c r="AC392" s="217"/>
      <c r="AD392" s="266">
        <f t="shared" si="107"/>
        <v>8.27</v>
      </c>
      <c r="AE392" s="217"/>
      <c r="AF392" s="215">
        <f t="shared" si="89"/>
        <v>0</v>
      </c>
    </row>
    <row r="393" spans="1:32">
      <c r="A393" s="325">
        <f t="shared" si="91"/>
        <v>380</v>
      </c>
      <c r="B393" s="208" t="s">
        <v>494</v>
      </c>
      <c r="C393" s="208" t="s">
        <v>354</v>
      </c>
      <c r="D393" s="208" t="s">
        <v>804</v>
      </c>
      <c r="E393" s="237" t="s">
        <v>805</v>
      </c>
      <c r="F393" s="210">
        <v>1.45519152283669E-11</v>
      </c>
      <c r="G393" s="210">
        <v>-117180.98</v>
      </c>
      <c r="H393" s="210">
        <v>-116181.9</v>
      </c>
      <c r="I393" s="210">
        <v>-116919.13</v>
      </c>
      <c r="J393" s="210">
        <v>1.45519152283669E-11</v>
      </c>
      <c r="K393" s="210">
        <v>1.45519152283669E-11</v>
      </c>
      <c r="L393" s="210">
        <v>-5883.3599999999897</v>
      </c>
      <c r="M393" s="210">
        <v>-88615.61</v>
      </c>
      <c r="N393" s="210">
        <v>-110319.8</v>
      </c>
      <c r="O393" s="210">
        <v>-109300.26</v>
      </c>
      <c r="P393" s="210">
        <v>-108470.85</v>
      </c>
      <c r="Q393" s="210">
        <v>-298.44999999999698</v>
      </c>
      <c r="R393" s="210">
        <v>2.89901436190121E-12</v>
      </c>
      <c r="S393" s="211">
        <f t="shared" si="98"/>
        <v>-64430.861666666664</v>
      </c>
      <c r="T393" s="188"/>
      <c r="U393" s="214"/>
      <c r="V393" s="214">
        <f t="shared" si="106"/>
        <v>-64430.861666666664</v>
      </c>
      <c r="W393" s="214"/>
      <c r="X393" s="216"/>
      <c r="Y393" s="214"/>
      <c r="Z393" s="214"/>
      <c r="AA393" s="214"/>
      <c r="AB393" s="214"/>
      <c r="AC393" s="217"/>
      <c r="AD393" s="266">
        <f t="shared" si="107"/>
        <v>-64430.861666666664</v>
      </c>
      <c r="AE393" s="217"/>
      <c r="AF393" s="215">
        <f t="shared" si="89"/>
        <v>0</v>
      </c>
    </row>
    <row r="394" spans="1:32">
      <c r="A394" s="325">
        <f t="shared" si="91"/>
        <v>381</v>
      </c>
      <c r="B394" s="208" t="s">
        <v>494</v>
      </c>
      <c r="C394" s="208" t="s">
        <v>354</v>
      </c>
      <c r="D394" s="208" t="s">
        <v>806</v>
      </c>
      <c r="E394" s="237" t="s">
        <v>807</v>
      </c>
      <c r="F394" s="210">
        <v>-17421.45</v>
      </c>
      <c r="G394" s="210">
        <v>-19671.77</v>
      </c>
      <c r="H394" s="210">
        <v>-16777.41</v>
      </c>
      <c r="I394" s="210">
        <v>-17590.599999999999</v>
      </c>
      <c r="J394" s="210">
        <v>-16097.29</v>
      </c>
      <c r="K394" s="210">
        <v>-11714.13</v>
      </c>
      <c r="L394" s="210">
        <v>-11258.3</v>
      </c>
      <c r="M394" s="210">
        <v>-16887.54</v>
      </c>
      <c r="N394" s="210">
        <v>-16176.82</v>
      </c>
      <c r="O394" s="210">
        <v>-17489.5</v>
      </c>
      <c r="P394" s="210">
        <v>-17998.41</v>
      </c>
      <c r="Q394" s="210">
        <v>-18728.46</v>
      </c>
      <c r="R394" s="210">
        <v>-20867.39</v>
      </c>
      <c r="S394" s="211">
        <f t="shared" si="98"/>
        <v>-16627.887500000001</v>
      </c>
      <c r="T394" s="188"/>
      <c r="U394" s="214"/>
      <c r="V394" s="214">
        <f t="shared" si="106"/>
        <v>-16627.887500000001</v>
      </c>
      <c r="W394" s="214"/>
      <c r="X394" s="216"/>
      <c r="Y394" s="214"/>
      <c r="Z394" s="214"/>
      <c r="AA394" s="214"/>
      <c r="AB394" s="214"/>
      <c r="AC394" s="217"/>
      <c r="AD394" s="266">
        <f t="shared" si="107"/>
        <v>-16627.887500000001</v>
      </c>
      <c r="AE394" s="217"/>
      <c r="AF394" s="215">
        <f t="shared" si="89"/>
        <v>0</v>
      </c>
    </row>
    <row r="395" spans="1:32">
      <c r="A395" s="325">
        <f t="shared" si="91"/>
        <v>382</v>
      </c>
      <c r="B395" s="208" t="s">
        <v>494</v>
      </c>
      <c r="C395" s="208" t="s">
        <v>354</v>
      </c>
      <c r="D395" s="208" t="s">
        <v>808</v>
      </c>
      <c r="E395" s="237" t="s">
        <v>809</v>
      </c>
      <c r="F395" s="210">
        <v>0</v>
      </c>
      <c r="G395" s="210">
        <v>0</v>
      </c>
      <c r="H395" s="210">
        <v>0</v>
      </c>
      <c r="I395" s="210">
        <v>0</v>
      </c>
      <c r="J395" s="210">
        <v>0</v>
      </c>
      <c r="K395" s="210">
        <v>0</v>
      </c>
      <c r="L395" s="210">
        <v>0</v>
      </c>
      <c r="M395" s="210">
        <v>0</v>
      </c>
      <c r="N395" s="210">
        <v>0</v>
      </c>
      <c r="O395" s="210">
        <v>-21479.1</v>
      </c>
      <c r="P395" s="210">
        <v>0</v>
      </c>
      <c r="Q395" s="210">
        <v>0</v>
      </c>
      <c r="R395" s="210">
        <v>0</v>
      </c>
      <c r="S395" s="211">
        <f t="shared" si="98"/>
        <v>-1789.925</v>
      </c>
      <c r="T395" s="188"/>
      <c r="U395" s="214"/>
      <c r="V395" s="214">
        <f t="shared" si="106"/>
        <v>-1789.925</v>
      </c>
      <c r="W395" s="214"/>
      <c r="X395" s="216"/>
      <c r="Y395" s="214"/>
      <c r="Z395" s="214"/>
      <c r="AA395" s="214"/>
      <c r="AB395" s="214"/>
      <c r="AC395" s="217"/>
      <c r="AD395" s="266">
        <f t="shared" si="107"/>
        <v>-1789.925</v>
      </c>
      <c r="AE395" s="217"/>
      <c r="AF395" s="215">
        <f t="shared" si="89"/>
        <v>0</v>
      </c>
    </row>
    <row r="396" spans="1:32">
      <c r="A396" s="325">
        <f t="shared" si="91"/>
        <v>383</v>
      </c>
      <c r="B396" s="208" t="s">
        <v>494</v>
      </c>
      <c r="C396" s="208" t="s">
        <v>354</v>
      </c>
      <c r="D396" s="208" t="s">
        <v>810</v>
      </c>
      <c r="E396" s="237" t="s">
        <v>811</v>
      </c>
      <c r="F396" s="210">
        <v>0</v>
      </c>
      <c r="G396" s="210">
        <v>-22107.41</v>
      </c>
      <c r="H396" s="210">
        <v>-22435.83</v>
      </c>
      <c r="I396" s="210">
        <v>-23016.44</v>
      </c>
      <c r="J396" s="210">
        <v>-26.4499999999971</v>
      </c>
      <c r="K396" s="210">
        <v>2.9096725029376099E-12</v>
      </c>
      <c r="L396" s="210">
        <v>2.9096725029376099E-12</v>
      </c>
      <c r="M396" s="210">
        <v>-22153.35</v>
      </c>
      <c r="N396" s="210">
        <v>-22705.48</v>
      </c>
      <c r="O396" s="210">
        <v>-23550.04</v>
      </c>
      <c r="P396" s="210">
        <v>-23671.99</v>
      </c>
      <c r="Q396" s="210">
        <v>3.6379788070917101E-12</v>
      </c>
      <c r="R396" s="210">
        <v>3.6379788070917101E-12</v>
      </c>
      <c r="S396" s="211">
        <f t="shared" si="98"/>
        <v>-13305.582499999999</v>
      </c>
      <c r="T396" s="188"/>
      <c r="U396" s="214"/>
      <c r="V396" s="214">
        <f t="shared" si="106"/>
        <v>-13305.582499999999</v>
      </c>
      <c r="W396" s="214"/>
      <c r="X396" s="216"/>
      <c r="Y396" s="214"/>
      <c r="Z396" s="214"/>
      <c r="AA396" s="214"/>
      <c r="AB396" s="214"/>
      <c r="AC396" s="217"/>
      <c r="AD396" s="266">
        <f t="shared" si="107"/>
        <v>-13305.582499999999</v>
      </c>
      <c r="AE396" s="217"/>
      <c r="AF396" s="215">
        <f t="shared" si="89"/>
        <v>0</v>
      </c>
    </row>
    <row r="397" spans="1:32">
      <c r="A397" s="325">
        <f t="shared" si="91"/>
        <v>384</v>
      </c>
      <c r="B397" s="208" t="s">
        <v>494</v>
      </c>
      <c r="C397" s="208" t="s">
        <v>359</v>
      </c>
      <c r="D397" s="208" t="s">
        <v>22</v>
      </c>
      <c r="E397" s="237" t="s">
        <v>360</v>
      </c>
      <c r="F397" s="210">
        <v>-927111.63</v>
      </c>
      <c r="G397" s="210">
        <v>-119686.84</v>
      </c>
      <c r="H397" s="210">
        <v>-320365.93</v>
      </c>
      <c r="I397" s="210">
        <v>-157339.4</v>
      </c>
      <c r="J397" s="210">
        <v>-824919.94</v>
      </c>
      <c r="K397" s="210">
        <v>-1408542.43</v>
      </c>
      <c r="L397" s="210">
        <v>-809604.64</v>
      </c>
      <c r="M397" s="210">
        <v>-950752.57</v>
      </c>
      <c r="N397" s="210">
        <v>-1107878.17</v>
      </c>
      <c r="O397" s="210">
        <v>-1003242.03</v>
      </c>
      <c r="P397" s="210">
        <v>-2134950.41</v>
      </c>
      <c r="Q397" s="210">
        <v>-1155697.0900000001</v>
      </c>
      <c r="R397" s="210">
        <v>-1225497.53</v>
      </c>
      <c r="S397" s="211">
        <f t="shared" si="98"/>
        <v>-922440.33583333332</v>
      </c>
      <c r="T397" s="188"/>
      <c r="U397" s="214"/>
      <c r="V397" s="214">
        <f t="shared" si="106"/>
        <v>-922440.33583333332</v>
      </c>
      <c r="W397" s="214"/>
      <c r="X397" s="216"/>
      <c r="Y397" s="214"/>
      <c r="Z397" s="214"/>
      <c r="AA397" s="214"/>
      <c r="AB397" s="214"/>
      <c r="AC397" s="217"/>
      <c r="AD397" s="266">
        <f t="shared" si="107"/>
        <v>-922440.33583333332</v>
      </c>
      <c r="AE397" s="217"/>
      <c r="AF397" s="215">
        <f t="shared" si="89"/>
        <v>0</v>
      </c>
    </row>
    <row r="398" spans="1:32">
      <c r="A398" s="325">
        <f t="shared" si="91"/>
        <v>385</v>
      </c>
      <c r="B398" s="185"/>
      <c r="C398" s="185"/>
      <c r="D398" s="185"/>
      <c r="E398" s="237"/>
      <c r="F398" s="210"/>
      <c r="G398" s="274"/>
      <c r="H398" s="258"/>
      <c r="I398" s="258"/>
      <c r="J398" s="259"/>
      <c r="K398" s="260"/>
      <c r="L398" s="261"/>
      <c r="M398" s="262"/>
      <c r="N398" s="263"/>
      <c r="O398" s="229"/>
      <c r="P398" s="264"/>
      <c r="Q398" s="275"/>
      <c r="R398" s="210"/>
      <c r="S398" s="211"/>
      <c r="T398" s="188"/>
      <c r="U398" s="214"/>
      <c r="V398" s="214"/>
      <c r="W398" s="214"/>
      <c r="X398" s="216"/>
      <c r="Y398" s="214"/>
      <c r="Z398" s="214"/>
      <c r="AA398" s="214"/>
      <c r="AB398" s="214"/>
      <c r="AC398" s="217"/>
      <c r="AD398" s="266">
        <f t="shared" si="107"/>
        <v>0</v>
      </c>
      <c r="AE398" s="217"/>
      <c r="AF398" s="215">
        <f t="shared" ref="AF398:AF461" si="108">+U398+V398-AD398</f>
        <v>0</v>
      </c>
    </row>
    <row r="399" spans="1:32">
      <c r="A399" s="325">
        <f t="shared" si="91"/>
        <v>386</v>
      </c>
      <c r="B399" s="208" t="s">
        <v>494</v>
      </c>
      <c r="C399" s="208" t="s">
        <v>361</v>
      </c>
      <c r="D399" s="208" t="s">
        <v>177</v>
      </c>
      <c r="E399" s="306" t="s">
        <v>812</v>
      </c>
      <c r="F399" s="210">
        <v>-1363428.29</v>
      </c>
      <c r="G399" s="210">
        <v>-1554224.84</v>
      </c>
      <c r="H399" s="210">
        <v>-1791445.43</v>
      </c>
      <c r="I399" s="210">
        <v>-1393490.55</v>
      </c>
      <c r="J399" s="210">
        <v>-1395691.25</v>
      </c>
      <c r="K399" s="210">
        <v>-1142264.6299999999</v>
      </c>
      <c r="L399" s="210">
        <v>-960915.29</v>
      </c>
      <c r="M399" s="210">
        <v>-1308587.21</v>
      </c>
      <c r="N399" s="210">
        <v>-1059495.57</v>
      </c>
      <c r="O399" s="210">
        <v>-1136177.3</v>
      </c>
      <c r="P399" s="210">
        <v>-1512179.61</v>
      </c>
      <c r="Q399" s="210">
        <v>-1344384.84</v>
      </c>
      <c r="R399" s="210">
        <v>-1704352.31</v>
      </c>
      <c r="S399" s="211">
        <f t="shared" si="98"/>
        <v>-1344395.5683333334</v>
      </c>
      <c r="T399" s="188"/>
      <c r="U399" s="214"/>
      <c r="V399" s="214"/>
      <c r="W399" s="214"/>
      <c r="X399" s="216">
        <f>+S399</f>
        <v>-1344395.5683333334</v>
      </c>
      <c r="Y399" s="214"/>
      <c r="Z399" s="214"/>
      <c r="AA399" s="214"/>
      <c r="AB399" s="214">
        <f t="shared" ref="AB399:AB406" si="109">+S399</f>
        <v>-1344395.5683333334</v>
      </c>
      <c r="AC399" s="217"/>
      <c r="AD399" s="266"/>
      <c r="AE399" s="217"/>
      <c r="AF399" s="215">
        <f t="shared" si="108"/>
        <v>0</v>
      </c>
    </row>
    <row r="400" spans="1:32">
      <c r="A400" s="325">
        <f t="shared" ref="A400:A463" si="110">+A399+1</f>
        <v>387</v>
      </c>
      <c r="B400" s="208" t="s">
        <v>494</v>
      </c>
      <c r="C400" s="208" t="s">
        <v>361</v>
      </c>
      <c r="D400" s="208" t="s">
        <v>813</v>
      </c>
      <c r="E400" s="237" t="s">
        <v>814</v>
      </c>
      <c r="F400" s="210">
        <v>0</v>
      </c>
      <c r="G400" s="210">
        <v>-3127.29</v>
      </c>
      <c r="H400" s="210">
        <v>0</v>
      </c>
      <c r="I400" s="210">
        <v>0</v>
      </c>
      <c r="J400" s="210">
        <v>0</v>
      </c>
      <c r="K400" s="210">
        <v>0</v>
      </c>
      <c r="L400" s="210">
        <v>0</v>
      </c>
      <c r="M400" s="210">
        <v>0</v>
      </c>
      <c r="N400" s="210">
        <v>0</v>
      </c>
      <c r="O400" s="210">
        <v>0</v>
      </c>
      <c r="P400" s="210">
        <v>0</v>
      </c>
      <c r="Q400" s="210">
        <v>0</v>
      </c>
      <c r="R400" s="210">
        <v>0</v>
      </c>
      <c r="S400" s="211">
        <f t="shared" si="98"/>
        <v>-260.60750000000002</v>
      </c>
      <c r="T400" s="188"/>
      <c r="U400" s="214"/>
      <c r="V400" s="214"/>
      <c r="W400" s="214"/>
      <c r="X400" s="216">
        <f t="shared" ref="X400:X406" si="111">+S400</f>
        <v>-260.60750000000002</v>
      </c>
      <c r="Y400" s="214"/>
      <c r="Z400" s="214"/>
      <c r="AA400" s="214"/>
      <c r="AB400" s="214">
        <f t="shared" si="109"/>
        <v>-260.60750000000002</v>
      </c>
      <c r="AC400" s="217"/>
      <c r="AD400" s="266"/>
      <c r="AE400" s="217"/>
      <c r="AF400" s="215">
        <f t="shared" si="108"/>
        <v>0</v>
      </c>
    </row>
    <row r="401" spans="1:32">
      <c r="A401" s="325">
        <f t="shared" si="110"/>
        <v>388</v>
      </c>
      <c r="B401" s="208" t="s">
        <v>494</v>
      </c>
      <c r="C401" s="208" t="s">
        <v>361</v>
      </c>
      <c r="D401" s="208" t="s">
        <v>815</v>
      </c>
      <c r="E401" s="237" t="s">
        <v>816</v>
      </c>
      <c r="F401" s="210">
        <v>-20459.330000000002</v>
      </c>
      <c r="G401" s="210">
        <v>-1062717.32</v>
      </c>
      <c r="H401" s="210">
        <v>-1161409.1200000001</v>
      </c>
      <c r="I401" s="210">
        <v>-1181675.49</v>
      </c>
      <c r="J401" s="210">
        <v>-4617.7100000002001</v>
      </c>
      <c r="K401" s="210">
        <v>-1394.0000000002001</v>
      </c>
      <c r="L401" s="210">
        <v>-45363.300000000199</v>
      </c>
      <c r="M401" s="210">
        <v>-332.000000000196</v>
      </c>
      <c r="N401" s="210">
        <v>-3030.3500000002</v>
      </c>
      <c r="O401" s="210">
        <v>-47584.330000000198</v>
      </c>
      <c r="P401" s="210">
        <v>-43944.9800000002</v>
      </c>
      <c r="Q401" s="210">
        <v>-154330.98000000001</v>
      </c>
      <c r="R401" s="210">
        <v>-154330.98000000001</v>
      </c>
      <c r="S401" s="211">
        <f t="shared" si="98"/>
        <v>-316149.56125000009</v>
      </c>
      <c r="T401" s="188"/>
      <c r="U401" s="214"/>
      <c r="V401" s="214"/>
      <c r="W401" s="214"/>
      <c r="X401" s="216">
        <f t="shared" si="111"/>
        <v>-316149.56125000009</v>
      </c>
      <c r="Y401" s="214"/>
      <c r="Z401" s="214"/>
      <c r="AA401" s="214"/>
      <c r="AB401" s="214">
        <f t="shared" si="109"/>
        <v>-316149.56125000009</v>
      </c>
      <c r="AC401" s="217"/>
      <c r="AD401" s="266"/>
      <c r="AE401" s="217"/>
      <c r="AF401" s="215">
        <f t="shared" si="108"/>
        <v>0</v>
      </c>
    </row>
    <row r="402" spans="1:32">
      <c r="A402" s="325">
        <f t="shared" si="110"/>
        <v>389</v>
      </c>
      <c r="B402" s="208" t="s">
        <v>494</v>
      </c>
      <c r="C402" s="208" t="s">
        <v>361</v>
      </c>
      <c r="D402" s="208" t="s">
        <v>178</v>
      </c>
      <c r="E402" s="306" t="s">
        <v>362</v>
      </c>
      <c r="F402" s="210">
        <v>-148996.9</v>
      </c>
      <c r="G402" s="210">
        <v>0</v>
      </c>
      <c r="H402" s="210">
        <v>0</v>
      </c>
      <c r="I402" s="210">
        <v>0</v>
      </c>
      <c r="J402" s="210">
        <v>0</v>
      </c>
      <c r="K402" s="210">
        <v>0</v>
      </c>
      <c r="L402" s="210">
        <v>-8328.33</v>
      </c>
      <c r="M402" s="210">
        <v>0</v>
      </c>
      <c r="N402" s="210">
        <v>0</v>
      </c>
      <c r="O402" s="210">
        <v>0</v>
      </c>
      <c r="P402" s="210">
        <v>0</v>
      </c>
      <c r="Q402" s="210">
        <v>0</v>
      </c>
      <c r="R402" s="210">
        <v>0</v>
      </c>
      <c r="S402" s="211">
        <f t="shared" si="98"/>
        <v>-6902.2316666666666</v>
      </c>
      <c r="T402" s="188"/>
      <c r="U402" s="214"/>
      <c r="V402" s="214"/>
      <c r="W402" s="214"/>
      <c r="X402" s="216">
        <f t="shared" si="111"/>
        <v>-6902.2316666666666</v>
      </c>
      <c r="Y402" s="214"/>
      <c r="Z402" s="214"/>
      <c r="AA402" s="214"/>
      <c r="AB402" s="214">
        <f t="shared" si="109"/>
        <v>-6902.2316666666666</v>
      </c>
      <c r="AC402" s="217"/>
      <c r="AD402" s="266"/>
      <c r="AE402" s="217"/>
      <c r="AF402" s="215">
        <f t="shared" si="108"/>
        <v>0</v>
      </c>
    </row>
    <row r="403" spans="1:32">
      <c r="A403" s="325">
        <f t="shared" si="110"/>
        <v>390</v>
      </c>
      <c r="B403" s="208" t="s">
        <v>494</v>
      </c>
      <c r="C403" s="208" t="s">
        <v>361</v>
      </c>
      <c r="D403" s="208" t="s">
        <v>363</v>
      </c>
      <c r="E403" s="306" t="s">
        <v>364</v>
      </c>
      <c r="F403" s="210">
        <v>-3428.33</v>
      </c>
      <c r="G403" s="210">
        <v>-3129.15</v>
      </c>
      <c r="H403" s="210">
        <v>-283.24</v>
      </c>
      <c r="I403" s="210">
        <v>1288.8599999999999</v>
      </c>
      <c r="J403" s="210">
        <v>-2.2737367544323201E-13</v>
      </c>
      <c r="K403" s="210">
        <v>-2.2737367544323201E-13</v>
      </c>
      <c r="L403" s="210">
        <v>1108.24</v>
      </c>
      <c r="M403" s="210">
        <v>-9351.35</v>
      </c>
      <c r="N403" s="210">
        <v>-1596.21</v>
      </c>
      <c r="O403" s="210">
        <v>0</v>
      </c>
      <c r="P403" s="210">
        <v>-10688.32</v>
      </c>
      <c r="Q403" s="210">
        <v>-2560.31</v>
      </c>
      <c r="R403" s="210">
        <v>-7846.82</v>
      </c>
      <c r="S403" s="211">
        <f t="shared" si="98"/>
        <v>-2570.7545833333338</v>
      </c>
      <c r="T403" s="188"/>
      <c r="U403" s="214"/>
      <c r="V403" s="214"/>
      <c r="W403" s="214"/>
      <c r="X403" s="216">
        <f t="shared" si="111"/>
        <v>-2570.7545833333338</v>
      </c>
      <c r="Y403" s="214"/>
      <c r="Z403" s="214"/>
      <c r="AA403" s="214"/>
      <c r="AB403" s="214">
        <f t="shared" si="109"/>
        <v>-2570.7545833333338</v>
      </c>
      <c r="AC403" s="217"/>
      <c r="AD403" s="266"/>
      <c r="AE403" s="217"/>
      <c r="AF403" s="215">
        <f t="shared" si="108"/>
        <v>0</v>
      </c>
    </row>
    <row r="404" spans="1:32">
      <c r="A404" s="325">
        <f t="shared" si="110"/>
        <v>391</v>
      </c>
      <c r="B404" s="208" t="s">
        <v>494</v>
      </c>
      <c r="C404" s="208" t="s">
        <v>361</v>
      </c>
      <c r="D404" s="208" t="s">
        <v>180</v>
      </c>
      <c r="E404" s="306" t="s">
        <v>365</v>
      </c>
      <c r="F404" s="210">
        <v>0</v>
      </c>
      <c r="G404" s="210">
        <v>0</v>
      </c>
      <c r="H404" s="210">
        <v>0</v>
      </c>
      <c r="I404" s="210">
        <v>0</v>
      </c>
      <c r="J404" s="210">
        <v>0</v>
      </c>
      <c r="K404" s="210">
        <v>0</v>
      </c>
      <c r="L404" s="210">
        <v>0</v>
      </c>
      <c r="M404" s="210">
        <v>0</v>
      </c>
      <c r="N404" s="210">
        <v>0</v>
      </c>
      <c r="O404" s="210">
        <v>0</v>
      </c>
      <c r="P404" s="210">
        <v>0</v>
      </c>
      <c r="Q404" s="210">
        <v>0</v>
      </c>
      <c r="R404" s="210">
        <v>0</v>
      </c>
      <c r="S404" s="211">
        <f t="shared" si="98"/>
        <v>0</v>
      </c>
      <c r="T404" s="188"/>
      <c r="U404" s="214"/>
      <c r="V404" s="214"/>
      <c r="W404" s="214"/>
      <c r="X404" s="216">
        <f t="shared" si="111"/>
        <v>0</v>
      </c>
      <c r="Y404" s="214"/>
      <c r="Z404" s="214"/>
      <c r="AA404" s="214"/>
      <c r="AB404" s="214">
        <f t="shared" si="109"/>
        <v>0</v>
      </c>
      <c r="AC404" s="217"/>
      <c r="AD404" s="266"/>
      <c r="AE404" s="217"/>
      <c r="AF404" s="215">
        <f t="shared" si="108"/>
        <v>0</v>
      </c>
    </row>
    <row r="405" spans="1:32">
      <c r="A405" s="325">
        <f t="shared" si="110"/>
        <v>392</v>
      </c>
      <c r="B405" s="208" t="s">
        <v>494</v>
      </c>
      <c r="C405" s="208" t="s">
        <v>361</v>
      </c>
      <c r="D405" s="208" t="s">
        <v>184</v>
      </c>
      <c r="E405" s="237" t="s">
        <v>366</v>
      </c>
      <c r="F405" s="210">
        <v>0</v>
      </c>
      <c r="G405" s="210">
        <v>0</v>
      </c>
      <c r="H405" s="210">
        <v>0</v>
      </c>
      <c r="I405" s="210">
        <v>0</v>
      </c>
      <c r="J405" s="210">
        <v>0</v>
      </c>
      <c r="K405" s="210">
        <v>0</v>
      </c>
      <c r="L405" s="210">
        <v>0</v>
      </c>
      <c r="M405" s="210">
        <v>0</v>
      </c>
      <c r="N405" s="210">
        <v>0</v>
      </c>
      <c r="O405" s="210">
        <v>0</v>
      </c>
      <c r="P405" s="210">
        <v>0</v>
      </c>
      <c r="Q405" s="210">
        <v>0</v>
      </c>
      <c r="R405" s="210">
        <v>0</v>
      </c>
      <c r="S405" s="211"/>
      <c r="T405" s="188"/>
      <c r="U405" s="214"/>
      <c r="V405" s="214"/>
      <c r="W405" s="214"/>
      <c r="X405" s="216"/>
      <c r="Y405" s="214"/>
      <c r="Z405" s="214"/>
      <c r="AA405" s="214"/>
      <c r="AB405" s="214"/>
      <c r="AC405" s="217"/>
      <c r="AD405" s="266"/>
      <c r="AE405" s="217"/>
      <c r="AF405" s="215">
        <f t="shared" si="108"/>
        <v>0</v>
      </c>
    </row>
    <row r="406" spans="1:32">
      <c r="A406" s="325">
        <f t="shared" si="110"/>
        <v>393</v>
      </c>
      <c r="B406" s="208" t="s">
        <v>494</v>
      </c>
      <c r="C406" s="208" t="s">
        <v>361</v>
      </c>
      <c r="D406" s="208" t="s">
        <v>188</v>
      </c>
      <c r="E406" s="237" t="s">
        <v>817</v>
      </c>
      <c r="F406" s="230">
        <v>-154488.57</v>
      </c>
      <c r="G406" s="230">
        <v>-170227.37</v>
      </c>
      <c r="H406" s="230">
        <v>-151013.84</v>
      </c>
      <c r="I406" s="230">
        <v>-146434.26</v>
      </c>
      <c r="J406" s="230">
        <v>-171847.13</v>
      </c>
      <c r="K406" s="230">
        <v>-277330.14</v>
      </c>
      <c r="L406" s="230">
        <v>-177110</v>
      </c>
      <c r="M406" s="230">
        <v>-140415.9</v>
      </c>
      <c r="N406" s="230">
        <v>-139413.17000000001</v>
      </c>
      <c r="O406" s="230">
        <v>-97915.57</v>
      </c>
      <c r="P406" s="230">
        <v>-115612.82</v>
      </c>
      <c r="Q406" s="230">
        <v>-125575.45</v>
      </c>
      <c r="R406" s="230">
        <v>-141047.06</v>
      </c>
      <c r="S406" s="211">
        <f t="shared" si="98"/>
        <v>-155055.28874999998</v>
      </c>
      <c r="T406" s="188"/>
      <c r="U406" s="214"/>
      <c r="V406" s="214"/>
      <c r="W406" s="214"/>
      <c r="X406" s="216">
        <f t="shared" si="111"/>
        <v>-155055.28874999998</v>
      </c>
      <c r="Y406" s="214"/>
      <c r="Z406" s="214"/>
      <c r="AA406" s="214"/>
      <c r="AB406" s="214">
        <f t="shared" si="109"/>
        <v>-155055.28874999998</v>
      </c>
      <c r="AC406" s="217"/>
      <c r="AD406" s="266"/>
      <c r="AE406" s="217"/>
      <c r="AF406" s="215">
        <f t="shared" si="108"/>
        <v>0</v>
      </c>
    </row>
    <row r="407" spans="1:32">
      <c r="A407" s="325">
        <f t="shared" si="110"/>
        <v>394</v>
      </c>
      <c r="B407" s="185"/>
      <c r="C407" s="185"/>
      <c r="D407" s="185"/>
      <c r="E407" s="237" t="s">
        <v>367</v>
      </c>
      <c r="F407" s="218">
        <f t="shared" ref="F407:S407" si="112">SUM(F399:F406)</f>
        <v>-1690801.4200000002</v>
      </c>
      <c r="G407" s="218">
        <f t="shared" si="112"/>
        <v>-2793425.97</v>
      </c>
      <c r="H407" s="218">
        <f t="shared" si="112"/>
        <v>-3104151.63</v>
      </c>
      <c r="I407" s="218">
        <f t="shared" si="112"/>
        <v>-2720311.4400000004</v>
      </c>
      <c r="J407" s="218">
        <f t="shared" si="112"/>
        <v>-1572156.0900000003</v>
      </c>
      <c r="K407" s="218">
        <f t="shared" si="112"/>
        <v>-1420988.77</v>
      </c>
      <c r="L407" s="218">
        <f t="shared" si="112"/>
        <v>-1190608.6800000002</v>
      </c>
      <c r="M407" s="218">
        <f t="shared" si="112"/>
        <v>-1458686.4600000002</v>
      </c>
      <c r="N407" s="218">
        <f t="shared" si="112"/>
        <v>-1203535.3</v>
      </c>
      <c r="O407" s="218">
        <f t="shared" si="112"/>
        <v>-1281677.2000000004</v>
      </c>
      <c r="P407" s="218">
        <f t="shared" si="112"/>
        <v>-1682425.7300000004</v>
      </c>
      <c r="Q407" s="218">
        <f t="shared" si="112"/>
        <v>-1626851.58</v>
      </c>
      <c r="R407" s="218">
        <f t="shared" si="112"/>
        <v>-2007577.1700000002</v>
      </c>
      <c r="S407" s="219">
        <f t="shared" si="112"/>
        <v>-1825334.0120833335</v>
      </c>
      <c r="T407" s="188"/>
      <c r="U407" s="214"/>
      <c r="V407" s="214"/>
      <c r="W407" s="214"/>
      <c r="X407" s="216"/>
      <c r="Y407" s="214"/>
      <c r="Z407" s="214"/>
      <c r="AA407" s="214"/>
      <c r="AB407" s="214"/>
      <c r="AC407" s="217"/>
      <c r="AD407" s="217"/>
      <c r="AE407" s="217"/>
      <c r="AF407" s="215">
        <f t="shared" si="108"/>
        <v>0</v>
      </c>
    </row>
    <row r="408" spans="1:32">
      <c r="A408" s="325">
        <f t="shared" si="110"/>
        <v>395</v>
      </c>
      <c r="B408" s="185"/>
      <c r="C408" s="185"/>
      <c r="D408" s="185"/>
      <c r="E408" s="237"/>
      <c r="F408" s="210"/>
      <c r="G408" s="274"/>
      <c r="H408" s="258"/>
      <c r="I408" s="258"/>
      <c r="J408" s="259"/>
      <c r="K408" s="260"/>
      <c r="L408" s="261"/>
      <c r="M408" s="262"/>
      <c r="N408" s="263"/>
      <c r="O408" s="229"/>
      <c r="P408" s="264"/>
      <c r="Q408" s="275"/>
      <c r="R408" s="210"/>
      <c r="S408" s="228"/>
      <c r="T408" s="188"/>
      <c r="U408" s="214"/>
      <c r="V408" s="214"/>
      <c r="W408" s="214"/>
      <c r="X408" s="216"/>
      <c r="Y408" s="214"/>
      <c r="Z408" s="214"/>
      <c r="AA408" s="214"/>
      <c r="AB408" s="214"/>
      <c r="AC408" s="217"/>
      <c r="AD408" s="217"/>
      <c r="AE408" s="217"/>
      <c r="AF408" s="215">
        <f t="shared" si="108"/>
        <v>0</v>
      </c>
    </row>
    <row r="409" spans="1:32">
      <c r="A409" s="325">
        <f t="shared" si="110"/>
        <v>396</v>
      </c>
      <c r="B409" s="208" t="s">
        <v>494</v>
      </c>
      <c r="C409" s="208" t="s">
        <v>368</v>
      </c>
      <c r="D409" s="185" t="s">
        <v>392</v>
      </c>
      <c r="E409" s="237" t="s">
        <v>818</v>
      </c>
      <c r="F409" s="210">
        <v>0</v>
      </c>
      <c r="G409" s="210">
        <v>0</v>
      </c>
      <c r="H409" s="210">
        <v>0</v>
      </c>
      <c r="I409" s="210">
        <v>0</v>
      </c>
      <c r="J409" s="210">
        <v>-159.9</v>
      </c>
      <c r="K409" s="210">
        <v>0</v>
      </c>
      <c r="L409" s="210">
        <v>-509.02</v>
      </c>
      <c r="M409" s="210">
        <v>-9667.42</v>
      </c>
      <c r="N409" s="210">
        <v>-14970.74</v>
      </c>
      <c r="O409" s="210">
        <v>-14261.62</v>
      </c>
      <c r="P409" s="210">
        <v>1.8189894035458601E-12</v>
      </c>
      <c r="Q409" s="210">
        <v>-340.449999999998</v>
      </c>
      <c r="R409" s="210">
        <v>1.8189894035458601E-12</v>
      </c>
      <c r="S409" s="211">
        <f t="shared" si="98"/>
        <v>-3325.7625000000003</v>
      </c>
      <c r="T409" s="188"/>
      <c r="U409" s="214"/>
      <c r="V409" s="214">
        <f t="shared" ref="V409:V412" si="113">+S409</f>
        <v>-3325.7625000000003</v>
      </c>
      <c r="W409" s="214"/>
      <c r="X409" s="216"/>
      <c r="Y409" s="214"/>
      <c r="Z409" s="214"/>
      <c r="AA409" s="214"/>
      <c r="AB409" s="214"/>
      <c r="AC409" s="217"/>
      <c r="AD409" s="266">
        <f t="shared" ref="AD409:AD412" si="114">+V409</f>
        <v>-3325.7625000000003</v>
      </c>
      <c r="AE409" s="217"/>
      <c r="AF409" s="215">
        <f t="shared" si="108"/>
        <v>0</v>
      </c>
    </row>
    <row r="410" spans="1:32">
      <c r="A410" s="325">
        <f t="shared" si="110"/>
        <v>397</v>
      </c>
      <c r="B410" s="208" t="s">
        <v>494</v>
      </c>
      <c r="C410" s="208" t="s">
        <v>368</v>
      </c>
      <c r="D410" s="185" t="s">
        <v>819</v>
      </c>
      <c r="E410" s="237" t="s">
        <v>820</v>
      </c>
      <c r="F410" s="210">
        <v>0</v>
      </c>
      <c r="G410" s="210">
        <v>0</v>
      </c>
      <c r="H410" s="210">
        <v>0</v>
      </c>
      <c r="I410" s="210">
        <v>0</v>
      </c>
      <c r="J410" s="210">
        <v>0</v>
      </c>
      <c r="K410" s="210">
        <v>0</v>
      </c>
      <c r="L410" s="210">
        <v>0</v>
      </c>
      <c r="M410" s="210">
        <v>-593.05999999999995</v>
      </c>
      <c r="N410" s="210">
        <v>-1049.1500000000001</v>
      </c>
      <c r="O410" s="210">
        <v>-1474.78</v>
      </c>
      <c r="P410" s="210">
        <v>-442.87</v>
      </c>
      <c r="Q410" s="210">
        <v>-878.43</v>
      </c>
      <c r="R410" s="210">
        <v>-1309.05</v>
      </c>
      <c r="S410" s="211">
        <f t="shared" si="98"/>
        <v>-424.40124999999995</v>
      </c>
      <c r="T410" s="188"/>
      <c r="U410" s="214"/>
      <c r="V410" s="214">
        <f t="shared" si="113"/>
        <v>-424.40124999999995</v>
      </c>
      <c r="W410" s="214"/>
      <c r="X410" s="216"/>
      <c r="Y410" s="214"/>
      <c r="Z410" s="214"/>
      <c r="AA410" s="214"/>
      <c r="AB410" s="214"/>
      <c r="AC410" s="217"/>
      <c r="AD410" s="266">
        <f t="shared" si="114"/>
        <v>-424.40124999999995</v>
      </c>
      <c r="AE410" s="217"/>
      <c r="AF410" s="215">
        <f t="shared" si="108"/>
        <v>0</v>
      </c>
    </row>
    <row r="411" spans="1:32">
      <c r="A411" s="325">
        <f t="shared" si="110"/>
        <v>398</v>
      </c>
      <c r="B411" s="208" t="s">
        <v>494</v>
      </c>
      <c r="C411" s="208" t="s">
        <v>369</v>
      </c>
      <c r="D411" s="208" t="s">
        <v>22</v>
      </c>
      <c r="E411" s="237" t="s">
        <v>821</v>
      </c>
      <c r="F411" s="210">
        <v>0</v>
      </c>
      <c r="G411" s="210">
        <v>0</v>
      </c>
      <c r="H411" s="210">
        <v>0</v>
      </c>
      <c r="I411" s="210">
        <v>0</v>
      </c>
      <c r="J411" s="210">
        <v>-297.32</v>
      </c>
      <c r="K411" s="210">
        <v>0</v>
      </c>
      <c r="L411" s="210">
        <v>-11623.42</v>
      </c>
      <c r="M411" s="210">
        <v>-71907.649999999994</v>
      </c>
      <c r="N411" s="210">
        <v>-114929.45</v>
      </c>
      <c r="O411" s="210">
        <v>-116821.54</v>
      </c>
      <c r="P411" s="210">
        <v>-1.45519152283669E-11</v>
      </c>
      <c r="Q411" s="210">
        <v>-512.78000000001498</v>
      </c>
      <c r="R411" s="210">
        <v>-1.45519152283669E-11</v>
      </c>
      <c r="S411" s="211">
        <f t="shared" si="98"/>
        <v>-26341.013333333336</v>
      </c>
      <c r="T411" s="188"/>
      <c r="U411" s="214"/>
      <c r="V411" s="214">
        <f t="shared" si="113"/>
        <v>-26341.013333333336</v>
      </c>
      <c r="W411" s="214"/>
      <c r="X411" s="216"/>
      <c r="Y411" s="214"/>
      <c r="Z411" s="214"/>
      <c r="AA411" s="214"/>
      <c r="AB411" s="214"/>
      <c r="AC411" s="217"/>
      <c r="AD411" s="266">
        <f t="shared" si="114"/>
        <v>-26341.013333333336</v>
      </c>
      <c r="AE411" s="217"/>
      <c r="AF411" s="215">
        <f t="shared" si="108"/>
        <v>0</v>
      </c>
    </row>
    <row r="412" spans="1:32">
      <c r="A412" s="325">
        <f t="shared" si="110"/>
        <v>399</v>
      </c>
      <c r="B412" s="208" t="s">
        <v>494</v>
      </c>
      <c r="C412" s="208" t="s">
        <v>369</v>
      </c>
      <c r="D412" s="208" t="s">
        <v>25</v>
      </c>
      <c r="E412" s="237" t="s">
        <v>822</v>
      </c>
      <c r="F412" s="210">
        <v>-2.2737367544323201E-13</v>
      </c>
      <c r="G412" s="210">
        <v>0</v>
      </c>
      <c r="H412" s="210">
        <v>0</v>
      </c>
      <c r="I412" s="210">
        <v>0</v>
      </c>
      <c r="J412" s="210">
        <v>-157.27000000000001</v>
      </c>
      <c r="K412" s="210">
        <v>0</v>
      </c>
      <c r="L412" s="210">
        <v>-3730.89</v>
      </c>
      <c r="M412" s="210">
        <v>-60236.74</v>
      </c>
      <c r="N412" s="210">
        <v>-81925.81</v>
      </c>
      <c r="O412" s="210">
        <v>-82034.210000000006</v>
      </c>
      <c r="P412" s="210">
        <v>1.45519152283669E-11</v>
      </c>
      <c r="Q412" s="210">
        <v>-443.26999999998498</v>
      </c>
      <c r="R412" s="210">
        <v>1.45519152283669E-11</v>
      </c>
      <c r="S412" s="211">
        <f t="shared" si="98"/>
        <v>-19044.015833333331</v>
      </c>
      <c r="T412" s="188"/>
      <c r="U412" s="214"/>
      <c r="V412" s="214">
        <f t="shared" si="113"/>
        <v>-19044.015833333331</v>
      </c>
      <c r="W412" s="214"/>
      <c r="X412" s="216"/>
      <c r="Y412" s="214"/>
      <c r="Z412" s="214"/>
      <c r="AA412" s="214"/>
      <c r="AB412" s="214"/>
      <c r="AC412" s="217"/>
      <c r="AD412" s="266">
        <f t="shared" si="114"/>
        <v>-19044.015833333331</v>
      </c>
      <c r="AE412" s="217"/>
      <c r="AF412" s="215">
        <f t="shared" si="108"/>
        <v>0</v>
      </c>
    </row>
    <row r="413" spans="1:32" s="267" customFormat="1">
      <c r="A413" s="325">
        <f t="shared" si="110"/>
        <v>400</v>
      </c>
      <c r="B413" s="185"/>
      <c r="C413" s="185"/>
      <c r="D413" s="185"/>
      <c r="E413" s="237" t="s">
        <v>370</v>
      </c>
      <c r="F413" s="218">
        <f t="shared" ref="F413:S413" si="115">SUM(F409:F412)</f>
        <v>-2.2737367544323201E-13</v>
      </c>
      <c r="G413" s="218">
        <f t="shared" si="115"/>
        <v>0</v>
      </c>
      <c r="H413" s="218">
        <f t="shared" si="115"/>
        <v>0</v>
      </c>
      <c r="I413" s="218">
        <f t="shared" si="115"/>
        <v>0</v>
      </c>
      <c r="J413" s="218">
        <f t="shared" si="115"/>
        <v>-614.49</v>
      </c>
      <c r="K413" s="218">
        <f t="shared" si="115"/>
        <v>0</v>
      </c>
      <c r="L413" s="218">
        <f t="shared" si="115"/>
        <v>-15863.33</v>
      </c>
      <c r="M413" s="218">
        <f t="shared" si="115"/>
        <v>-142404.87</v>
      </c>
      <c r="N413" s="218">
        <f t="shared" si="115"/>
        <v>-212875.15</v>
      </c>
      <c r="O413" s="218">
        <f t="shared" si="115"/>
        <v>-214592.15000000002</v>
      </c>
      <c r="P413" s="218">
        <f t="shared" si="115"/>
        <v>-442.86999999999819</v>
      </c>
      <c r="Q413" s="218">
        <f t="shared" si="115"/>
        <v>-2174.9299999999976</v>
      </c>
      <c r="R413" s="218">
        <f t="shared" si="115"/>
        <v>-1309.0499999999981</v>
      </c>
      <c r="S413" s="219">
        <f t="shared" si="115"/>
        <v>-49135.192916666667</v>
      </c>
      <c r="T413" s="185"/>
      <c r="U413" s="214"/>
      <c r="V413" s="214"/>
      <c r="W413" s="214"/>
      <c r="X413" s="216"/>
      <c r="Y413" s="214"/>
      <c r="Z413" s="214"/>
      <c r="AA413" s="214"/>
      <c r="AB413" s="214"/>
      <c r="AC413" s="217"/>
      <c r="AD413" s="217"/>
      <c r="AE413" s="217"/>
      <c r="AF413" s="215">
        <f t="shared" si="108"/>
        <v>0</v>
      </c>
    </row>
    <row r="414" spans="1:32" s="267" customFormat="1">
      <c r="A414" s="325">
        <f t="shared" si="110"/>
        <v>401</v>
      </c>
      <c r="B414" s="185"/>
      <c r="C414" s="185"/>
      <c r="D414" s="185"/>
      <c r="E414" s="237"/>
      <c r="F414" s="210"/>
      <c r="G414" s="274"/>
      <c r="H414" s="258"/>
      <c r="I414" s="258"/>
      <c r="J414" s="259"/>
      <c r="K414" s="260"/>
      <c r="L414" s="261"/>
      <c r="M414" s="262"/>
      <c r="N414" s="263"/>
      <c r="O414" s="229"/>
      <c r="P414" s="264"/>
      <c r="Q414" s="275"/>
      <c r="R414" s="210"/>
      <c r="S414" s="228"/>
      <c r="T414" s="185"/>
      <c r="U414" s="214"/>
      <c r="V414" s="214"/>
      <c r="W414" s="214"/>
      <c r="X414" s="216"/>
      <c r="Y414" s="214"/>
      <c r="Z414" s="214"/>
      <c r="AA414" s="214"/>
      <c r="AB414" s="214"/>
      <c r="AC414" s="217"/>
      <c r="AD414" s="217"/>
      <c r="AE414" s="217"/>
      <c r="AF414" s="215">
        <f t="shared" si="108"/>
        <v>0</v>
      </c>
    </row>
    <row r="415" spans="1:32" s="267" customFormat="1">
      <c r="A415" s="325">
        <f t="shared" si="110"/>
        <v>402</v>
      </c>
      <c r="B415" s="185"/>
      <c r="C415" s="185"/>
      <c r="D415" s="185"/>
      <c r="E415" s="237" t="s">
        <v>371</v>
      </c>
      <c r="F415" s="218">
        <f t="shared" ref="F415:S415" si="116">SUM(F382:F397)+F407+F413</f>
        <v>-31459521.429999996</v>
      </c>
      <c r="G415" s="218">
        <f t="shared" si="116"/>
        <v>-27602827.529999994</v>
      </c>
      <c r="H415" s="218">
        <f t="shared" si="116"/>
        <v>-21733270.999999996</v>
      </c>
      <c r="I415" s="218">
        <f t="shared" si="116"/>
        <v>-20434359.57</v>
      </c>
      <c r="J415" s="218">
        <f t="shared" si="116"/>
        <v>-17870109.389999997</v>
      </c>
      <c r="K415" s="218">
        <f t="shared" si="116"/>
        <v>-17947259.619999997</v>
      </c>
      <c r="L415" s="218">
        <f t="shared" si="116"/>
        <v>-17318553.23</v>
      </c>
      <c r="M415" s="218">
        <f t="shared" si="116"/>
        <v>-21992960.800000004</v>
      </c>
      <c r="N415" s="218">
        <f t="shared" si="116"/>
        <v>-24394393.989999998</v>
      </c>
      <c r="O415" s="218">
        <f t="shared" si="116"/>
        <v>-22848267.510000002</v>
      </c>
      <c r="P415" s="218">
        <f t="shared" si="116"/>
        <v>-25618007.370000005</v>
      </c>
      <c r="Q415" s="218">
        <f t="shared" si="116"/>
        <v>-39787788.860000007</v>
      </c>
      <c r="R415" s="218">
        <f t="shared" si="116"/>
        <v>-68448004.469999999</v>
      </c>
      <c r="S415" s="219">
        <f t="shared" si="116"/>
        <v>-25625130.151666664</v>
      </c>
      <c r="T415" s="185"/>
      <c r="U415" s="214"/>
      <c r="V415" s="214"/>
      <c r="W415" s="214"/>
      <c r="X415" s="216"/>
      <c r="Y415" s="214"/>
      <c r="Z415" s="214"/>
      <c r="AA415" s="214"/>
      <c r="AB415" s="214"/>
      <c r="AC415" s="217"/>
      <c r="AD415" s="217"/>
      <c r="AE415" s="217"/>
      <c r="AF415" s="215">
        <f t="shared" si="108"/>
        <v>0</v>
      </c>
    </row>
    <row r="416" spans="1:32">
      <c r="A416" s="325">
        <f t="shared" si="110"/>
        <v>403</v>
      </c>
      <c r="B416" s="185"/>
      <c r="C416" s="185"/>
      <c r="D416" s="185"/>
      <c r="E416" s="237"/>
      <c r="F416" s="210"/>
      <c r="G416" s="274"/>
      <c r="H416" s="258"/>
      <c r="I416" s="258"/>
      <c r="J416" s="259"/>
      <c r="K416" s="260"/>
      <c r="L416" s="261"/>
      <c r="M416" s="262"/>
      <c r="N416" s="263"/>
      <c r="O416" s="229"/>
      <c r="P416" s="264"/>
      <c r="Q416" s="275"/>
      <c r="R416" s="210"/>
      <c r="S416" s="228"/>
      <c r="T416" s="188"/>
      <c r="U416" s="214"/>
      <c r="V416" s="214"/>
      <c r="W416" s="214"/>
      <c r="X416" s="216"/>
      <c r="Y416" s="214"/>
      <c r="Z416" s="214"/>
      <c r="AA416" s="214"/>
      <c r="AB416" s="214"/>
      <c r="AC416" s="217"/>
      <c r="AD416" s="217"/>
      <c r="AE416" s="217"/>
      <c r="AF416" s="215">
        <f t="shared" si="108"/>
        <v>0</v>
      </c>
    </row>
    <row r="417" spans="1:32">
      <c r="A417" s="325">
        <f t="shared" si="110"/>
        <v>404</v>
      </c>
      <c r="B417" s="208" t="s">
        <v>494</v>
      </c>
      <c r="C417" s="208" t="s">
        <v>372</v>
      </c>
      <c r="D417" s="208" t="s">
        <v>787</v>
      </c>
      <c r="E417" s="237" t="s">
        <v>373</v>
      </c>
      <c r="F417" s="210">
        <v>0</v>
      </c>
      <c r="G417" s="210">
        <v>0</v>
      </c>
      <c r="H417" s="210">
        <v>0</v>
      </c>
      <c r="I417" s="210">
        <v>0</v>
      </c>
      <c r="J417" s="210">
        <v>0</v>
      </c>
      <c r="K417" s="210">
        <v>0</v>
      </c>
      <c r="L417" s="210">
        <v>0</v>
      </c>
      <c r="M417" s="210">
        <v>0</v>
      </c>
      <c r="N417" s="210">
        <v>0</v>
      </c>
      <c r="O417" s="210">
        <v>0</v>
      </c>
      <c r="P417" s="210">
        <v>0</v>
      </c>
      <c r="Q417" s="210">
        <v>0</v>
      </c>
      <c r="R417" s="210">
        <v>0</v>
      </c>
      <c r="S417" s="211">
        <f t="shared" ref="S417:S617" si="117">((F417+R417)+((G417+H417+I417+J417+K417+L417+M417+N417+O417+P417+Q417)*2))/24</f>
        <v>0</v>
      </c>
      <c r="T417" s="188"/>
      <c r="U417" s="214"/>
      <c r="V417" s="214">
        <f t="shared" ref="V417:V438" si="118">+S417</f>
        <v>0</v>
      </c>
      <c r="W417" s="214"/>
      <c r="X417" s="216"/>
      <c r="Y417" s="214"/>
      <c r="Z417" s="214"/>
      <c r="AA417" s="214"/>
      <c r="AB417" s="214"/>
      <c r="AC417" s="217"/>
      <c r="AD417" s="266">
        <f t="shared" ref="AD417:AD434" si="119">+V417</f>
        <v>0</v>
      </c>
      <c r="AE417" s="217"/>
      <c r="AF417" s="215">
        <f t="shared" si="108"/>
        <v>0</v>
      </c>
    </row>
    <row r="418" spans="1:32">
      <c r="A418" s="325">
        <f t="shared" si="110"/>
        <v>405</v>
      </c>
      <c r="B418" s="208" t="s">
        <v>494</v>
      </c>
      <c r="C418" s="208" t="s">
        <v>374</v>
      </c>
      <c r="D418" s="208" t="s">
        <v>44</v>
      </c>
      <c r="E418" s="237" t="s">
        <v>823</v>
      </c>
      <c r="F418" s="210">
        <v>-378996.92000000097</v>
      </c>
      <c r="G418" s="210">
        <v>-2743003.72</v>
      </c>
      <c r="H418" s="210">
        <v>-4661609.8</v>
      </c>
      <c r="I418" s="210">
        <v>-5708883.4000000004</v>
      </c>
      <c r="J418" s="210">
        <v>-4423949.57</v>
      </c>
      <c r="K418" s="210">
        <v>-4138743.33</v>
      </c>
      <c r="L418" s="210">
        <v>-3449112.34</v>
      </c>
      <c r="M418" s="210">
        <v>-2355704.71</v>
      </c>
      <c r="N418" s="210">
        <v>-1063505.19</v>
      </c>
      <c r="O418" s="210">
        <v>9.3132257461547893E-10</v>
      </c>
      <c r="P418" s="210">
        <v>9.3132257461547893E-10</v>
      </c>
      <c r="Q418" s="210">
        <v>9.3132257461547893E-10</v>
      </c>
      <c r="R418" s="210">
        <v>9.3132257461547893E-10</v>
      </c>
      <c r="S418" s="211">
        <f t="shared" si="117"/>
        <v>-2394500.8766666669</v>
      </c>
      <c r="T418" s="188"/>
      <c r="U418" s="214"/>
      <c r="V418" s="214">
        <f t="shared" si="118"/>
        <v>-2394500.8766666669</v>
      </c>
      <c r="W418" s="214"/>
      <c r="X418" s="216"/>
      <c r="Y418" s="214"/>
      <c r="Z418" s="214"/>
      <c r="AA418" s="214"/>
      <c r="AB418" s="214"/>
      <c r="AC418" s="217"/>
      <c r="AD418" s="266">
        <f t="shared" si="119"/>
        <v>-2394500.8766666669</v>
      </c>
      <c r="AE418" s="217"/>
      <c r="AF418" s="215">
        <f t="shared" si="108"/>
        <v>0</v>
      </c>
    </row>
    <row r="419" spans="1:32">
      <c r="A419" s="325">
        <f t="shared" si="110"/>
        <v>406</v>
      </c>
      <c r="B419" s="208" t="s">
        <v>522</v>
      </c>
      <c r="C419" s="208" t="s">
        <v>374</v>
      </c>
      <c r="D419" s="208" t="s">
        <v>243</v>
      </c>
      <c r="E419" s="237" t="s">
        <v>373</v>
      </c>
      <c r="F419" s="210">
        <v>-2.91038304567337E-11</v>
      </c>
      <c r="G419" s="210">
        <v>-123017.18</v>
      </c>
      <c r="H419" s="210">
        <v>-290270.48</v>
      </c>
      <c r="I419" s="210">
        <v>-400550.26</v>
      </c>
      <c r="J419" s="210">
        <v>27860.71</v>
      </c>
      <c r="K419" s="210">
        <v>53498.22</v>
      </c>
      <c r="L419" s="210">
        <v>114533.38</v>
      </c>
      <c r="M419" s="210">
        <v>210922.85</v>
      </c>
      <c r="N419" s="210">
        <v>324700.31</v>
      </c>
      <c r="O419" s="210">
        <v>0</v>
      </c>
      <c r="P419" s="210">
        <v>0</v>
      </c>
      <c r="Q419" s="210">
        <v>0</v>
      </c>
      <c r="R419" s="210">
        <v>0</v>
      </c>
      <c r="S419" s="211">
        <f t="shared" si="117"/>
        <v>-6860.2041666666692</v>
      </c>
      <c r="T419" s="188"/>
      <c r="U419" s="214"/>
      <c r="V419" s="214">
        <f t="shared" si="118"/>
        <v>-6860.2041666666692</v>
      </c>
      <c r="W419" s="214"/>
      <c r="X419" s="216"/>
      <c r="Y419" s="214"/>
      <c r="Z419" s="214"/>
      <c r="AA419" s="214"/>
      <c r="AB419" s="214"/>
      <c r="AC419" s="217"/>
      <c r="AD419" s="266">
        <f t="shared" si="119"/>
        <v>-6860.2041666666692</v>
      </c>
      <c r="AE419" s="217"/>
      <c r="AF419" s="215">
        <f t="shared" si="108"/>
        <v>0</v>
      </c>
    </row>
    <row r="420" spans="1:32">
      <c r="A420" s="325">
        <f t="shared" si="110"/>
        <v>407</v>
      </c>
      <c r="B420" s="208" t="s">
        <v>494</v>
      </c>
      <c r="C420" s="208" t="s">
        <v>375</v>
      </c>
      <c r="D420" s="208" t="s">
        <v>42</v>
      </c>
      <c r="E420" s="237" t="s">
        <v>824</v>
      </c>
      <c r="F420" s="210">
        <v>-99745.18</v>
      </c>
      <c r="G420" s="210">
        <v>-41406.76</v>
      </c>
      <c r="H420" s="210">
        <v>-41700.6</v>
      </c>
      <c r="I420" s="210">
        <v>-57848.44</v>
      </c>
      <c r="J420" s="210">
        <v>-67589.86</v>
      </c>
      <c r="K420" s="210">
        <v>-87739.32</v>
      </c>
      <c r="L420" s="210">
        <v>-108297.72</v>
      </c>
      <c r="M420" s="210">
        <v>-104293.54</v>
      </c>
      <c r="N420" s="210">
        <v>-163545.32</v>
      </c>
      <c r="O420" s="210">
        <v>-163563.78</v>
      </c>
      <c r="P420" s="210">
        <v>-105871.88</v>
      </c>
      <c r="Q420" s="210">
        <v>-122225.72</v>
      </c>
      <c r="R420" s="210">
        <v>-129565.47</v>
      </c>
      <c r="S420" s="211">
        <f t="shared" si="117"/>
        <v>-98228.188749999987</v>
      </c>
      <c r="T420" s="188"/>
      <c r="U420" s="214"/>
      <c r="V420" s="214">
        <f t="shared" si="118"/>
        <v>-98228.188749999987</v>
      </c>
      <c r="W420" s="214"/>
      <c r="X420" s="216"/>
      <c r="Y420" s="214"/>
      <c r="Z420" s="214"/>
      <c r="AA420" s="214"/>
      <c r="AB420" s="214"/>
      <c r="AC420" s="217"/>
      <c r="AD420" s="266">
        <f t="shared" si="119"/>
        <v>-98228.188749999987</v>
      </c>
      <c r="AE420" s="217"/>
      <c r="AF420" s="215">
        <f t="shared" si="108"/>
        <v>0</v>
      </c>
    </row>
    <row r="421" spans="1:32">
      <c r="A421" s="325">
        <f t="shared" si="110"/>
        <v>408</v>
      </c>
      <c r="B421" s="208" t="s">
        <v>494</v>
      </c>
      <c r="C421" s="208" t="s">
        <v>375</v>
      </c>
      <c r="D421" s="208" t="s">
        <v>384</v>
      </c>
      <c r="E421" s="237" t="s">
        <v>825</v>
      </c>
      <c r="F421" s="210">
        <v>0</v>
      </c>
      <c r="G421" s="210">
        <v>0</v>
      </c>
      <c r="H421" s="210">
        <v>0</v>
      </c>
      <c r="I421" s="210">
        <v>0</v>
      </c>
      <c r="J421" s="210">
        <v>-40594.78</v>
      </c>
      <c r="K421" s="210">
        <v>-52857.93</v>
      </c>
      <c r="L421" s="210">
        <v>-68294.06</v>
      </c>
      <c r="M421" s="210">
        <v>-75484.52</v>
      </c>
      <c r="N421" s="210">
        <v>-85312.88</v>
      </c>
      <c r="O421" s="210">
        <v>-93244</v>
      </c>
      <c r="P421" s="210">
        <v>-102301.38</v>
      </c>
      <c r="Q421" s="210">
        <v>-111187.99</v>
      </c>
      <c r="R421" s="210">
        <v>-91467.8</v>
      </c>
      <c r="S421" s="211">
        <f t="shared" si="117"/>
        <v>-56250.953333333338</v>
      </c>
      <c r="T421" s="188"/>
      <c r="U421" s="214"/>
      <c r="V421" s="214">
        <f t="shared" si="118"/>
        <v>-56250.953333333338</v>
      </c>
      <c r="W421" s="214"/>
      <c r="X421" s="216"/>
      <c r="Y421" s="214"/>
      <c r="Z421" s="214"/>
      <c r="AA421" s="214"/>
      <c r="AB421" s="214"/>
      <c r="AC421" s="217"/>
      <c r="AD421" s="266">
        <f t="shared" si="119"/>
        <v>-56250.953333333338</v>
      </c>
      <c r="AE421" s="217"/>
      <c r="AF421" s="215">
        <f t="shared" si="108"/>
        <v>0</v>
      </c>
    </row>
    <row r="422" spans="1:32">
      <c r="A422" s="325">
        <f t="shared" si="110"/>
        <v>409</v>
      </c>
      <c r="B422" s="208" t="s">
        <v>494</v>
      </c>
      <c r="C422" s="208" t="s">
        <v>375</v>
      </c>
      <c r="D422" s="208" t="s">
        <v>44</v>
      </c>
      <c r="E422" s="237" t="s">
        <v>826</v>
      </c>
      <c r="F422" s="210">
        <v>-8184.64</v>
      </c>
      <c r="G422" s="210">
        <v>-16763.88</v>
      </c>
      <c r="H422" s="210">
        <v>-14623.35</v>
      </c>
      <c r="I422" s="210">
        <v>-14684.58</v>
      </c>
      <c r="J422" s="210">
        <v>-87.1299999999992</v>
      </c>
      <c r="K422" s="210">
        <v>-218.70999999999901</v>
      </c>
      <c r="L422" s="210">
        <v>-511.86999999999898</v>
      </c>
      <c r="M422" s="210">
        <v>-439.42999999999898</v>
      </c>
      <c r="N422" s="210">
        <v>-752.31999999999903</v>
      </c>
      <c r="O422" s="210">
        <v>-897.64999999999895</v>
      </c>
      <c r="P422" s="210">
        <v>-52.479999999999301</v>
      </c>
      <c r="Q422" s="210">
        <v>-270.94999999999902</v>
      </c>
      <c r="R422" s="210">
        <v>-10477.540000000001</v>
      </c>
      <c r="S422" s="211">
        <f t="shared" si="117"/>
        <v>-4886.12</v>
      </c>
      <c r="T422" s="188"/>
      <c r="U422" s="214"/>
      <c r="V422" s="214">
        <f t="shared" si="118"/>
        <v>-4886.12</v>
      </c>
      <c r="W422" s="214"/>
      <c r="X422" s="216"/>
      <c r="Y422" s="214"/>
      <c r="Z422" s="214"/>
      <c r="AA422" s="214"/>
      <c r="AB422" s="214"/>
      <c r="AC422" s="217"/>
      <c r="AD422" s="266">
        <f t="shared" si="119"/>
        <v>-4886.12</v>
      </c>
      <c r="AE422" s="217"/>
      <c r="AF422" s="215">
        <f t="shared" si="108"/>
        <v>0</v>
      </c>
    </row>
    <row r="423" spans="1:32">
      <c r="A423" s="325">
        <f t="shared" si="110"/>
        <v>410</v>
      </c>
      <c r="B423" s="208" t="s">
        <v>494</v>
      </c>
      <c r="C423" s="208" t="s">
        <v>375</v>
      </c>
      <c r="D423" s="208" t="s">
        <v>392</v>
      </c>
      <c r="E423" s="237" t="s">
        <v>827</v>
      </c>
      <c r="F423" s="210">
        <v>-4873.74</v>
      </c>
      <c r="G423" s="210">
        <v>-10628.12</v>
      </c>
      <c r="H423" s="210">
        <v>-19188.23</v>
      </c>
      <c r="I423" s="210">
        <v>-25378.93</v>
      </c>
      <c r="J423" s="210">
        <v>-7569.77</v>
      </c>
      <c r="K423" s="210">
        <v>-11544.14</v>
      </c>
      <c r="L423" s="210">
        <v>-13148.46</v>
      </c>
      <c r="M423" s="210">
        <v>-1429.77</v>
      </c>
      <c r="N423" s="210">
        <v>-2093.81</v>
      </c>
      <c r="O423" s="210">
        <v>-2524.46</v>
      </c>
      <c r="P423" s="210">
        <v>-583.30999999999904</v>
      </c>
      <c r="Q423" s="210">
        <v>-961.10999999999899</v>
      </c>
      <c r="R423" s="210">
        <v>-5803.23</v>
      </c>
      <c r="S423" s="211">
        <f t="shared" si="117"/>
        <v>-8365.7162499999995</v>
      </c>
      <c r="T423" s="188"/>
      <c r="U423" s="214"/>
      <c r="V423" s="214">
        <f t="shared" si="118"/>
        <v>-8365.7162499999995</v>
      </c>
      <c r="W423" s="214"/>
      <c r="X423" s="216"/>
      <c r="Y423" s="214"/>
      <c r="Z423" s="214"/>
      <c r="AA423" s="214"/>
      <c r="AB423" s="214"/>
      <c r="AC423" s="217"/>
      <c r="AD423" s="266">
        <f t="shared" si="119"/>
        <v>-8365.7162499999995</v>
      </c>
      <c r="AE423" s="217"/>
      <c r="AF423" s="215">
        <f t="shared" si="108"/>
        <v>0</v>
      </c>
    </row>
    <row r="424" spans="1:32">
      <c r="A424" s="325">
        <f t="shared" si="110"/>
        <v>411</v>
      </c>
      <c r="B424" s="208" t="s">
        <v>494</v>
      </c>
      <c r="C424" s="208" t="s">
        <v>375</v>
      </c>
      <c r="D424" s="185" t="s">
        <v>689</v>
      </c>
      <c r="E424" s="237" t="s">
        <v>828</v>
      </c>
      <c r="F424" s="210">
        <v>0</v>
      </c>
      <c r="G424" s="210">
        <v>0</v>
      </c>
      <c r="H424" s="210">
        <v>0</v>
      </c>
      <c r="I424" s="210">
        <v>0</v>
      </c>
      <c r="J424" s="210">
        <v>0</v>
      </c>
      <c r="K424" s="210">
        <v>0</v>
      </c>
      <c r="L424" s="210">
        <v>0</v>
      </c>
      <c r="M424" s="210">
        <v>0</v>
      </c>
      <c r="N424" s="210">
        <v>0</v>
      </c>
      <c r="O424" s="210">
        <v>23060.92</v>
      </c>
      <c r="P424" s="210">
        <v>0</v>
      </c>
      <c r="Q424" s="210">
        <v>0</v>
      </c>
      <c r="R424" s="210">
        <v>-985.4</v>
      </c>
      <c r="S424" s="211">
        <f t="shared" si="117"/>
        <v>1880.6849999999997</v>
      </c>
      <c r="T424" s="188"/>
      <c r="U424" s="214"/>
      <c r="V424" s="214">
        <f t="shared" si="118"/>
        <v>1880.6849999999997</v>
      </c>
      <c r="W424" s="214"/>
      <c r="X424" s="216"/>
      <c r="Y424" s="214"/>
      <c r="Z424" s="214"/>
      <c r="AA424" s="214"/>
      <c r="AB424" s="214"/>
      <c r="AC424" s="217"/>
      <c r="AD424" s="266">
        <f t="shared" si="119"/>
        <v>1880.6849999999997</v>
      </c>
      <c r="AE424" s="217"/>
      <c r="AF424" s="215">
        <f t="shared" si="108"/>
        <v>0</v>
      </c>
    </row>
    <row r="425" spans="1:32">
      <c r="A425" s="325">
        <f t="shared" si="110"/>
        <v>412</v>
      </c>
      <c r="B425" s="208" t="s">
        <v>494</v>
      </c>
      <c r="C425" s="208" t="s">
        <v>375</v>
      </c>
      <c r="D425" s="208" t="s">
        <v>829</v>
      </c>
      <c r="E425" s="237" t="s">
        <v>830</v>
      </c>
      <c r="F425" s="210">
        <v>0</v>
      </c>
      <c r="G425" s="210">
        <v>-317.66000000000003</v>
      </c>
      <c r="H425" s="210">
        <v>-614.73</v>
      </c>
      <c r="I425" s="210">
        <v>-934.75</v>
      </c>
      <c r="J425" s="210">
        <v>-1250.9100000000001</v>
      </c>
      <c r="K425" s="210">
        <v>-680.76</v>
      </c>
      <c r="L425" s="210">
        <v>-985.74</v>
      </c>
      <c r="M425" s="210">
        <v>-1317.78</v>
      </c>
      <c r="N425" s="210">
        <v>-2562.17</v>
      </c>
      <c r="O425" s="210">
        <v>-1042.8699999999999</v>
      </c>
      <c r="P425" s="210">
        <v>-2196.7399999999998</v>
      </c>
      <c r="Q425" s="210">
        <v>0</v>
      </c>
      <c r="R425" s="210">
        <v>0</v>
      </c>
      <c r="S425" s="211">
        <f t="shared" si="117"/>
        <v>-992.0091666666666</v>
      </c>
      <c r="T425" s="188"/>
      <c r="U425" s="214"/>
      <c r="V425" s="214">
        <f t="shared" si="118"/>
        <v>-992.0091666666666</v>
      </c>
      <c r="W425" s="214"/>
      <c r="X425" s="216"/>
      <c r="Y425" s="214"/>
      <c r="Z425" s="214"/>
      <c r="AA425" s="214"/>
      <c r="AB425" s="214"/>
      <c r="AC425" s="217"/>
      <c r="AD425" s="266">
        <f t="shared" si="119"/>
        <v>-992.0091666666666</v>
      </c>
      <c r="AE425" s="217"/>
      <c r="AF425" s="215">
        <f t="shared" si="108"/>
        <v>0</v>
      </c>
    </row>
    <row r="426" spans="1:32">
      <c r="A426" s="325">
        <f t="shared" si="110"/>
        <v>413</v>
      </c>
      <c r="B426" s="208" t="s">
        <v>494</v>
      </c>
      <c r="C426" s="208" t="s">
        <v>375</v>
      </c>
      <c r="D426" s="208" t="s">
        <v>391</v>
      </c>
      <c r="E426" s="237" t="s">
        <v>831</v>
      </c>
      <c r="F426" s="210">
        <v>-7995.68</v>
      </c>
      <c r="G426" s="210">
        <v>-15578.65</v>
      </c>
      <c r="H426" s="210">
        <v>-30237.46</v>
      </c>
      <c r="I426" s="210">
        <v>-38973.519999999997</v>
      </c>
      <c r="J426" s="210">
        <v>-11041.66</v>
      </c>
      <c r="K426" s="210">
        <v>-17935.84</v>
      </c>
      <c r="L426" s="210">
        <v>-22567.200000000001</v>
      </c>
      <c r="M426" s="210">
        <v>-5188.04</v>
      </c>
      <c r="N426" s="210">
        <v>-7156.66</v>
      </c>
      <c r="O426" s="210">
        <v>-8092.39</v>
      </c>
      <c r="P426" s="210">
        <v>-1318.04</v>
      </c>
      <c r="Q426" s="210">
        <v>-2026.31</v>
      </c>
      <c r="R426" s="210">
        <v>-9109.7999999999993</v>
      </c>
      <c r="S426" s="211">
        <f t="shared" si="117"/>
        <v>-14055.709166666669</v>
      </c>
      <c r="T426" s="188"/>
      <c r="U426" s="214"/>
      <c r="V426" s="214">
        <f t="shared" si="118"/>
        <v>-14055.709166666669</v>
      </c>
      <c r="W426" s="214"/>
      <c r="X426" s="216"/>
      <c r="Y426" s="214"/>
      <c r="Z426" s="214"/>
      <c r="AA426" s="214"/>
      <c r="AB426" s="214"/>
      <c r="AC426" s="217"/>
      <c r="AD426" s="266">
        <f t="shared" si="119"/>
        <v>-14055.709166666669</v>
      </c>
      <c r="AE426" s="217"/>
      <c r="AF426" s="215">
        <f t="shared" si="108"/>
        <v>0</v>
      </c>
    </row>
    <row r="427" spans="1:32">
      <c r="A427" s="325">
        <f t="shared" si="110"/>
        <v>414</v>
      </c>
      <c r="B427" s="208" t="s">
        <v>494</v>
      </c>
      <c r="C427" s="208" t="s">
        <v>375</v>
      </c>
      <c r="D427" s="208" t="s">
        <v>832</v>
      </c>
      <c r="E427" s="237" t="s">
        <v>833</v>
      </c>
      <c r="F427" s="210">
        <v>0</v>
      </c>
      <c r="G427" s="210">
        <v>-4875.83</v>
      </c>
      <c r="H427" s="210">
        <v>-10024.57</v>
      </c>
      <c r="I427" s="210">
        <v>-15442.13</v>
      </c>
      <c r="J427" s="210">
        <v>-22047.64</v>
      </c>
      <c r="K427" s="210">
        <v>-10758.37</v>
      </c>
      <c r="L427" s="210">
        <v>-15763.15</v>
      </c>
      <c r="M427" s="210">
        <v>-22586.720000000001</v>
      </c>
      <c r="N427" s="210">
        <v>-43640</v>
      </c>
      <c r="O427" s="210">
        <v>-73713.27</v>
      </c>
      <c r="P427" s="210">
        <v>-54167.5</v>
      </c>
      <c r="Q427" s="210">
        <v>0</v>
      </c>
      <c r="R427" s="210">
        <v>-71423.69</v>
      </c>
      <c r="S427" s="211">
        <f t="shared" si="117"/>
        <v>-25727.585416666669</v>
      </c>
      <c r="T427" s="188"/>
      <c r="U427" s="214"/>
      <c r="V427" s="214">
        <f t="shared" si="118"/>
        <v>-25727.585416666669</v>
      </c>
      <c r="W427" s="214"/>
      <c r="X427" s="216"/>
      <c r="Y427" s="214"/>
      <c r="Z427" s="214"/>
      <c r="AA427" s="214"/>
      <c r="AB427" s="214"/>
      <c r="AC427" s="217"/>
      <c r="AD427" s="266">
        <f t="shared" si="119"/>
        <v>-25727.585416666669</v>
      </c>
      <c r="AE427" s="217"/>
      <c r="AF427" s="215">
        <f t="shared" si="108"/>
        <v>0</v>
      </c>
    </row>
    <row r="428" spans="1:32">
      <c r="A428" s="325">
        <f t="shared" si="110"/>
        <v>415</v>
      </c>
      <c r="B428" s="208" t="s">
        <v>494</v>
      </c>
      <c r="C428" s="208" t="s">
        <v>376</v>
      </c>
      <c r="D428" s="208"/>
      <c r="E428" s="237" t="s">
        <v>834</v>
      </c>
      <c r="F428" s="210">
        <v>-22907.64</v>
      </c>
      <c r="G428" s="210">
        <v>-32929.69</v>
      </c>
      <c r="H428" s="210">
        <v>-15380.52</v>
      </c>
      <c r="I428" s="210">
        <v>-29435.86</v>
      </c>
      <c r="J428" s="210">
        <v>-7849.57</v>
      </c>
      <c r="K428" s="210">
        <v>-6933.32</v>
      </c>
      <c r="L428" s="210">
        <v>-17480.84</v>
      </c>
      <c r="M428" s="210">
        <v>-18943.650000000001</v>
      </c>
      <c r="N428" s="210">
        <v>-13359.02</v>
      </c>
      <c r="O428" s="210">
        <v>-1014.56</v>
      </c>
      <c r="P428" s="210">
        <v>-5246.55</v>
      </c>
      <c r="Q428" s="210">
        <v>-5201.03</v>
      </c>
      <c r="R428" s="210">
        <v>-4512.1000000000004</v>
      </c>
      <c r="S428" s="211">
        <f t="shared" si="117"/>
        <v>-13957.039999999999</v>
      </c>
      <c r="T428" s="188"/>
      <c r="U428" s="214"/>
      <c r="V428" s="214">
        <f t="shared" si="118"/>
        <v>-13957.039999999999</v>
      </c>
      <c r="W428" s="214"/>
      <c r="X428" s="216"/>
      <c r="Y428" s="214"/>
      <c r="Z428" s="214"/>
      <c r="AA428" s="214"/>
      <c r="AB428" s="214"/>
      <c r="AC428" s="217"/>
      <c r="AD428" s="266">
        <f t="shared" si="119"/>
        <v>-13957.039999999999</v>
      </c>
      <c r="AE428" s="217"/>
      <c r="AF428" s="215">
        <f t="shared" si="108"/>
        <v>0</v>
      </c>
    </row>
    <row r="429" spans="1:32">
      <c r="A429" s="325">
        <f t="shared" si="110"/>
        <v>416</v>
      </c>
      <c r="B429" s="208" t="s">
        <v>524</v>
      </c>
      <c r="C429" s="208" t="s">
        <v>376</v>
      </c>
      <c r="D429" s="208" t="s">
        <v>22</v>
      </c>
      <c r="E429" s="237" t="s">
        <v>835</v>
      </c>
      <c r="F429" s="210">
        <v>-14.37</v>
      </c>
      <c r="G429" s="210">
        <v>-20.82</v>
      </c>
      <c r="H429" s="210">
        <v>0</v>
      </c>
      <c r="I429" s="210">
        <v>-23.49</v>
      </c>
      <c r="J429" s="210">
        <v>-34.29</v>
      </c>
      <c r="K429" s="210">
        <v>-65.98</v>
      </c>
      <c r="L429" s="210">
        <v>-28.54</v>
      </c>
      <c r="M429" s="210">
        <v>-13.6</v>
      </c>
      <c r="N429" s="210">
        <v>-2.7700000000000098</v>
      </c>
      <c r="O429" s="210">
        <v>-6.66133814775094E-15</v>
      </c>
      <c r="P429" s="210">
        <v>-23.89</v>
      </c>
      <c r="Q429" s="210">
        <v>-7.1054273576010003E-15</v>
      </c>
      <c r="R429" s="210">
        <v>-26.14</v>
      </c>
      <c r="S429" s="211">
        <f t="shared" si="117"/>
        <v>-19.469583333333333</v>
      </c>
      <c r="T429" s="188"/>
      <c r="U429" s="214"/>
      <c r="V429" s="214">
        <f t="shared" si="118"/>
        <v>-19.469583333333333</v>
      </c>
      <c r="W429" s="214"/>
      <c r="X429" s="216"/>
      <c r="Y429" s="214"/>
      <c r="Z429" s="214"/>
      <c r="AA429" s="214"/>
      <c r="AB429" s="214"/>
      <c r="AC429" s="217"/>
      <c r="AD429" s="266">
        <f t="shared" si="119"/>
        <v>-19.469583333333333</v>
      </c>
      <c r="AE429" s="217"/>
      <c r="AF429" s="215">
        <f t="shared" si="108"/>
        <v>0</v>
      </c>
    </row>
    <row r="430" spans="1:32">
      <c r="A430" s="325">
        <f t="shared" si="110"/>
        <v>417</v>
      </c>
      <c r="B430" s="208" t="s">
        <v>522</v>
      </c>
      <c r="C430" s="208" t="s">
        <v>377</v>
      </c>
      <c r="D430" s="208" t="s">
        <v>42</v>
      </c>
      <c r="E430" s="237" t="s">
        <v>836</v>
      </c>
      <c r="F430" s="210">
        <v>0</v>
      </c>
      <c r="G430" s="210">
        <v>0</v>
      </c>
      <c r="H430" s="210">
        <v>0</v>
      </c>
      <c r="I430" s="210">
        <v>0</v>
      </c>
      <c r="J430" s="210">
        <v>0</v>
      </c>
      <c r="K430" s="210">
        <v>0</v>
      </c>
      <c r="L430" s="210">
        <v>0</v>
      </c>
      <c r="M430" s="210">
        <v>-140320</v>
      </c>
      <c r="N430" s="210">
        <v>-280640</v>
      </c>
      <c r="O430" s="210">
        <v>-420960</v>
      </c>
      <c r="P430" s="210">
        <v>-561280</v>
      </c>
      <c r="Q430" s="210">
        <v>0</v>
      </c>
      <c r="R430" s="210">
        <v>0</v>
      </c>
      <c r="S430" s="211">
        <f t="shared" si="117"/>
        <v>-116933.33333333333</v>
      </c>
      <c r="T430" s="188"/>
      <c r="U430" s="214"/>
      <c r="V430" s="214">
        <f t="shared" si="118"/>
        <v>-116933.33333333333</v>
      </c>
      <c r="W430" s="214"/>
      <c r="X430" s="216"/>
      <c r="Y430" s="214"/>
      <c r="Z430" s="214"/>
      <c r="AA430" s="214"/>
      <c r="AB430" s="214"/>
      <c r="AC430" s="217"/>
      <c r="AD430" s="266">
        <f t="shared" si="119"/>
        <v>-116933.33333333333</v>
      </c>
      <c r="AE430" s="217"/>
      <c r="AF430" s="215">
        <f t="shared" si="108"/>
        <v>0</v>
      </c>
    </row>
    <row r="431" spans="1:32">
      <c r="A431" s="325">
        <f t="shared" si="110"/>
        <v>418</v>
      </c>
      <c r="B431" s="208" t="s">
        <v>522</v>
      </c>
      <c r="C431" s="208" t="s">
        <v>377</v>
      </c>
      <c r="D431" s="208" t="s">
        <v>241</v>
      </c>
      <c r="E431" s="237" t="s">
        <v>837</v>
      </c>
      <c r="F431" s="210">
        <v>-728132.45</v>
      </c>
      <c r="G431" s="210">
        <v>-575054.42000000004</v>
      </c>
      <c r="H431" s="210">
        <v>-721405.78</v>
      </c>
      <c r="I431" s="210">
        <v>-936950.4</v>
      </c>
      <c r="J431" s="210">
        <v>-340276.66</v>
      </c>
      <c r="K431" s="210">
        <v>-378832.98</v>
      </c>
      <c r="L431" s="210">
        <v>-412794.44</v>
      </c>
      <c r="M431" s="210">
        <v>-129657.86</v>
      </c>
      <c r="N431" s="210">
        <v>-160852.4</v>
      </c>
      <c r="O431" s="210">
        <v>-220693.77</v>
      </c>
      <c r="P431" s="210">
        <v>-207891.45</v>
      </c>
      <c r="Q431" s="210">
        <v>-409864.6</v>
      </c>
      <c r="R431" s="210">
        <v>-709456.17</v>
      </c>
      <c r="S431" s="211">
        <f t="shared" si="117"/>
        <v>-434422.42250000004</v>
      </c>
      <c r="T431" s="188"/>
      <c r="U431" s="214"/>
      <c r="V431" s="214">
        <f t="shared" si="118"/>
        <v>-434422.42250000004</v>
      </c>
      <c r="W431" s="214"/>
      <c r="X431" s="216"/>
      <c r="Y431" s="214"/>
      <c r="Z431" s="214"/>
      <c r="AA431" s="214"/>
      <c r="AB431" s="214"/>
      <c r="AC431" s="217"/>
      <c r="AD431" s="266">
        <f t="shared" si="119"/>
        <v>-434422.42250000004</v>
      </c>
      <c r="AE431" s="217"/>
      <c r="AF431" s="215">
        <f t="shared" si="108"/>
        <v>0</v>
      </c>
    </row>
    <row r="432" spans="1:32">
      <c r="A432" s="325">
        <f t="shared" si="110"/>
        <v>419</v>
      </c>
      <c r="B432" s="208" t="s">
        <v>524</v>
      </c>
      <c r="C432" s="208" t="s">
        <v>377</v>
      </c>
      <c r="D432" s="208" t="s">
        <v>42</v>
      </c>
      <c r="E432" s="237" t="s">
        <v>836</v>
      </c>
      <c r="F432" s="210">
        <v>-2723571.73</v>
      </c>
      <c r="G432" s="210">
        <v>-2961384.73</v>
      </c>
      <c r="H432" s="210">
        <v>-3199197.73</v>
      </c>
      <c r="I432" s="210">
        <v>-3437010.73</v>
      </c>
      <c r="J432" s="210">
        <v>-2319375</v>
      </c>
      <c r="K432" s="210">
        <v>-2566089</v>
      </c>
      <c r="L432" s="210">
        <v>-2805682.13</v>
      </c>
      <c r="M432" s="210">
        <v>-3045275.13</v>
      </c>
      <c r="N432" s="210">
        <v>-1739723</v>
      </c>
      <c r="O432" s="210">
        <v>-1957188</v>
      </c>
      <c r="P432" s="210">
        <v>-2174653</v>
      </c>
      <c r="Q432" s="210">
        <v>-2392118</v>
      </c>
      <c r="R432" s="210">
        <v>-2609583</v>
      </c>
      <c r="S432" s="211">
        <f t="shared" si="117"/>
        <v>-2605356.1512499996</v>
      </c>
      <c r="T432" s="188"/>
      <c r="U432" s="214"/>
      <c r="V432" s="214">
        <f t="shared" si="118"/>
        <v>-2605356.1512499996</v>
      </c>
      <c r="W432" s="214"/>
      <c r="X432" s="216"/>
      <c r="Y432" s="214"/>
      <c r="Z432" s="214"/>
      <c r="AA432" s="214"/>
      <c r="AB432" s="214"/>
      <c r="AC432" s="217"/>
      <c r="AD432" s="266">
        <f t="shared" si="119"/>
        <v>-2605356.1512499996</v>
      </c>
      <c r="AE432" s="217"/>
      <c r="AF432" s="215">
        <f t="shared" si="108"/>
        <v>0</v>
      </c>
    </row>
    <row r="433" spans="1:32">
      <c r="A433" s="325">
        <f t="shared" si="110"/>
        <v>420</v>
      </c>
      <c r="B433" s="208" t="s">
        <v>524</v>
      </c>
      <c r="C433" s="208" t="s">
        <v>377</v>
      </c>
      <c r="D433" s="208" t="s">
        <v>241</v>
      </c>
      <c r="E433" s="237" t="s">
        <v>837</v>
      </c>
      <c r="F433" s="210">
        <v>-25177.11</v>
      </c>
      <c r="G433" s="210">
        <v>-32458.83</v>
      </c>
      <c r="H433" s="210">
        <v>-24800.98</v>
      </c>
      <c r="I433" s="210">
        <v>-30777.07</v>
      </c>
      <c r="J433" s="210">
        <v>-22118.87</v>
      </c>
      <c r="K433" s="210">
        <v>-16650.46</v>
      </c>
      <c r="L433" s="210">
        <v>-9212.24</v>
      </c>
      <c r="M433" s="210">
        <v>-8026.73</v>
      </c>
      <c r="N433" s="210">
        <v>-6834.81</v>
      </c>
      <c r="O433" s="210">
        <v>-6637.07</v>
      </c>
      <c r="P433" s="210">
        <v>-9284.09</v>
      </c>
      <c r="Q433" s="210">
        <v>-14266.02</v>
      </c>
      <c r="R433" s="210">
        <v>-21934.62</v>
      </c>
      <c r="S433" s="211">
        <f t="shared" si="117"/>
        <v>-17051.919583333332</v>
      </c>
      <c r="T433" s="188"/>
      <c r="U433" s="214"/>
      <c r="V433" s="214">
        <f t="shared" si="118"/>
        <v>-17051.919583333332</v>
      </c>
      <c r="W433" s="214"/>
      <c r="X433" s="216"/>
      <c r="Y433" s="214"/>
      <c r="Z433" s="214"/>
      <c r="AA433" s="214"/>
      <c r="AB433" s="214"/>
      <c r="AC433" s="217"/>
      <c r="AD433" s="266">
        <f t="shared" si="119"/>
        <v>-17051.919583333332</v>
      </c>
      <c r="AE433" s="217"/>
      <c r="AF433" s="215">
        <f t="shared" si="108"/>
        <v>0</v>
      </c>
    </row>
    <row r="434" spans="1:32">
      <c r="A434" s="325">
        <f t="shared" si="110"/>
        <v>421</v>
      </c>
      <c r="B434" s="208" t="s">
        <v>524</v>
      </c>
      <c r="C434" s="208" t="s">
        <v>377</v>
      </c>
      <c r="D434" s="208" t="s">
        <v>243</v>
      </c>
      <c r="E434" s="237" t="s">
        <v>838</v>
      </c>
      <c r="F434" s="210">
        <v>-1472281.44</v>
      </c>
      <c r="G434" s="210">
        <v>-1752186.07</v>
      </c>
      <c r="H434" s="210">
        <v>-1524555.55</v>
      </c>
      <c r="I434" s="210">
        <v>-1888150.6</v>
      </c>
      <c r="J434" s="210">
        <v>-1038255.43</v>
      </c>
      <c r="K434" s="210">
        <v>-836688.67</v>
      </c>
      <c r="L434" s="210">
        <v>-720998.43</v>
      </c>
      <c r="M434" s="210">
        <v>-410296.32000000001</v>
      </c>
      <c r="N434" s="210">
        <v>-459178.41</v>
      </c>
      <c r="O434" s="210">
        <v>-503174.24</v>
      </c>
      <c r="P434" s="210">
        <v>-547186.64</v>
      </c>
      <c r="Q434" s="210">
        <v>-827952.79</v>
      </c>
      <c r="R434" s="210">
        <v>-1426163.81</v>
      </c>
      <c r="S434" s="211">
        <f t="shared" si="117"/>
        <v>-996487.14791666681</v>
      </c>
      <c r="T434" s="188"/>
      <c r="U434" s="214"/>
      <c r="V434" s="214">
        <f t="shared" si="118"/>
        <v>-996487.14791666681</v>
      </c>
      <c r="W434" s="214"/>
      <c r="X434" s="216"/>
      <c r="Y434" s="214"/>
      <c r="Z434" s="214"/>
      <c r="AA434" s="214"/>
      <c r="AB434" s="214"/>
      <c r="AC434" s="217"/>
      <c r="AD434" s="266">
        <f t="shared" si="119"/>
        <v>-996487.14791666681</v>
      </c>
      <c r="AE434" s="217"/>
      <c r="AF434" s="215">
        <f t="shared" si="108"/>
        <v>0</v>
      </c>
    </row>
    <row r="435" spans="1:32" s="267" customFormat="1">
      <c r="A435" s="325">
        <f t="shared" si="110"/>
        <v>422</v>
      </c>
      <c r="B435" s="208" t="s">
        <v>524</v>
      </c>
      <c r="C435" s="208" t="s">
        <v>377</v>
      </c>
      <c r="D435" s="208" t="s">
        <v>216</v>
      </c>
      <c r="E435" s="237" t="s">
        <v>839</v>
      </c>
      <c r="F435" s="210">
        <v>-10135.92</v>
      </c>
      <c r="G435" s="210">
        <v>-12940.62</v>
      </c>
      <c r="H435" s="210">
        <v>-8011.66</v>
      </c>
      <c r="I435" s="210">
        <v>-9396.16</v>
      </c>
      <c r="J435" s="210">
        <v>-6155.57</v>
      </c>
      <c r="K435" s="210">
        <v>-3427.35</v>
      </c>
      <c r="L435" s="210">
        <v>-2193.56</v>
      </c>
      <c r="M435" s="210">
        <v>-2168.2199999999998</v>
      </c>
      <c r="N435" s="210">
        <v>-3017.88</v>
      </c>
      <c r="O435" s="210">
        <v>-2613.8200000000002</v>
      </c>
      <c r="P435" s="210">
        <v>-4363.41</v>
      </c>
      <c r="Q435" s="210">
        <v>-6292.07</v>
      </c>
      <c r="R435" s="210">
        <v>-9882.26</v>
      </c>
      <c r="S435" s="211">
        <f t="shared" si="117"/>
        <v>-5882.4508333333324</v>
      </c>
      <c r="T435" s="185"/>
      <c r="U435" s="214"/>
      <c r="V435" s="214">
        <f t="shared" si="118"/>
        <v>-5882.4508333333324</v>
      </c>
      <c r="W435" s="214"/>
      <c r="X435" s="216"/>
      <c r="Y435" s="214"/>
      <c r="Z435" s="214"/>
      <c r="AA435" s="214"/>
      <c r="AB435" s="214"/>
      <c r="AC435" s="279"/>
      <c r="AD435" s="266">
        <f>+S435</f>
        <v>-5882.4508333333324</v>
      </c>
      <c r="AE435" s="217"/>
      <c r="AF435" s="215">
        <f t="shared" si="108"/>
        <v>0</v>
      </c>
    </row>
    <row r="436" spans="1:32" s="267" customFormat="1">
      <c r="A436" s="325">
        <f t="shared" si="110"/>
        <v>423</v>
      </c>
      <c r="B436" s="208" t="s">
        <v>524</v>
      </c>
      <c r="C436" s="208" t="s">
        <v>377</v>
      </c>
      <c r="D436" s="208" t="s">
        <v>246</v>
      </c>
      <c r="E436" s="237" t="s">
        <v>840</v>
      </c>
      <c r="F436" s="210">
        <v>-866.16</v>
      </c>
      <c r="G436" s="210">
        <v>-1018.79</v>
      </c>
      <c r="H436" s="210">
        <v>-1665.18</v>
      </c>
      <c r="I436" s="210">
        <v>-2463.8200000000002</v>
      </c>
      <c r="J436" s="210">
        <v>-507.26</v>
      </c>
      <c r="K436" s="210">
        <v>-890.86</v>
      </c>
      <c r="L436" s="210">
        <v>-1206.9000000000001</v>
      </c>
      <c r="M436" s="210">
        <v>-259.62</v>
      </c>
      <c r="N436" s="210">
        <v>-518.08000000000004</v>
      </c>
      <c r="O436" s="210">
        <v>-750.21</v>
      </c>
      <c r="P436" s="210">
        <v>-310.23</v>
      </c>
      <c r="Q436" s="210">
        <v>-665</v>
      </c>
      <c r="R436" s="210">
        <v>-1344.79</v>
      </c>
      <c r="S436" s="211">
        <f t="shared" si="117"/>
        <v>-946.78541666666672</v>
      </c>
      <c r="T436" s="185"/>
      <c r="U436" s="214"/>
      <c r="V436" s="214">
        <f t="shared" si="118"/>
        <v>-946.78541666666672</v>
      </c>
      <c r="W436" s="214"/>
      <c r="X436" s="216"/>
      <c r="Y436" s="214"/>
      <c r="Z436" s="214"/>
      <c r="AA436" s="214"/>
      <c r="AB436" s="214"/>
      <c r="AC436" s="217"/>
      <c r="AD436" s="266">
        <f t="shared" ref="AD436:AD437" si="120">+S436</f>
        <v>-946.78541666666672</v>
      </c>
      <c r="AE436" s="217"/>
      <c r="AF436" s="215">
        <f t="shared" si="108"/>
        <v>0</v>
      </c>
    </row>
    <row r="437" spans="1:32" s="267" customFormat="1">
      <c r="A437" s="325">
        <f t="shared" si="110"/>
        <v>424</v>
      </c>
      <c r="B437" s="208" t="s">
        <v>524</v>
      </c>
      <c r="C437" s="208" t="s">
        <v>377</v>
      </c>
      <c r="D437" s="208" t="s">
        <v>841</v>
      </c>
      <c r="E437" s="237" t="s">
        <v>842</v>
      </c>
      <c r="F437" s="210">
        <v>-471392.56</v>
      </c>
      <c r="G437" s="210">
        <v>-548095.99</v>
      </c>
      <c r="H437" s="210">
        <v>-604444.15</v>
      </c>
      <c r="I437" s="210">
        <v>-669260.92000000004</v>
      </c>
      <c r="J437" s="210">
        <v>-244427.13</v>
      </c>
      <c r="K437" s="210">
        <v>-275359.7</v>
      </c>
      <c r="L437" s="210">
        <v>-296175.59000000003</v>
      </c>
      <c r="M437" s="210">
        <v>-314158.63</v>
      </c>
      <c r="N437" s="210">
        <v>-331836.7</v>
      </c>
      <c r="O437" s="210">
        <v>-349500.05</v>
      </c>
      <c r="P437" s="210">
        <v>-374823.76</v>
      </c>
      <c r="Q437" s="210">
        <v>-408134.42</v>
      </c>
      <c r="R437" s="210">
        <v>-460550.9</v>
      </c>
      <c r="S437" s="211">
        <f t="shared" si="117"/>
        <v>-406849.06416666665</v>
      </c>
      <c r="T437" s="185"/>
      <c r="U437" s="214"/>
      <c r="V437" s="214">
        <f t="shared" si="118"/>
        <v>-406849.06416666665</v>
      </c>
      <c r="W437" s="214"/>
      <c r="X437" s="216"/>
      <c r="Y437" s="214"/>
      <c r="Z437" s="214"/>
      <c r="AA437" s="214"/>
      <c r="AB437" s="214"/>
      <c r="AC437" s="217"/>
      <c r="AD437" s="266">
        <f t="shared" si="120"/>
        <v>-406849.06416666665</v>
      </c>
      <c r="AE437" s="217"/>
      <c r="AF437" s="215">
        <f t="shared" si="108"/>
        <v>0</v>
      </c>
    </row>
    <row r="438" spans="1:32">
      <c r="A438" s="325">
        <f t="shared" si="110"/>
        <v>425</v>
      </c>
      <c r="B438" s="208" t="s">
        <v>524</v>
      </c>
      <c r="C438" s="208" t="s">
        <v>377</v>
      </c>
      <c r="D438" s="208" t="s">
        <v>843</v>
      </c>
      <c r="E438" s="237" t="s">
        <v>844</v>
      </c>
      <c r="F438" s="210">
        <v>-2048018.51</v>
      </c>
      <c r="G438" s="210">
        <v>-2227915.69</v>
      </c>
      <c r="H438" s="210">
        <v>-1940040.92</v>
      </c>
      <c r="I438" s="210">
        <v>-1856801.49</v>
      </c>
      <c r="J438" s="210">
        <v>-1324545.1399999999</v>
      </c>
      <c r="K438" s="210">
        <v>-838941.98</v>
      </c>
      <c r="L438" s="210">
        <v>-627624.84</v>
      </c>
      <c r="M438" s="210">
        <v>-571460.75</v>
      </c>
      <c r="N438" s="210">
        <v>-480681.23</v>
      </c>
      <c r="O438" s="210">
        <v>-539745.07999999996</v>
      </c>
      <c r="P438" s="210">
        <v>-833417.67</v>
      </c>
      <c r="Q438" s="210">
        <v>-1240207.42</v>
      </c>
      <c r="R438" s="210">
        <v>-1722879.56</v>
      </c>
      <c r="S438" s="211">
        <f t="shared" si="117"/>
        <v>-1197235.9370833333</v>
      </c>
      <c r="T438" s="188"/>
      <c r="U438" s="214"/>
      <c r="V438" s="214">
        <f t="shared" si="118"/>
        <v>-1197235.9370833333</v>
      </c>
      <c r="W438" s="214"/>
      <c r="X438" s="216"/>
      <c r="Y438" s="214"/>
      <c r="Z438" s="214"/>
      <c r="AA438" s="214"/>
      <c r="AB438" s="214"/>
      <c r="AC438" s="217"/>
      <c r="AD438" s="266">
        <f>+V438</f>
        <v>-1197235.9370833333</v>
      </c>
      <c r="AE438" s="217"/>
      <c r="AF438" s="215">
        <f t="shared" si="108"/>
        <v>0</v>
      </c>
    </row>
    <row r="439" spans="1:32">
      <c r="A439" s="325">
        <f t="shared" si="110"/>
        <v>426</v>
      </c>
      <c r="B439" s="208" t="s">
        <v>494</v>
      </c>
      <c r="C439" s="208" t="s">
        <v>378</v>
      </c>
      <c r="D439" s="185" t="s">
        <v>527</v>
      </c>
      <c r="E439" s="237" t="s">
        <v>379</v>
      </c>
      <c r="F439" s="210">
        <v>-3300000</v>
      </c>
      <c r="G439" s="210">
        <v>0</v>
      </c>
      <c r="H439" s="210">
        <v>-2550000</v>
      </c>
      <c r="I439" s="210">
        <v>-2550000</v>
      </c>
      <c r="J439" s="210">
        <v>0</v>
      </c>
      <c r="K439" s="210">
        <v>-2550000</v>
      </c>
      <c r="L439" s="210">
        <v>-2550000</v>
      </c>
      <c r="M439" s="210">
        <v>0</v>
      </c>
      <c r="N439" s="210">
        <v>-2550000</v>
      </c>
      <c r="O439" s="210">
        <v>-2550000</v>
      </c>
      <c r="P439" s="210">
        <v>0</v>
      </c>
      <c r="Q439" s="210">
        <v>-2960000</v>
      </c>
      <c r="R439" s="210">
        <v>-2960000</v>
      </c>
      <c r="S439" s="211">
        <f t="shared" si="117"/>
        <v>-1782500</v>
      </c>
      <c r="T439" s="188"/>
      <c r="U439" s="214"/>
      <c r="V439" s="279"/>
      <c r="W439" s="214">
        <f>+S439</f>
        <v>-1782500</v>
      </c>
      <c r="X439" s="216"/>
      <c r="Y439" s="214"/>
      <c r="Z439" s="214"/>
      <c r="AA439" s="214"/>
      <c r="AB439" s="214"/>
      <c r="AC439" s="266">
        <f>+W439</f>
        <v>-1782500</v>
      </c>
      <c r="AD439" s="279"/>
      <c r="AE439" s="217"/>
      <c r="AF439" s="215">
        <f t="shared" si="108"/>
        <v>0</v>
      </c>
    </row>
    <row r="440" spans="1:32">
      <c r="A440" s="325">
        <f t="shared" si="110"/>
        <v>427</v>
      </c>
      <c r="B440" s="208" t="s">
        <v>522</v>
      </c>
      <c r="C440" s="208" t="s">
        <v>380</v>
      </c>
      <c r="D440" s="185" t="s">
        <v>787</v>
      </c>
      <c r="E440" s="237" t="s">
        <v>381</v>
      </c>
      <c r="F440" s="210">
        <v>-235100.39</v>
      </c>
      <c r="G440" s="210">
        <v>-238208.87</v>
      </c>
      <c r="H440" s="210">
        <v>-241336.77</v>
      </c>
      <c r="I440" s="210">
        <v>-237336.66</v>
      </c>
      <c r="J440" s="210">
        <v>-231940.19</v>
      </c>
      <c r="K440" s="210">
        <v>-227937.59</v>
      </c>
      <c r="L440" s="210">
        <v>-221373.89</v>
      </c>
      <c r="M440" s="210">
        <v>-215758.64</v>
      </c>
      <c r="N440" s="210">
        <v>-206727.98</v>
      </c>
      <c r="O440" s="210">
        <v>-203335.66</v>
      </c>
      <c r="P440" s="210">
        <v>-197426.09</v>
      </c>
      <c r="Q440" s="210">
        <v>-204019.20000000001</v>
      </c>
      <c r="R440" s="210">
        <v>-214551.55</v>
      </c>
      <c r="S440" s="211">
        <f t="shared" si="117"/>
        <v>-220852.29250000007</v>
      </c>
      <c r="T440" s="188"/>
      <c r="U440" s="214"/>
      <c r="V440" s="279"/>
      <c r="W440" s="214"/>
      <c r="X440" s="214">
        <f>+S440</f>
        <v>-220852.29250000007</v>
      </c>
      <c r="Y440" s="214"/>
      <c r="Z440" s="214"/>
      <c r="AA440" s="214"/>
      <c r="AB440" s="266">
        <f>+X440</f>
        <v>-220852.29250000007</v>
      </c>
      <c r="AC440" s="217"/>
      <c r="AD440" s="279"/>
      <c r="AE440" s="217"/>
      <c r="AF440" s="215">
        <f t="shared" si="108"/>
        <v>0</v>
      </c>
    </row>
    <row r="441" spans="1:32">
      <c r="A441" s="325">
        <f t="shared" si="110"/>
        <v>428</v>
      </c>
      <c r="B441" s="208" t="s">
        <v>524</v>
      </c>
      <c r="C441" s="208" t="s">
        <v>380</v>
      </c>
      <c r="D441" s="208" t="s">
        <v>787</v>
      </c>
      <c r="E441" s="237" t="s">
        <v>381</v>
      </c>
      <c r="F441" s="210">
        <v>-669802.86</v>
      </c>
      <c r="G441" s="210">
        <v>-700520.54</v>
      </c>
      <c r="H441" s="210">
        <v>-725815.9</v>
      </c>
      <c r="I441" s="210">
        <v>-727468.53</v>
      </c>
      <c r="J441" s="210">
        <v>-748200.86</v>
      </c>
      <c r="K441" s="210">
        <v>-709722.11</v>
      </c>
      <c r="L441" s="210">
        <v>-689311</v>
      </c>
      <c r="M441" s="210">
        <v>-669259.64</v>
      </c>
      <c r="N441" s="210">
        <v>-650519.93999999994</v>
      </c>
      <c r="O441" s="210">
        <v>-660279.89</v>
      </c>
      <c r="P441" s="210">
        <v>-671034.37</v>
      </c>
      <c r="Q441" s="210">
        <v>-686346.34</v>
      </c>
      <c r="R441" s="210">
        <v>-678553.58</v>
      </c>
      <c r="S441" s="211">
        <f t="shared" si="117"/>
        <v>-692721.44499999995</v>
      </c>
      <c r="T441" s="188"/>
      <c r="U441" s="214"/>
      <c r="V441" s="279"/>
      <c r="W441" s="214"/>
      <c r="X441" s="214">
        <f>+S441</f>
        <v>-692721.44499999995</v>
      </c>
      <c r="Y441" s="214"/>
      <c r="Z441" s="214"/>
      <c r="AA441" s="214"/>
      <c r="AB441" s="266">
        <f>+X441</f>
        <v>-692721.44499999995</v>
      </c>
      <c r="AC441" s="217"/>
      <c r="AD441" s="279"/>
      <c r="AE441" s="217"/>
      <c r="AF441" s="215">
        <f t="shared" si="108"/>
        <v>0</v>
      </c>
    </row>
    <row r="442" spans="1:32">
      <c r="A442" s="325">
        <f t="shared" si="110"/>
        <v>429</v>
      </c>
      <c r="B442" s="208" t="s">
        <v>494</v>
      </c>
      <c r="C442" s="208" t="s">
        <v>382</v>
      </c>
      <c r="D442" s="208" t="s">
        <v>46</v>
      </c>
      <c r="E442" s="237" t="s">
        <v>845</v>
      </c>
      <c r="F442" s="210">
        <v>-374000</v>
      </c>
      <c r="G442" s="210">
        <v>-498666.67</v>
      </c>
      <c r="H442" s="210">
        <v>-623333.34</v>
      </c>
      <c r="I442" s="210">
        <v>-748000</v>
      </c>
      <c r="J442" s="210">
        <v>-124666.67</v>
      </c>
      <c r="K442" s="210">
        <v>-249333.34</v>
      </c>
      <c r="L442" s="210">
        <v>-374000</v>
      </c>
      <c r="M442" s="210">
        <v>-498666.67</v>
      </c>
      <c r="N442" s="210">
        <v>-623333.34</v>
      </c>
      <c r="O442" s="210">
        <v>-748000</v>
      </c>
      <c r="P442" s="210">
        <v>-124666.67</v>
      </c>
      <c r="Q442" s="210">
        <v>-249333.34</v>
      </c>
      <c r="R442" s="210">
        <v>-374000</v>
      </c>
      <c r="S442" s="211">
        <f t="shared" si="117"/>
        <v>-436333.33666666661</v>
      </c>
      <c r="T442" s="188"/>
      <c r="U442" s="214"/>
      <c r="V442" s="214">
        <f t="shared" ref="V442:V477" si="121">+S442</f>
        <v>-436333.33666666661</v>
      </c>
      <c r="W442" s="214"/>
      <c r="X442" s="216"/>
      <c r="Y442" s="214"/>
      <c r="Z442" s="214"/>
      <c r="AA442" s="214"/>
      <c r="AB442" s="214"/>
      <c r="AC442" s="217"/>
      <c r="AD442" s="266">
        <f t="shared" ref="AD442:AD492" si="122">+V442</f>
        <v>-436333.33666666661</v>
      </c>
      <c r="AE442" s="217"/>
      <c r="AF442" s="215">
        <f t="shared" si="108"/>
        <v>0</v>
      </c>
    </row>
    <row r="443" spans="1:32">
      <c r="A443" s="325">
        <f t="shared" si="110"/>
        <v>430</v>
      </c>
      <c r="B443" s="208" t="s">
        <v>494</v>
      </c>
      <c r="C443" s="208" t="s">
        <v>382</v>
      </c>
      <c r="D443" s="208" t="s">
        <v>233</v>
      </c>
      <c r="E443" s="237" t="s">
        <v>846</v>
      </c>
      <c r="F443" s="210">
        <v>-266175</v>
      </c>
      <c r="G443" s="210">
        <v>-354900</v>
      </c>
      <c r="H443" s="210">
        <v>-443625</v>
      </c>
      <c r="I443" s="210">
        <v>-532350</v>
      </c>
      <c r="J443" s="210">
        <v>-88725</v>
      </c>
      <c r="K443" s="210">
        <v>-177450</v>
      </c>
      <c r="L443" s="210">
        <v>-266175</v>
      </c>
      <c r="M443" s="210">
        <v>-354900</v>
      </c>
      <c r="N443" s="210">
        <v>-443625</v>
      </c>
      <c r="O443" s="210">
        <v>-532350</v>
      </c>
      <c r="P443" s="210">
        <v>-88725</v>
      </c>
      <c r="Q443" s="210">
        <v>-177450</v>
      </c>
      <c r="R443" s="210">
        <v>-266175</v>
      </c>
      <c r="S443" s="211">
        <f t="shared" si="117"/>
        <v>-310537.5</v>
      </c>
      <c r="T443" s="188"/>
      <c r="U443" s="214"/>
      <c r="V443" s="214">
        <f t="shared" si="121"/>
        <v>-310537.5</v>
      </c>
      <c r="W443" s="214"/>
      <c r="X443" s="216"/>
      <c r="Y443" s="214"/>
      <c r="Z443" s="214"/>
      <c r="AA443" s="214"/>
      <c r="AB443" s="214"/>
      <c r="AC443" s="217"/>
      <c r="AD443" s="266">
        <f t="shared" si="122"/>
        <v>-310537.5</v>
      </c>
      <c r="AE443" s="217"/>
      <c r="AF443" s="215">
        <f t="shared" si="108"/>
        <v>0</v>
      </c>
    </row>
    <row r="444" spans="1:32">
      <c r="A444" s="325">
        <f t="shared" si="110"/>
        <v>431</v>
      </c>
      <c r="B444" s="208" t="s">
        <v>494</v>
      </c>
      <c r="C444" s="208" t="s">
        <v>382</v>
      </c>
      <c r="D444" s="208" t="s">
        <v>235</v>
      </c>
      <c r="E444" s="237" t="s">
        <v>847</v>
      </c>
      <c r="F444" s="210">
        <v>-213771.26</v>
      </c>
      <c r="G444" s="210">
        <v>-320656.89</v>
      </c>
      <c r="H444" s="210">
        <v>-106776.25</v>
      </c>
      <c r="I444" s="210">
        <v>-213552.5</v>
      </c>
      <c r="J444" s="210">
        <v>-320328.75</v>
      </c>
      <c r="K444" s="210">
        <v>-106754.38</v>
      </c>
      <c r="L444" s="210">
        <v>-213508.76</v>
      </c>
      <c r="M444" s="210">
        <v>-320263.14</v>
      </c>
      <c r="N444" s="210">
        <v>-106754.38</v>
      </c>
      <c r="O444" s="210">
        <v>-213508.76</v>
      </c>
      <c r="P444" s="210">
        <v>-320263.13</v>
      </c>
      <c r="Q444" s="210">
        <v>-106579.38</v>
      </c>
      <c r="R444" s="210">
        <v>-213158.76</v>
      </c>
      <c r="S444" s="211">
        <f t="shared" si="117"/>
        <v>-213534.2775</v>
      </c>
      <c r="T444" s="188"/>
      <c r="U444" s="214"/>
      <c r="V444" s="214">
        <f t="shared" si="121"/>
        <v>-213534.2775</v>
      </c>
      <c r="W444" s="214"/>
      <c r="X444" s="216"/>
      <c r="Y444" s="214"/>
      <c r="Z444" s="214"/>
      <c r="AA444" s="214"/>
      <c r="AB444" s="214"/>
      <c r="AC444" s="217"/>
      <c r="AD444" s="266">
        <f t="shared" si="122"/>
        <v>-213534.2775</v>
      </c>
      <c r="AE444" s="217"/>
      <c r="AF444" s="215">
        <f t="shared" si="108"/>
        <v>0</v>
      </c>
    </row>
    <row r="445" spans="1:32">
      <c r="A445" s="325">
        <f t="shared" si="110"/>
        <v>432</v>
      </c>
      <c r="B445" s="208" t="s">
        <v>494</v>
      </c>
      <c r="C445" s="208" t="s">
        <v>382</v>
      </c>
      <c r="D445" s="208" t="s">
        <v>237</v>
      </c>
      <c r="E445" s="237" t="s">
        <v>848</v>
      </c>
      <c r="F445" s="210">
        <v>-260500</v>
      </c>
      <c r="G445" s="210">
        <v>-325625</v>
      </c>
      <c r="H445" s="210">
        <v>-390750</v>
      </c>
      <c r="I445" s="210">
        <v>-65125</v>
      </c>
      <c r="J445" s="210">
        <v>-130250</v>
      </c>
      <c r="K445" s="210">
        <v>-195375</v>
      </c>
      <c r="L445" s="210">
        <v>-260500</v>
      </c>
      <c r="M445" s="210">
        <v>-325625</v>
      </c>
      <c r="N445" s="210">
        <v>-390750</v>
      </c>
      <c r="O445" s="210">
        <v>-65125</v>
      </c>
      <c r="P445" s="210">
        <v>-130250</v>
      </c>
      <c r="Q445" s="210">
        <v>-195375</v>
      </c>
      <c r="R445" s="210">
        <v>-260500</v>
      </c>
      <c r="S445" s="211">
        <f t="shared" si="117"/>
        <v>-227937.5</v>
      </c>
      <c r="T445" s="188"/>
      <c r="U445" s="214"/>
      <c r="V445" s="214">
        <f t="shared" si="121"/>
        <v>-227937.5</v>
      </c>
      <c r="W445" s="214"/>
      <c r="X445" s="216"/>
      <c r="Y445" s="214"/>
      <c r="Z445" s="214"/>
      <c r="AA445" s="214"/>
      <c r="AB445" s="214"/>
      <c r="AC445" s="217"/>
      <c r="AD445" s="266">
        <f t="shared" si="122"/>
        <v>-227937.5</v>
      </c>
      <c r="AE445" s="217"/>
      <c r="AF445" s="215">
        <f t="shared" si="108"/>
        <v>0</v>
      </c>
    </row>
    <row r="446" spans="1:32">
      <c r="A446" s="325">
        <f t="shared" si="110"/>
        <v>433</v>
      </c>
      <c r="B446" s="208" t="s">
        <v>494</v>
      </c>
      <c r="C446" s="208" t="s">
        <v>382</v>
      </c>
      <c r="D446" s="208" t="s">
        <v>239</v>
      </c>
      <c r="E446" s="237" t="s">
        <v>849</v>
      </c>
      <c r="F446" s="210">
        <v>-772000</v>
      </c>
      <c r="G446" s="210">
        <v>-965000</v>
      </c>
      <c r="H446" s="210">
        <v>-1158000</v>
      </c>
      <c r="I446" s="210">
        <v>-193000</v>
      </c>
      <c r="J446" s="210">
        <v>-386000</v>
      </c>
      <c r="K446" s="210">
        <v>-579000</v>
      </c>
      <c r="L446" s="210">
        <v>-772000</v>
      </c>
      <c r="M446" s="210">
        <v>-965000</v>
      </c>
      <c r="N446" s="210">
        <v>-1158000</v>
      </c>
      <c r="O446" s="210">
        <v>-193000</v>
      </c>
      <c r="P446" s="210">
        <v>-386000</v>
      </c>
      <c r="Q446" s="210">
        <v>-579000</v>
      </c>
      <c r="R446" s="210">
        <v>-772000</v>
      </c>
      <c r="S446" s="211">
        <f t="shared" si="117"/>
        <v>-675500</v>
      </c>
      <c r="T446" s="188"/>
      <c r="U446" s="214"/>
      <c r="V446" s="214">
        <f t="shared" si="121"/>
        <v>-675500</v>
      </c>
      <c r="W446" s="214"/>
      <c r="X446" s="216"/>
      <c r="Y446" s="214"/>
      <c r="Z446" s="214"/>
      <c r="AA446" s="214"/>
      <c r="AB446" s="214"/>
      <c r="AC446" s="217"/>
      <c r="AD446" s="266">
        <f t="shared" si="122"/>
        <v>-675500</v>
      </c>
      <c r="AE446" s="217"/>
      <c r="AF446" s="215">
        <f t="shared" si="108"/>
        <v>0</v>
      </c>
    </row>
    <row r="447" spans="1:32">
      <c r="A447" s="325">
        <f t="shared" si="110"/>
        <v>434</v>
      </c>
      <c r="B447" s="208" t="s">
        <v>494</v>
      </c>
      <c r="C447" s="208" t="s">
        <v>382</v>
      </c>
      <c r="D447" s="208" t="s">
        <v>241</v>
      </c>
      <c r="E447" s="237" t="s">
        <v>850</v>
      </c>
      <c r="F447" s="210">
        <v>-342500</v>
      </c>
      <c r="G447" s="210">
        <v>-428125</v>
      </c>
      <c r="H447" s="210">
        <v>0</v>
      </c>
      <c r="I447" s="210">
        <v>-85625</v>
      </c>
      <c r="J447" s="210">
        <v>-171250</v>
      </c>
      <c r="K447" s="210">
        <v>-256875</v>
      </c>
      <c r="L447" s="210">
        <v>-342500</v>
      </c>
      <c r="M447" s="210">
        <v>-428125</v>
      </c>
      <c r="N447" s="210">
        <v>0</v>
      </c>
      <c r="O447" s="210">
        <v>-85625</v>
      </c>
      <c r="P447" s="210">
        <v>-171250</v>
      </c>
      <c r="Q447" s="210">
        <v>-256875</v>
      </c>
      <c r="R447" s="210">
        <v>-342500</v>
      </c>
      <c r="S447" s="211">
        <f t="shared" si="117"/>
        <v>-214062.5</v>
      </c>
      <c r="T447" s="188"/>
      <c r="U447" s="214"/>
      <c r="V447" s="214">
        <f t="shared" si="121"/>
        <v>-214062.5</v>
      </c>
      <c r="W447" s="214"/>
      <c r="X447" s="216"/>
      <c r="Y447" s="214"/>
      <c r="Z447" s="214"/>
      <c r="AA447" s="214"/>
      <c r="AB447" s="214"/>
      <c r="AC447" s="217"/>
      <c r="AD447" s="266">
        <f t="shared" si="122"/>
        <v>-214062.5</v>
      </c>
      <c r="AE447" s="217"/>
      <c r="AF447" s="215">
        <f t="shared" si="108"/>
        <v>0</v>
      </c>
    </row>
    <row r="448" spans="1:32">
      <c r="A448" s="325">
        <f t="shared" si="110"/>
        <v>435</v>
      </c>
      <c r="B448" s="208" t="s">
        <v>494</v>
      </c>
      <c r="C448" s="208" t="s">
        <v>382</v>
      </c>
      <c r="D448" s="208" t="s">
        <v>243</v>
      </c>
      <c r="E448" s="237" t="s">
        <v>851</v>
      </c>
      <c r="F448" s="210">
        <v>-363333.33</v>
      </c>
      <c r="G448" s="210">
        <v>-454166.66</v>
      </c>
      <c r="H448" s="210">
        <v>-5.8207660913467401E-11</v>
      </c>
      <c r="I448" s="210">
        <v>-90833.330000000104</v>
      </c>
      <c r="J448" s="210">
        <v>-181666.66</v>
      </c>
      <c r="K448" s="210">
        <v>-272500</v>
      </c>
      <c r="L448" s="210">
        <v>-363333.33</v>
      </c>
      <c r="M448" s="210">
        <v>-454166.66</v>
      </c>
      <c r="N448" s="210">
        <v>-1.16415321826935E-10</v>
      </c>
      <c r="O448" s="210">
        <v>-90833.330000000104</v>
      </c>
      <c r="P448" s="210">
        <v>-181666.66</v>
      </c>
      <c r="Q448" s="210">
        <v>-272499.99</v>
      </c>
      <c r="R448" s="210">
        <v>-363333.33</v>
      </c>
      <c r="S448" s="211">
        <f t="shared" si="117"/>
        <v>-227083.32916666669</v>
      </c>
      <c r="T448" s="188"/>
      <c r="U448" s="214"/>
      <c r="V448" s="214">
        <f t="shared" si="121"/>
        <v>-227083.32916666669</v>
      </c>
      <c r="W448" s="214"/>
      <c r="X448" s="216"/>
      <c r="Y448" s="214"/>
      <c r="Z448" s="214"/>
      <c r="AA448" s="214"/>
      <c r="AB448" s="214"/>
      <c r="AC448" s="217"/>
      <c r="AD448" s="266">
        <f t="shared" si="122"/>
        <v>-227083.32916666669</v>
      </c>
      <c r="AE448" s="217"/>
      <c r="AF448" s="215">
        <f t="shared" si="108"/>
        <v>0</v>
      </c>
    </row>
    <row r="449" spans="1:32">
      <c r="A449" s="325">
        <f t="shared" si="110"/>
        <v>436</v>
      </c>
      <c r="B449" s="208" t="s">
        <v>494</v>
      </c>
      <c r="C449" s="208" t="s">
        <v>382</v>
      </c>
      <c r="D449" s="208" t="s">
        <v>246</v>
      </c>
      <c r="E449" s="237" t="s">
        <v>852</v>
      </c>
      <c r="F449" s="210">
        <v>-42604.17</v>
      </c>
      <c r="G449" s="210">
        <v>-85208.34</v>
      </c>
      <c r="H449" s="210">
        <v>-127812.5</v>
      </c>
      <c r="I449" s="210">
        <v>-170416.67</v>
      </c>
      <c r="J449" s="210">
        <v>-213020.84</v>
      </c>
      <c r="K449" s="210">
        <v>2.91038304567337E-11</v>
      </c>
      <c r="L449" s="210">
        <v>-42604.17</v>
      </c>
      <c r="M449" s="210">
        <v>-85208.34</v>
      </c>
      <c r="N449" s="210">
        <v>-127812.5</v>
      </c>
      <c r="O449" s="210">
        <v>-170416.67</v>
      </c>
      <c r="P449" s="210">
        <v>-213020.84</v>
      </c>
      <c r="Q449" s="210">
        <v>2.91038304567337E-11</v>
      </c>
      <c r="R449" s="210">
        <v>-42604.17</v>
      </c>
      <c r="S449" s="211">
        <f t="shared" si="117"/>
        <v>-106510.42</v>
      </c>
      <c r="T449" s="188"/>
      <c r="U449" s="214"/>
      <c r="V449" s="214">
        <f t="shared" si="121"/>
        <v>-106510.42</v>
      </c>
      <c r="W449" s="214"/>
      <c r="X449" s="216"/>
      <c r="Y449" s="214"/>
      <c r="Z449" s="214"/>
      <c r="AA449" s="214"/>
      <c r="AB449" s="214"/>
      <c r="AC449" s="217"/>
      <c r="AD449" s="266">
        <f t="shared" si="122"/>
        <v>-106510.42</v>
      </c>
      <c r="AE449" s="217"/>
      <c r="AF449" s="215">
        <f t="shared" si="108"/>
        <v>0</v>
      </c>
    </row>
    <row r="450" spans="1:32">
      <c r="A450" s="325">
        <f t="shared" si="110"/>
        <v>437</v>
      </c>
      <c r="B450" s="208" t="s">
        <v>494</v>
      </c>
      <c r="C450" s="208" t="s">
        <v>382</v>
      </c>
      <c r="D450" s="208" t="s">
        <v>248</v>
      </c>
      <c r="E450" s="237" t="s">
        <v>853</v>
      </c>
      <c r="F450" s="210">
        <v>-44166.67</v>
      </c>
      <c r="G450" s="210">
        <v>-88333.34</v>
      </c>
      <c r="H450" s="210">
        <v>-132500</v>
      </c>
      <c r="I450" s="210">
        <v>-176666.67</v>
      </c>
      <c r="J450" s="210">
        <v>-220833.34</v>
      </c>
      <c r="K450" s="210">
        <v>2.91038304567337E-11</v>
      </c>
      <c r="L450" s="210">
        <v>-44166.67</v>
      </c>
      <c r="M450" s="210">
        <v>-88333.34</v>
      </c>
      <c r="N450" s="210">
        <v>-132500</v>
      </c>
      <c r="O450" s="210">
        <v>-176666.67</v>
      </c>
      <c r="P450" s="210">
        <v>-220833.34</v>
      </c>
      <c r="Q450" s="210">
        <v>2.91038304567337E-11</v>
      </c>
      <c r="R450" s="210">
        <v>-44166.67</v>
      </c>
      <c r="S450" s="211">
        <f t="shared" si="117"/>
        <v>-110416.67</v>
      </c>
      <c r="T450" s="188"/>
      <c r="U450" s="214"/>
      <c r="V450" s="214">
        <f t="shared" si="121"/>
        <v>-110416.67</v>
      </c>
      <c r="W450" s="214"/>
      <c r="X450" s="216"/>
      <c r="Y450" s="214"/>
      <c r="Z450" s="214"/>
      <c r="AA450" s="214"/>
      <c r="AB450" s="214"/>
      <c r="AC450" s="217"/>
      <c r="AD450" s="266">
        <f t="shared" si="122"/>
        <v>-110416.67</v>
      </c>
      <c r="AE450" s="217"/>
      <c r="AF450" s="215">
        <f t="shared" si="108"/>
        <v>0</v>
      </c>
    </row>
    <row r="451" spans="1:32">
      <c r="A451" s="325">
        <f t="shared" si="110"/>
        <v>438</v>
      </c>
      <c r="B451" s="208" t="s">
        <v>494</v>
      </c>
      <c r="C451" s="208" t="s">
        <v>382</v>
      </c>
      <c r="D451" s="208" t="s">
        <v>250</v>
      </c>
      <c r="E451" s="237" t="s">
        <v>854</v>
      </c>
      <c r="F451" s="210">
        <v>-213020.84</v>
      </c>
      <c r="G451" s="210">
        <v>0</v>
      </c>
      <c r="H451" s="210">
        <v>-42604.17</v>
      </c>
      <c r="I451" s="210">
        <v>-85208.34</v>
      </c>
      <c r="J451" s="210">
        <v>-127812.5</v>
      </c>
      <c r="K451" s="210">
        <v>-170416.67</v>
      </c>
      <c r="L451" s="210">
        <v>-213020.84</v>
      </c>
      <c r="M451" s="210">
        <v>2.91038304567337E-11</v>
      </c>
      <c r="N451" s="210">
        <v>-42604.17</v>
      </c>
      <c r="O451" s="210">
        <v>-85208.34</v>
      </c>
      <c r="P451" s="210">
        <v>-127812.5</v>
      </c>
      <c r="Q451" s="210">
        <v>-170416.66</v>
      </c>
      <c r="R451" s="210">
        <v>-213020.83</v>
      </c>
      <c r="S451" s="211">
        <f t="shared" si="117"/>
        <v>-106510.41875</v>
      </c>
      <c r="T451" s="188"/>
      <c r="U451" s="214"/>
      <c r="V451" s="214">
        <f t="shared" si="121"/>
        <v>-106510.41875</v>
      </c>
      <c r="W451" s="214"/>
      <c r="X451" s="216"/>
      <c r="Y451" s="214"/>
      <c r="Z451" s="214"/>
      <c r="AA451" s="214"/>
      <c r="AB451" s="214"/>
      <c r="AC451" s="217"/>
      <c r="AD451" s="266">
        <f t="shared" si="122"/>
        <v>-106510.41875</v>
      </c>
      <c r="AE451" s="217"/>
      <c r="AF451" s="215">
        <f t="shared" si="108"/>
        <v>0</v>
      </c>
    </row>
    <row r="452" spans="1:32">
      <c r="A452" s="325">
        <f t="shared" si="110"/>
        <v>439</v>
      </c>
      <c r="B452" s="208" t="s">
        <v>494</v>
      </c>
      <c r="C452" s="208" t="s">
        <v>382</v>
      </c>
      <c r="D452" s="208" t="s">
        <v>251</v>
      </c>
      <c r="E452" s="237" t="s">
        <v>855</v>
      </c>
      <c r="F452" s="210">
        <v>-220833.34</v>
      </c>
      <c r="G452" s="210">
        <v>0</v>
      </c>
      <c r="H452" s="210">
        <v>-44166.67</v>
      </c>
      <c r="I452" s="210">
        <v>-88333.34</v>
      </c>
      <c r="J452" s="210">
        <v>-132500</v>
      </c>
      <c r="K452" s="210">
        <v>-176666.67</v>
      </c>
      <c r="L452" s="210">
        <v>-220833.34</v>
      </c>
      <c r="M452" s="210">
        <v>2.91038304567337E-11</v>
      </c>
      <c r="N452" s="210">
        <v>-44166.67</v>
      </c>
      <c r="O452" s="210">
        <v>-88333.34</v>
      </c>
      <c r="P452" s="210">
        <v>-132500</v>
      </c>
      <c r="Q452" s="210">
        <v>-176666.66</v>
      </c>
      <c r="R452" s="210">
        <v>-220833.33</v>
      </c>
      <c r="S452" s="211">
        <f t="shared" si="117"/>
        <v>-110416.66875</v>
      </c>
      <c r="T452" s="188"/>
      <c r="U452" s="214"/>
      <c r="V452" s="214">
        <f t="shared" si="121"/>
        <v>-110416.66875</v>
      </c>
      <c r="W452" s="214"/>
      <c r="X452" s="216"/>
      <c r="Y452" s="214"/>
      <c r="Z452" s="214"/>
      <c r="AA452" s="214"/>
      <c r="AB452" s="214"/>
      <c r="AC452" s="217"/>
      <c r="AD452" s="266">
        <f t="shared" si="122"/>
        <v>-110416.66875</v>
      </c>
      <c r="AE452" s="217"/>
      <c r="AF452" s="215">
        <f t="shared" si="108"/>
        <v>0</v>
      </c>
    </row>
    <row r="453" spans="1:32">
      <c r="A453" s="325">
        <f t="shared" si="110"/>
        <v>440</v>
      </c>
      <c r="B453" s="208" t="s">
        <v>494</v>
      </c>
      <c r="C453" s="208" t="s">
        <v>382</v>
      </c>
      <c r="D453" s="208" t="s">
        <v>383</v>
      </c>
      <c r="E453" s="237" t="s">
        <v>856</v>
      </c>
      <c r="F453" s="210">
        <v>-520.86000000000104</v>
      </c>
      <c r="G453" s="210">
        <v>-8593.7800000000007</v>
      </c>
      <c r="H453" s="210">
        <v>-15885.45</v>
      </c>
      <c r="I453" s="210">
        <v>-260.460000000001</v>
      </c>
      <c r="J453" s="210">
        <v>-8072.96</v>
      </c>
      <c r="K453" s="210">
        <v>-16145.88</v>
      </c>
      <c r="L453" s="210">
        <v>-260.460000000001</v>
      </c>
      <c r="M453" s="210">
        <v>-8333.3799999999992</v>
      </c>
      <c r="N453" s="210">
        <v>-16406.3</v>
      </c>
      <c r="O453" s="210">
        <v>-520.89000000000306</v>
      </c>
      <c r="P453" s="210">
        <v>-8593.81</v>
      </c>
      <c r="Q453" s="210">
        <v>-16406.310000000001</v>
      </c>
      <c r="R453" s="210">
        <v>-3.6379788070917101E-12</v>
      </c>
      <c r="S453" s="211">
        <f t="shared" si="117"/>
        <v>-8311.6758333333328</v>
      </c>
      <c r="T453" s="188"/>
      <c r="U453" s="214"/>
      <c r="V453" s="214">
        <f t="shared" si="121"/>
        <v>-8311.6758333333328</v>
      </c>
      <c r="W453" s="214"/>
      <c r="X453" s="216"/>
      <c r="Y453" s="214"/>
      <c r="Z453" s="214"/>
      <c r="AA453" s="214"/>
      <c r="AB453" s="214"/>
      <c r="AC453" s="217"/>
      <c r="AD453" s="266">
        <f t="shared" si="122"/>
        <v>-8311.6758333333328</v>
      </c>
      <c r="AE453" s="217"/>
      <c r="AF453" s="215">
        <f t="shared" si="108"/>
        <v>0</v>
      </c>
    </row>
    <row r="454" spans="1:32">
      <c r="A454" s="325">
        <f t="shared" si="110"/>
        <v>441</v>
      </c>
      <c r="B454" s="208" t="s">
        <v>494</v>
      </c>
      <c r="C454" s="208" t="s">
        <v>382</v>
      </c>
      <c r="D454" s="208" t="s">
        <v>384</v>
      </c>
      <c r="E454" s="237" t="s">
        <v>857</v>
      </c>
      <c r="F454" s="210">
        <v>-8531.5</v>
      </c>
      <c r="G454" s="210">
        <v>-50865.41</v>
      </c>
      <c r="H454" s="210">
        <v>-70517.460000000006</v>
      </c>
      <c r="I454" s="210">
        <v>-2303.4200000000101</v>
      </c>
      <c r="J454" s="210">
        <v>-8237.6600000000108</v>
      </c>
      <c r="K454" s="210">
        <v>-12870.55</v>
      </c>
      <c r="L454" s="210">
        <v>-1869.8600000000099</v>
      </c>
      <c r="M454" s="210">
        <v>-24613.01</v>
      </c>
      <c r="N454" s="210">
        <v>-89381.9</v>
      </c>
      <c r="O454" s="210">
        <v>-5304.6300000000201</v>
      </c>
      <c r="P454" s="210">
        <v>-33573.870000000003</v>
      </c>
      <c r="Q454" s="210">
        <v>-102685.22</v>
      </c>
      <c r="R454" s="210">
        <v>-43049.35</v>
      </c>
      <c r="S454" s="211">
        <f t="shared" si="117"/>
        <v>-35667.784583333341</v>
      </c>
      <c r="T454" s="188"/>
      <c r="U454" s="214"/>
      <c r="V454" s="214">
        <f t="shared" si="121"/>
        <v>-35667.784583333341</v>
      </c>
      <c r="W454" s="214"/>
      <c r="X454" s="216"/>
      <c r="Y454" s="214"/>
      <c r="Z454" s="214"/>
      <c r="AA454" s="214"/>
      <c r="AB454" s="214"/>
      <c r="AC454" s="217"/>
      <c r="AD454" s="266">
        <f t="shared" si="122"/>
        <v>-35667.784583333341</v>
      </c>
      <c r="AE454" s="217"/>
      <c r="AF454" s="215">
        <f t="shared" si="108"/>
        <v>0</v>
      </c>
    </row>
    <row r="455" spans="1:32">
      <c r="A455" s="325">
        <f t="shared" si="110"/>
        <v>442</v>
      </c>
      <c r="B455" s="208" t="s">
        <v>494</v>
      </c>
      <c r="C455" s="208" t="s">
        <v>385</v>
      </c>
      <c r="D455" s="208" t="s">
        <v>22</v>
      </c>
      <c r="E455" s="237" t="s">
        <v>858</v>
      </c>
      <c r="F455" s="210">
        <v>-1360693.4</v>
      </c>
      <c r="G455" s="210">
        <v>-562804.01</v>
      </c>
      <c r="H455" s="210">
        <v>-571593.88</v>
      </c>
      <c r="I455" s="210">
        <v>-793186.23</v>
      </c>
      <c r="J455" s="210">
        <v>-946891.08</v>
      </c>
      <c r="K455" s="210">
        <v>-1224902.76</v>
      </c>
      <c r="L455" s="210">
        <v>-1461362.52</v>
      </c>
      <c r="M455" s="210">
        <v>-626453.24</v>
      </c>
      <c r="N455" s="210">
        <v>-1151382.69</v>
      </c>
      <c r="O455" s="210">
        <v>-1151219.03</v>
      </c>
      <c r="P455" s="210">
        <v>-1515025.98</v>
      </c>
      <c r="Q455" s="210">
        <v>-1769235.33</v>
      </c>
      <c r="R455" s="210">
        <v>-1772825.1</v>
      </c>
      <c r="S455" s="211">
        <f t="shared" si="117"/>
        <v>-1111734.6666666667</v>
      </c>
      <c r="T455" s="188"/>
      <c r="U455" s="214"/>
      <c r="V455" s="214">
        <f t="shared" si="121"/>
        <v>-1111734.6666666667</v>
      </c>
      <c r="W455" s="214"/>
      <c r="X455" s="216"/>
      <c r="Y455" s="214"/>
      <c r="Z455" s="214"/>
      <c r="AA455" s="214"/>
      <c r="AB455" s="214"/>
      <c r="AC455" s="217"/>
      <c r="AD455" s="266">
        <f t="shared" si="122"/>
        <v>-1111734.6666666667</v>
      </c>
      <c r="AE455" s="217"/>
      <c r="AF455" s="215">
        <f t="shared" si="108"/>
        <v>0</v>
      </c>
    </row>
    <row r="456" spans="1:32">
      <c r="A456" s="325">
        <f t="shared" si="110"/>
        <v>443</v>
      </c>
      <c r="B456" s="208" t="s">
        <v>494</v>
      </c>
      <c r="C456" s="208" t="s">
        <v>385</v>
      </c>
      <c r="D456" s="208" t="s">
        <v>27</v>
      </c>
      <c r="E456" s="237" t="s">
        <v>859</v>
      </c>
      <c r="F456" s="210">
        <v>-1949366.41</v>
      </c>
      <c r="G456" s="210">
        <v>-2071341.73</v>
      </c>
      <c r="H456" s="210">
        <v>-69769.070000000094</v>
      </c>
      <c r="I456" s="210">
        <v>-298193.8</v>
      </c>
      <c r="J456" s="210">
        <v>-445913.7</v>
      </c>
      <c r="K456" s="210">
        <v>-543216.31999999995</v>
      </c>
      <c r="L456" s="210">
        <v>-663997.51</v>
      </c>
      <c r="M456" s="210">
        <v>-757989.65</v>
      </c>
      <c r="N456" s="210">
        <v>-886464.92</v>
      </c>
      <c r="O456" s="210">
        <v>-990138.77</v>
      </c>
      <c r="P456" s="210">
        <v>-1108535.76</v>
      </c>
      <c r="Q456" s="210">
        <v>-1224700.83</v>
      </c>
      <c r="R456" s="210">
        <v>-982534</v>
      </c>
      <c r="S456" s="211">
        <f t="shared" si="117"/>
        <v>-877184.35541666672</v>
      </c>
      <c r="T456" s="188"/>
      <c r="U456" s="214"/>
      <c r="V456" s="214">
        <f t="shared" si="121"/>
        <v>-877184.35541666672</v>
      </c>
      <c r="W456" s="214"/>
      <c r="X456" s="216"/>
      <c r="Y456" s="214"/>
      <c r="Z456" s="214"/>
      <c r="AA456" s="214"/>
      <c r="AB456" s="214"/>
      <c r="AC456" s="217"/>
      <c r="AD456" s="266">
        <f t="shared" si="122"/>
        <v>-877184.35541666672</v>
      </c>
      <c r="AE456" s="217"/>
      <c r="AF456" s="215">
        <f t="shared" si="108"/>
        <v>0</v>
      </c>
    </row>
    <row r="457" spans="1:32">
      <c r="A457" s="325">
        <f t="shared" si="110"/>
        <v>444</v>
      </c>
      <c r="B457" s="208" t="s">
        <v>494</v>
      </c>
      <c r="C457" s="208" t="s">
        <v>386</v>
      </c>
      <c r="D457" s="208" t="s">
        <v>860</v>
      </c>
      <c r="E457" s="237" t="s">
        <v>861</v>
      </c>
      <c r="F457" s="210">
        <v>-5605117.29</v>
      </c>
      <c r="G457" s="210">
        <v>-4037456.2</v>
      </c>
      <c r="H457" s="210">
        <v>-3470047.35</v>
      </c>
      <c r="I457" s="210">
        <v>-2709222.66</v>
      </c>
      <c r="J457" s="210">
        <v>-2601531</v>
      </c>
      <c r="K457" s="210">
        <v>-2997566.52</v>
      </c>
      <c r="L457" s="210">
        <v>-3651542.1</v>
      </c>
      <c r="M457" s="210">
        <v>-4572227.87</v>
      </c>
      <c r="N457" s="210">
        <v>-5716094.1799999997</v>
      </c>
      <c r="O457" s="210">
        <v>-6487400.5700000003</v>
      </c>
      <c r="P457" s="210">
        <v>-7458966.1299999999</v>
      </c>
      <c r="Q457" s="210">
        <v>-8070011.71</v>
      </c>
      <c r="R457" s="210">
        <v>-6948083.4400000004</v>
      </c>
      <c r="S457" s="211">
        <f t="shared" si="117"/>
        <v>-4837388.8879166674</v>
      </c>
      <c r="T457" s="188"/>
      <c r="U457" s="214"/>
      <c r="V457" s="214">
        <f t="shared" si="121"/>
        <v>-4837388.8879166674</v>
      </c>
      <c r="W457" s="214"/>
      <c r="X457" s="216"/>
      <c r="Y457" s="214"/>
      <c r="Z457" s="214"/>
      <c r="AA457" s="214"/>
      <c r="AB457" s="214"/>
      <c r="AC457" s="217"/>
      <c r="AD457" s="266">
        <f t="shared" si="122"/>
        <v>-4837388.8879166674</v>
      </c>
      <c r="AE457" s="217"/>
      <c r="AF457" s="215">
        <f t="shared" si="108"/>
        <v>0</v>
      </c>
    </row>
    <row r="458" spans="1:32">
      <c r="A458" s="325">
        <f t="shared" si="110"/>
        <v>445</v>
      </c>
      <c r="B458" s="208" t="s">
        <v>494</v>
      </c>
      <c r="C458" s="208" t="s">
        <v>386</v>
      </c>
      <c r="D458" s="208" t="s">
        <v>862</v>
      </c>
      <c r="E458" s="237" t="s">
        <v>863</v>
      </c>
      <c r="F458" s="210">
        <v>-66033.08</v>
      </c>
      <c r="G458" s="210">
        <v>-26235</v>
      </c>
      <c r="H458" s="210">
        <v>-52470</v>
      </c>
      <c r="I458" s="210">
        <v>-70363.94</v>
      </c>
      <c r="J458" s="210">
        <v>-27395.41</v>
      </c>
      <c r="K458" s="210">
        <v>-53630.41</v>
      </c>
      <c r="L458" s="210">
        <v>-79865.41</v>
      </c>
      <c r="M458" s="210">
        <v>-38903.629999999997</v>
      </c>
      <c r="N458" s="210">
        <v>-58804.32</v>
      </c>
      <c r="O458" s="210">
        <v>-78705.009999999995</v>
      </c>
      <c r="P458" s="210">
        <v>-29402.17</v>
      </c>
      <c r="Q458" s="210">
        <v>-49302.86</v>
      </c>
      <c r="R458" s="210">
        <v>-69203.53</v>
      </c>
      <c r="S458" s="211">
        <f t="shared" si="117"/>
        <v>-52724.705416666671</v>
      </c>
      <c r="T458" s="188"/>
      <c r="U458" s="214"/>
      <c r="V458" s="214">
        <f t="shared" si="121"/>
        <v>-52724.705416666671</v>
      </c>
      <c r="W458" s="214"/>
      <c r="X458" s="216"/>
      <c r="Y458" s="214"/>
      <c r="Z458" s="214"/>
      <c r="AA458" s="214"/>
      <c r="AB458" s="214"/>
      <c r="AC458" s="217"/>
      <c r="AD458" s="266">
        <f t="shared" si="122"/>
        <v>-52724.705416666671</v>
      </c>
      <c r="AE458" s="217"/>
      <c r="AF458" s="215">
        <f t="shared" si="108"/>
        <v>0</v>
      </c>
    </row>
    <row r="459" spans="1:32">
      <c r="A459" s="325">
        <f t="shared" si="110"/>
        <v>446</v>
      </c>
      <c r="B459" s="208" t="s">
        <v>494</v>
      </c>
      <c r="C459" s="208" t="s">
        <v>386</v>
      </c>
      <c r="D459" s="208" t="s">
        <v>864</v>
      </c>
      <c r="E459" s="237" t="s">
        <v>865</v>
      </c>
      <c r="F459" s="210">
        <v>-580796</v>
      </c>
      <c r="G459" s="210">
        <v>-580796</v>
      </c>
      <c r="H459" s="210">
        <v>-580796</v>
      </c>
      <c r="I459" s="210">
        <v>-580796</v>
      </c>
      <c r="J459" s="210">
        <v>-580796</v>
      </c>
      <c r="K459" s="210">
        <v>-580796</v>
      </c>
      <c r="L459" s="210">
        <v>-580796</v>
      </c>
      <c r="M459" s="210">
        <v>-580796</v>
      </c>
      <c r="N459" s="210">
        <v>-580796</v>
      </c>
      <c r="O459" s="210">
        <v>-580796</v>
      </c>
      <c r="P459" s="210">
        <v>-580796</v>
      </c>
      <c r="Q459" s="210">
        <v>-580796</v>
      </c>
      <c r="R459" s="210">
        <v>-577471</v>
      </c>
      <c r="S459" s="211">
        <f t="shared" si="117"/>
        <v>-580657.45833333337</v>
      </c>
      <c r="T459" s="188"/>
      <c r="U459" s="214"/>
      <c r="V459" s="214">
        <f t="shared" si="121"/>
        <v>-580657.45833333337</v>
      </c>
      <c r="W459" s="214"/>
      <c r="X459" s="216"/>
      <c r="Y459" s="214"/>
      <c r="Z459" s="214"/>
      <c r="AA459" s="214"/>
      <c r="AB459" s="214"/>
      <c r="AC459" s="217"/>
      <c r="AD459" s="266">
        <f t="shared" si="122"/>
        <v>-580657.45833333337</v>
      </c>
      <c r="AE459" s="217"/>
      <c r="AF459" s="215">
        <f t="shared" si="108"/>
        <v>0</v>
      </c>
    </row>
    <row r="460" spans="1:32">
      <c r="A460" s="325">
        <f t="shared" si="110"/>
        <v>447</v>
      </c>
      <c r="B460" s="208" t="s">
        <v>494</v>
      </c>
      <c r="C460" s="208" t="s">
        <v>386</v>
      </c>
      <c r="D460" s="208" t="s">
        <v>866</v>
      </c>
      <c r="E460" s="237" t="s">
        <v>208</v>
      </c>
      <c r="F460" s="210">
        <v>8.7311491370201098E-11</v>
      </c>
      <c r="G460" s="210">
        <v>0</v>
      </c>
      <c r="H460" s="210">
        <v>0</v>
      </c>
      <c r="I460" s="210">
        <v>0</v>
      </c>
      <c r="J460" s="210">
        <v>0</v>
      </c>
      <c r="K460" s="210">
        <v>0</v>
      </c>
      <c r="L460" s="210">
        <v>0</v>
      </c>
      <c r="M460" s="210">
        <v>0</v>
      </c>
      <c r="N460" s="210">
        <v>0</v>
      </c>
      <c r="O460" s="210">
        <v>0</v>
      </c>
      <c r="P460" s="210">
        <v>0</v>
      </c>
      <c r="Q460" s="210">
        <v>0</v>
      </c>
      <c r="R460" s="210">
        <v>0</v>
      </c>
      <c r="S460" s="211">
        <f t="shared" si="117"/>
        <v>3.6379788070917125E-12</v>
      </c>
      <c r="T460" s="188"/>
      <c r="U460" s="214"/>
      <c r="V460" s="214">
        <f t="shared" si="121"/>
        <v>3.6379788070917125E-12</v>
      </c>
      <c r="W460" s="214"/>
      <c r="X460" s="216"/>
      <c r="Y460" s="214"/>
      <c r="Z460" s="214"/>
      <c r="AA460" s="214"/>
      <c r="AB460" s="214"/>
      <c r="AC460" s="217"/>
      <c r="AD460" s="266">
        <f t="shared" si="122"/>
        <v>3.6379788070917125E-12</v>
      </c>
      <c r="AE460" s="217"/>
      <c r="AF460" s="215">
        <f t="shared" si="108"/>
        <v>0</v>
      </c>
    </row>
    <row r="461" spans="1:32">
      <c r="A461" s="325">
        <f t="shared" si="110"/>
        <v>448</v>
      </c>
      <c r="B461" s="208" t="s">
        <v>494</v>
      </c>
      <c r="C461" s="208" t="s">
        <v>387</v>
      </c>
      <c r="D461" s="208" t="s">
        <v>22</v>
      </c>
      <c r="E461" s="237" t="s">
        <v>388</v>
      </c>
      <c r="F461" s="210">
        <v>-2092665.97</v>
      </c>
      <c r="G461" s="210">
        <v>-2092665.97</v>
      </c>
      <c r="H461" s="210">
        <v>-2092665.97</v>
      </c>
      <c r="I461" s="210">
        <v>-2092665.97</v>
      </c>
      <c r="J461" s="210">
        <v>-2092665.97</v>
      </c>
      <c r="K461" s="210">
        <v>-2092665.97</v>
      </c>
      <c r="L461" s="210">
        <v>-2078691.53</v>
      </c>
      <c r="M461" s="210">
        <v>-2078691.53</v>
      </c>
      <c r="N461" s="210">
        <v>-2078691.53</v>
      </c>
      <c r="O461" s="210">
        <v>-2159678.75</v>
      </c>
      <c r="P461" s="210">
        <v>-2159678.75</v>
      </c>
      <c r="Q461" s="210">
        <v>-2159678.75</v>
      </c>
      <c r="R461" s="210">
        <v>-2189962.41</v>
      </c>
      <c r="S461" s="211">
        <f t="shared" si="117"/>
        <v>-2109979.5733333332</v>
      </c>
      <c r="T461" s="188"/>
      <c r="U461" s="214"/>
      <c r="V461" s="214">
        <f t="shared" si="121"/>
        <v>-2109979.5733333332</v>
      </c>
      <c r="W461" s="214"/>
      <c r="X461" s="216"/>
      <c r="Y461" s="214"/>
      <c r="Z461" s="214"/>
      <c r="AA461" s="214"/>
      <c r="AB461" s="214"/>
      <c r="AC461" s="217"/>
      <c r="AD461" s="266">
        <f t="shared" si="122"/>
        <v>-2109979.5733333332</v>
      </c>
      <c r="AE461" s="217"/>
      <c r="AF461" s="215">
        <f t="shared" si="108"/>
        <v>0</v>
      </c>
    </row>
    <row r="462" spans="1:32">
      <c r="A462" s="325">
        <f t="shared" si="110"/>
        <v>449</v>
      </c>
      <c r="B462" s="208" t="s">
        <v>494</v>
      </c>
      <c r="C462" s="208" t="s">
        <v>389</v>
      </c>
      <c r="D462" s="208" t="s">
        <v>127</v>
      </c>
      <c r="E462" s="237" t="s">
        <v>208</v>
      </c>
      <c r="F462" s="210">
        <v>-16277.030000000101</v>
      </c>
      <c r="G462" s="210">
        <v>-63577.5</v>
      </c>
      <c r="H462" s="210">
        <v>-179765.46</v>
      </c>
      <c r="I462" s="210">
        <v>-48756.55</v>
      </c>
      <c r="J462" s="210">
        <v>-79769.259999999995</v>
      </c>
      <c r="K462" s="210">
        <v>-1.45519152283669E-11</v>
      </c>
      <c r="L462" s="210">
        <v>-327123.71000000002</v>
      </c>
      <c r="M462" s="210">
        <v>-27648.45</v>
      </c>
      <c r="N462" s="210">
        <v>-1.09139364212751E-11</v>
      </c>
      <c r="O462" s="210">
        <v>-1.09139364212751E-11</v>
      </c>
      <c r="P462" s="210">
        <v>-1052717.67</v>
      </c>
      <c r="Q462" s="210">
        <v>-2697523.61</v>
      </c>
      <c r="R462" s="210">
        <v>-727822.38</v>
      </c>
      <c r="S462" s="211">
        <f t="shared" si="117"/>
        <v>-404077.65958333336</v>
      </c>
      <c r="T462" s="188"/>
      <c r="U462" s="214"/>
      <c r="V462" s="214">
        <f t="shared" si="121"/>
        <v>-404077.65958333336</v>
      </c>
      <c r="W462" s="214"/>
      <c r="X462" s="216"/>
      <c r="Y462" s="214"/>
      <c r="Z462" s="214"/>
      <c r="AA462" s="214"/>
      <c r="AB462" s="214"/>
      <c r="AC462" s="217"/>
      <c r="AD462" s="266">
        <f t="shared" si="122"/>
        <v>-404077.65958333336</v>
      </c>
      <c r="AE462" s="217"/>
      <c r="AF462" s="215">
        <f t="shared" ref="AF462:AF525" si="123">+U462+V462-AD462</f>
        <v>0</v>
      </c>
    </row>
    <row r="463" spans="1:32">
      <c r="A463" s="325">
        <f t="shared" si="110"/>
        <v>450</v>
      </c>
      <c r="B463" s="208" t="s">
        <v>494</v>
      </c>
      <c r="C463" s="208" t="s">
        <v>390</v>
      </c>
      <c r="D463" s="208" t="s">
        <v>867</v>
      </c>
      <c r="E463" s="237" t="s">
        <v>868</v>
      </c>
      <c r="F463" s="210">
        <v>-102879.03999999999</v>
      </c>
      <c r="G463" s="210">
        <v>-111356.94</v>
      </c>
      <c r="H463" s="210">
        <v>-117451.94</v>
      </c>
      <c r="I463" s="210">
        <v>-118720.15</v>
      </c>
      <c r="J463" s="210">
        <v>-116515.65</v>
      </c>
      <c r="K463" s="210">
        <v>-100822.19</v>
      </c>
      <c r="L463" s="210">
        <v>-93312.41</v>
      </c>
      <c r="M463" s="210">
        <v>-88320.65</v>
      </c>
      <c r="N463" s="210">
        <v>-89882.65</v>
      </c>
      <c r="O463" s="210">
        <v>-86586.62</v>
      </c>
      <c r="P463" s="210">
        <v>-96163.31</v>
      </c>
      <c r="Q463" s="210">
        <v>-101243.69</v>
      </c>
      <c r="R463" s="210">
        <v>-106849.59</v>
      </c>
      <c r="S463" s="211">
        <f t="shared" si="117"/>
        <v>-102103.37625000002</v>
      </c>
      <c r="T463" s="188"/>
      <c r="U463" s="214"/>
      <c r="V463" s="214">
        <f t="shared" si="121"/>
        <v>-102103.37625000002</v>
      </c>
      <c r="W463" s="214"/>
      <c r="X463" s="216"/>
      <c r="Y463" s="214"/>
      <c r="Z463" s="214"/>
      <c r="AA463" s="214"/>
      <c r="AB463" s="214"/>
      <c r="AC463" s="217"/>
      <c r="AD463" s="266">
        <f t="shared" si="122"/>
        <v>-102103.37625000002</v>
      </c>
      <c r="AE463" s="217"/>
      <c r="AF463" s="215">
        <f t="shared" si="123"/>
        <v>0</v>
      </c>
    </row>
    <row r="464" spans="1:32">
      <c r="A464" s="325">
        <f t="shared" ref="A464:A527" si="124">+A463+1</f>
        <v>451</v>
      </c>
      <c r="B464" s="208" t="s">
        <v>522</v>
      </c>
      <c r="C464" s="208" t="s">
        <v>390</v>
      </c>
      <c r="D464" s="185" t="s">
        <v>527</v>
      </c>
      <c r="E464" s="237" t="s">
        <v>869</v>
      </c>
      <c r="F464" s="210">
        <v>-455525.18</v>
      </c>
      <c r="G464" s="210">
        <v>-329659.74</v>
      </c>
      <c r="H464" s="210">
        <v>-310821.45</v>
      </c>
      <c r="I464" s="210">
        <v>-237025.65</v>
      </c>
      <c r="J464" s="210">
        <v>-172789.08</v>
      </c>
      <c r="K464" s="210">
        <v>-93608.35</v>
      </c>
      <c r="L464" s="210">
        <v>-82228.73</v>
      </c>
      <c r="M464" s="210">
        <v>-69890</v>
      </c>
      <c r="N464" s="210">
        <v>-45443.94</v>
      </c>
      <c r="O464" s="210">
        <v>-88488.31</v>
      </c>
      <c r="P464" s="210">
        <v>-173578.99</v>
      </c>
      <c r="Q464" s="210">
        <v>-276778.13</v>
      </c>
      <c r="R464" s="210">
        <v>-346866.55</v>
      </c>
      <c r="S464" s="211">
        <f t="shared" si="117"/>
        <v>-190125.68625000003</v>
      </c>
      <c r="T464" s="188"/>
      <c r="U464" s="214"/>
      <c r="V464" s="214">
        <f t="shared" si="121"/>
        <v>-190125.68625000003</v>
      </c>
      <c r="W464" s="214"/>
      <c r="X464" s="216"/>
      <c r="Y464" s="214"/>
      <c r="Z464" s="214"/>
      <c r="AA464" s="214"/>
      <c r="AB464" s="214"/>
      <c r="AC464" s="217"/>
      <c r="AD464" s="266">
        <f t="shared" si="122"/>
        <v>-190125.68625000003</v>
      </c>
      <c r="AE464" s="217"/>
      <c r="AF464" s="215">
        <f t="shared" si="123"/>
        <v>0</v>
      </c>
    </row>
    <row r="465" spans="1:32">
      <c r="A465" s="325">
        <f t="shared" si="124"/>
        <v>452</v>
      </c>
      <c r="B465" s="208" t="s">
        <v>522</v>
      </c>
      <c r="C465" s="208" t="s">
        <v>390</v>
      </c>
      <c r="D465" s="185" t="s">
        <v>222</v>
      </c>
      <c r="E465" s="237" t="s">
        <v>870</v>
      </c>
      <c r="F465" s="210">
        <v>-398641.31</v>
      </c>
      <c r="G465" s="210">
        <v>-438142.11</v>
      </c>
      <c r="H465" s="210">
        <v>-463467.44</v>
      </c>
      <c r="I465" s="210">
        <v>-489257.52</v>
      </c>
      <c r="J465" s="210">
        <v>-514724.87</v>
      </c>
      <c r="K465" s="210">
        <v>-530201.36</v>
      </c>
      <c r="L465" s="210">
        <v>-540777.02</v>
      </c>
      <c r="M465" s="210">
        <v>-554114.22</v>
      </c>
      <c r="N465" s="210">
        <v>-563086.65</v>
      </c>
      <c r="O465" s="210">
        <v>-572686.96</v>
      </c>
      <c r="P465" s="210">
        <v>-605065.63</v>
      </c>
      <c r="Q465" s="210">
        <v>-656362.47</v>
      </c>
      <c r="R465" s="210">
        <v>-720197.02</v>
      </c>
      <c r="S465" s="211">
        <f t="shared" si="117"/>
        <v>-540608.7845833333</v>
      </c>
      <c r="T465" s="188"/>
      <c r="U465" s="214"/>
      <c r="V465" s="214">
        <f t="shared" si="121"/>
        <v>-540608.7845833333</v>
      </c>
      <c r="W465" s="214"/>
      <c r="X465" s="216"/>
      <c r="Y465" s="214"/>
      <c r="Z465" s="214"/>
      <c r="AA465" s="214"/>
      <c r="AB465" s="214"/>
      <c r="AC465" s="217"/>
      <c r="AD465" s="266">
        <f t="shared" si="122"/>
        <v>-540608.7845833333</v>
      </c>
      <c r="AE465" s="217"/>
      <c r="AF465" s="215">
        <f t="shared" si="123"/>
        <v>0</v>
      </c>
    </row>
    <row r="466" spans="1:32">
      <c r="A466" s="325">
        <f t="shared" si="124"/>
        <v>453</v>
      </c>
      <c r="B466" s="208" t="s">
        <v>522</v>
      </c>
      <c r="C466" s="208" t="s">
        <v>390</v>
      </c>
      <c r="D466" s="185" t="s">
        <v>207</v>
      </c>
      <c r="E466" s="237" t="s">
        <v>871</v>
      </c>
      <c r="F466" s="210">
        <v>-41743.449999999997</v>
      </c>
      <c r="G466" s="210">
        <v>-41189.11</v>
      </c>
      <c r="H466" s="210">
        <v>-43335.9</v>
      </c>
      <c r="I466" s="210">
        <v>-41907.46</v>
      </c>
      <c r="J466" s="210">
        <v>-40455.26</v>
      </c>
      <c r="K466" s="210">
        <v>-39832.870000000003</v>
      </c>
      <c r="L466" s="210">
        <v>-40416.559999999998</v>
      </c>
      <c r="M466" s="210">
        <v>-40244.720000000001</v>
      </c>
      <c r="N466" s="210">
        <v>-39599.43</v>
      </c>
      <c r="O466" s="210">
        <v>-40925.279999999999</v>
      </c>
      <c r="P466" s="210">
        <v>-44430.38</v>
      </c>
      <c r="Q466" s="210">
        <v>-47685.16</v>
      </c>
      <c r="R466" s="210">
        <v>-48875.44</v>
      </c>
      <c r="S466" s="211">
        <f t="shared" si="117"/>
        <v>-42110.964583333334</v>
      </c>
      <c r="T466" s="188"/>
      <c r="U466" s="214"/>
      <c r="V466" s="214">
        <f t="shared" si="121"/>
        <v>-42110.964583333334</v>
      </c>
      <c r="W466" s="214"/>
      <c r="X466" s="216"/>
      <c r="Y466" s="214"/>
      <c r="Z466" s="214"/>
      <c r="AA466" s="214"/>
      <c r="AB466" s="214"/>
      <c r="AC466" s="217"/>
      <c r="AD466" s="266">
        <f t="shared" si="122"/>
        <v>-42110.964583333334</v>
      </c>
      <c r="AE466" s="217"/>
      <c r="AF466" s="215">
        <f t="shared" si="123"/>
        <v>0</v>
      </c>
    </row>
    <row r="467" spans="1:32">
      <c r="A467" s="325">
        <f t="shared" si="124"/>
        <v>454</v>
      </c>
      <c r="B467" s="208" t="s">
        <v>522</v>
      </c>
      <c r="C467" s="208" t="s">
        <v>390</v>
      </c>
      <c r="D467" s="185" t="s">
        <v>256</v>
      </c>
      <c r="E467" s="237" t="s">
        <v>872</v>
      </c>
      <c r="F467" s="210">
        <v>403227.42</v>
      </c>
      <c r="G467" s="210">
        <v>403227.42</v>
      </c>
      <c r="H467" s="210">
        <v>421176.51</v>
      </c>
      <c r="I467" s="210">
        <v>446665.36</v>
      </c>
      <c r="J467" s="210">
        <v>454844.82</v>
      </c>
      <c r="K467" s="210">
        <v>456803.74</v>
      </c>
      <c r="L467" s="210">
        <v>465018.63</v>
      </c>
      <c r="M467" s="210">
        <v>465018.63</v>
      </c>
      <c r="N467" s="210">
        <v>465018.63</v>
      </c>
      <c r="O467" s="210">
        <v>473546.58</v>
      </c>
      <c r="P467" s="210">
        <v>473546.58</v>
      </c>
      <c r="Q467" s="210">
        <v>473546.58</v>
      </c>
      <c r="R467" s="210">
        <v>473546.58</v>
      </c>
      <c r="S467" s="211">
        <f t="shared" si="117"/>
        <v>453066.70666666661</v>
      </c>
      <c r="T467" s="188"/>
      <c r="U467" s="214"/>
      <c r="V467" s="214">
        <f t="shared" si="121"/>
        <v>453066.70666666661</v>
      </c>
      <c r="W467" s="214"/>
      <c r="X467" s="216"/>
      <c r="Y467" s="214"/>
      <c r="Z467" s="214"/>
      <c r="AA467" s="214"/>
      <c r="AB467" s="214"/>
      <c r="AC467" s="217"/>
      <c r="AD467" s="266">
        <f t="shared" si="122"/>
        <v>453066.70666666661</v>
      </c>
      <c r="AE467" s="217"/>
      <c r="AF467" s="215">
        <f t="shared" si="123"/>
        <v>0</v>
      </c>
    </row>
    <row r="468" spans="1:32">
      <c r="A468" s="325">
        <f t="shared" si="124"/>
        <v>455</v>
      </c>
      <c r="B468" s="208" t="s">
        <v>524</v>
      </c>
      <c r="C468" s="208" t="s">
        <v>390</v>
      </c>
      <c r="D468" s="185" t="s">
        <v>207</v>
      </c>
      <c r="E468" s="237" t="s">
        <v>871</v>
      </c>
      <c r="F468" s="210">
        <v>-679958.24</v>
      </c>
      <c r="G468" s="210">
        <v>-649386.93999999994</v>
      </c>
      <c r="H468" s="210">
        <v>-657967.30000000005</v>
      </c>
      <c r="I468" s="210">
        <v>-637058.73</v>
      </c>
      <c r="J468" s="210">
        <v>-581935.12</v>
      </c>
      <c r="K468" s="210">
        <v>-523095.22</v>
      </c>
      <c r="L468" s="210">
        <v>-485005.71</v>
      </c>
      <c r="M468" s="210">
        <v>-469403.86</v>
      </c>
      <c r="N468" s="210">
        <v>-470756.34</v>
      </c>
      <c r="O468" s="210">
        <v>-520349.3</v>
      </c>
      <c r="P468" s="210">
        <v>-547799.32999999996</v>
      </c>
      <c r="Q468" s="210">
        <v>-510360.2</v>
      </c>
      <c r="R468" s="210">
        <v>-525935.19999999995</v>
      </c>
      <c r="S468" s="211">
        <f t="shared" si="117"/>
        <v>-554672.06416666659</v>
      </c>
      <c r="T468" s="188"/>
      <c r="U468" s="214"/>
      <c r="V468" s="214">
        <f t="shared" si="121"/>
        <v>-554672.06416666659</v>
      </c>
      <c r="W468" s="214"/>
      <c r="X468" s="216"/>
      <c r="Y468" s="214"/>
      <c r="Z468" s="214"/>
      <c r="AA468" s="214"/>
      <c r="AB468" s="214"/>
      <c r="AC468" s="217"/>
      <c r="AD468" s="266">
        <f t="shared" si="122"/>
        <v>-554672.06416666659</v>
      </c>
      <c r="AE468" s="217"/>
      <c r="AF468" s="215">
        <f t="shared" si="123"/>
        <v>0</v>
      </c>
    </row>
    <row r="469" spans="1:32">
      <c r="A469" s="325">
        <f t="shared" si="124"/>
        <v>456</v>
      </c>
      <c r="B469" s="208" t="s">
        <v>494</v>
      </c>
      <c r="C469" s="208" t="s">
        <v>390</v>
      </c>
      <c r="D469" s="185" t="s">
        <v>873</v>
      </c>
      <c r="E469" s="237" t="s">
        <v>874</v>
      </c>
      <c r="F469" s="210">
        <v>-47530.65</v>
      </c>
      <c r="G469" s="210">
        <v>-43579.95</v>
      </c>
      <c r="H469" s="210">
        <v>-43550.84</v>
      </c>
      <c r="I469" s="210">
        <v>-49183.12</v>
      </c>
      <c r="J469" s="210">
        <v>-25951.200000000001</v>
      </c>
      <c r="K469" s="210">
        <v>-28529.41</v>
      </c>
      <c r="L469" s="210">
        <v>-32888.54</v>
      </c>
      <c r="M469" s="210">
        <v>-30804.94</v>
      </c>
      <c r="N469" s="210">
        <v>-52826.58</v>
      </c>
      <c r="O469" s="210">
        <v>-51930.46</v>
      </c>
      <c r="P469" s="210">
        <v>-59332.13</v>
      </c>
      <c r="Q469" s="210">
        <v>-37855.919999999998</v>
      </c>
      <c r="R469" s="210">
        <v>-57073.15</v>
      </c>
      <c r="S469" s="211">
        <f t="shared" si="117"/>
        <v>-42394.582500000004</v>
      </c>
      <c r="T469" s="188"/>
      <c r="U469" s="214"/>
      <c r="V469" s="214">
        <f t="shared" si="121"/>
        <v>-42394.582500000004</v>
      </c>
      <c r="W469" s="214"/>
      <c r="X469" s="216"/>
      <c r="Y469" s="214"/>
      <c r="Z469" s="214"/>
      <c r="AA469" s="214"/>
      <c r="AB469" s="214"/>
      <c r="AC469" s="217"/>
      <c r="AD469" s="266">
        <f t="shared" si="122"/>
        <v>-42394.582500000004</v>
      </c>
      <c r="AE469" s="217"/>
      <c r="AF469" s="215">
        <f t="shared" si="123"/>
        <v>0</v>
      </c>
    </row>
    <row r="470" spans="1:32">
      <c r="A470" s="325">
        <f t="shared" si="124"/>
        <v>457</v>
      </c>
      <c r="B470" s="208" t="s">
        <v>494</v>
      </c>
      <c r="C470" s="208" t="s">
        <v>390</v>
      </c>
      <c r="D470" s="185" t="s">
        <v>875</v>
      </c>
      <c r="E470" s="237" t="s">
        <v>876</v>
      </c>
      <c r="F470" s="210">
        <v>-1192988.49</v>
      </c>
      <c r="G470" s="210">
        <v>-1366295.6</v>
      </c>
      <c r="H470" s="210">
        <v>-429490.29</v>
      </c>
      <c r="I470" s="210">
        <v>-595602.67000000004</v>
      </c>
      <c r="J470" s="210">
        <v>-756113.45</v>
      </c>
      <c r="K470" s="210">
        <v>-915178.83</v>
      </c>
      <c r="L470" s="210">
        <v>-1065159.8899999999</v>
      </c>
      <c r="M470" s="210">
        <v>-1218225.3899999999</v>
      </c>
      <c r="N470" s="210">
        <v>-559619.32999999996</v>
      </c>
      <c r="O470" s="210">
        <v>-709835.13</v>
      </c>
      <c r="P470" s="210">
        <v>-886037.76</v>
      </c>
      <c r="Q470" s="210">
        <v>-1055260.47</v>
      </c>
      <c r="R470" s="210">
        <v>-1208196.57</v>
      </c>
      <c r="S470" s="211">
        <f t="shared" si="117"/>
        <v>-896450.94499999995</v>
      </c>
      <c r="T470" s="188"/>
      <c r="U470" s="214"/>
      <c r="V470" s="214">
        <f t="shared" si="121"/>
        <v>-896450.94499999995</v>
      </c>
      <c r="W470" s="214"/>
      <c r="X470" s="216"/>
      <c r="Y470" s="214"/>
      <c r="Z470" s="214"/>
      <c r="AA470" s="214"/>
      <c r="AB470" s="214"/>
      <c r="AC470" s="217"/>
      <c r="AD470" s="266">
        <f t="shared" si="122"/>
        <v>-896450.94499999995</v>
      </c>
      <c r="AE470" s="217"/>
      <c r="AF470" s="215">
        <f t="shared" si="123"/>
        <v>0</v>
      </c>
    </row>
    <row r="471" spans="1:32">
      <c r="A471" s="325">
        <f t="shared" si="124"/>
        <v>458</v>
      </c>
      <c r="B471" s="208" t="s">
        <v>494</v>
      </c>
      <c r="C471" s="208" t="s">
        <v>390</v>
      </c>
      <c r="D471" s="185" t="s">
        <v>877</v>
      </c>
      <c r="E471" s="237" t="s">
        <v>878</v>
      </c>
      <c r="F471" s="210">
        <v>-166761</v>
      </c>
      <c r="G471" s="210">
        <v>-166761</v>
      </c>
      <c r="H471" s="210">
        <v>0</v>
      </c>
      <c r="I471" s="210">
        <v>0</v>
      </c>
      <c r="J471" s="210">
        <v>0</v>
      </c>
      <c r="K471" s="210">
        <v>0</v>
      </c>
      <c r="L471" s="210">
        <v>0</v>
      </c>
      <c r="M471" s="210">
        <v>0</v>
      </c>
      <c r="N471" s="210">
        <v>0</v>
      </c>
      <c r="O471" s="210">
        <v>0</v>
      </c>
      <c r="P471" s="210">
        <v>628.39</v>
      </c>
      <c r="Q471" s="210">
        <v>628.39</v>
      </c>
      <c r="R471" s="210">
        <v>628.39</v>
      </c>
      <c r="S471" s="211">
        <f t="shared" si="117"/>
        <v>-20714.210416666665</v>
      </c>
      <c r="T471" s="188"/>
      <c r="U471" s="214"/>
      <c r="V471" s="214">
        <f t="shared" si="121"/>
        <v>-20714.210416666665</v>
      </c>
      <c r="W471" s="214"/>
      <c r="X471" s="216"/>
      <c r="Y471" s="214"/>
      <c r="Z471" s="214"/>
      <c r="AA471" s="214"/>
      <c r="AB471" s="214"/>
      <c r="AC471" s="217"/>
      <c r="AD471" s="266">
        <f t="shared" si="122"/>
        <v>-20714.210416666665</v>
      </c>
      <c r="AE471" s="217"/>
      <c r="AF471" s="215">
        <f t="shared" si="123"/>
        <v>0</v>
      </c>
    </row>
    <row r="472" spans="1:32">
      <c r="A472" s="325">
        <f t="shared" si="124"/>
        <v>459</v>
      </c>
      <c r="B472" s="208" t="s">
        <v>494</v>
      </c>
      <c r="C472" s="208" t="s">
        <v>393</v>
      </c>
      <c r="D472" s="185" t="s">
        <v>222</v>
      </c>
      <c r="E472" s="237" t="s">
        <v>394</v>
      </c>
      <c r="F472" s="210">
        <v>-400000</v>
      </c>
      <c r="G472" s="210">
        <v>-379517.67</v>
      </c>
      <c r="H472" s="210">
        <v>-379517.67</v>
      </c>
      <c r="I472" s="210">
        <v>-379517.67</v>
      </c>
      <c r="J472" s="210">
        <v>-379517.67</v>
      </c>
      <c r="K472" s="210">
        <v>-379517.67</v>
      </c>
      <c r="L472" s="210">
        <v>-379517.67</v>
      </c>
      <c r="M472" s="210">
        <v>-379517.67</v>
      </c>
      <c r="N472" s="210">
        <v>-379517.67</v>
      </c>
      <c r="O472" s="210">
        <v>-379517.67</v>
      </c>
      <c r="P472" s="210">
        <v>-379517.67</v>
      </c>
      <c r="Q472" s="210">
        <v>-379517.67</v>
      </c>
      <c r="R472" s="210">
        <v>-379517.67</v>
      </c>
      <c r="S472" s="211">
        <f t="shared" si="117"/>
        <v>-380371.10041666665</v>
      </c>
      <c r="T472" s="188"/>
      <c r="U472" s="214"/>
      <c r="V472" s="214">
        <f t="shared" si="121"/>
        <v>-380371.10041666665</v>
      </c>
      <c r="W472" s="214"/>
      <c r="X472" s="216"/>
      <c r="Y472" s="214"/>
      <c r="Z472" s="214"/>
      <c r="AA472" s="214"/>
      <c r="AB472" s="214"/>
      <c r="AC472" s="217"/>
      <c r="AD472" s="266">
        <f t="shared" si="122"/>
        <v>-380371.10041666665</v>
      </c>
      <c r="AE472" s="217"/>
      <c r="AF472" s="215">
        <f t="shared" si="123"/>
        <v>0</v>
      </c>
    </row>
    <row r="473" spans="1:32">
      <c r="A473" s="325">
        <f t="shared" si="124"/>
        <v>460</v>
      </c>
      <c r="B473" s="208" t="s">
        <v>524</v>
      </c>
      <c r="C473" s="208" t="s">
        <v>393</v>
      </c>
      <c r="D473" s="185" t="s">
        <v>222</v>
      </c>
      <c r="E473" s="237" t="s">
        <v>394</v>
      </c>
      <c r="F473" s="210">
        <v>0</v>
      </c>
      <c r="G473" s="210">
        <v>0</v>
      </c>
      <c r="H473" s="210">
        <v>0</v>
      </c>
      <c r="I473" s="210">
        <v>0</v>
      </c>
      <c r="J473" s="210">
        <v>0</v>
      </c>
      <c r="K473" s="210">
        <v>0</v>
      </c>
      <c r="L473" s="210">
        <v>0</v>
      </c>
      <c r="M473" s="210">
        <v>0</v>
      </c>
      <c r="N473" s="210">
        <v>0</v>
      </c>
      <c r="O473" s="210">
        <v>0</v>
      </c>
      <c r="P473" s="210">
        <v>0</v>
      </c>
      <c r="Q473" s="210">
        <v>0</v>
      </c>
      <c r="R473" s="210">
        <v>0</v>
      </c>
      <c r="S473" s="211">
        <f t="shared" si="117"/>
        <v>0</v>
      </c>
      <c r="T473" s="188"/>
      <c r="U473" s="214"/>
      <c r="V473" s="214">
        <f t="shared" si="121"/>
        <v>0</v>
      </c>
      <c r="W473" s="214"/>
      <c r="X473" s="216"/>
      <c r="Y473" s="214"/>
      <c r="Z473" s="214"/>
      <c r="AA473" s="214"/>
      <c r="AB473" s="214"/>
      <c r="AC473" s="217"/>
      <c r="AD473" s="266">
        <f t="shared" si="122"/>
        <v>0</v>
      </c>
      <c r="AE473" s="217"/>
      <c r="AF473" s="215">
        <f t="shared" si="123"/>
        <v>0</v>
      </c>
    </row>
    <row r="474" spans="1:32">
      <c r="A474" s="325">
        <f t="shared" si="124"/>
        <v>461</v>
      </c>
      <c r="B474" s="208" t="s">
        <v>522</v>
      </c>
      <c r="C474" s="208" t="s">
        <v>395</v>
      </c>
      <c r="D474" s="208" t="s">
        <v>207</v>
      </c>
      <c r="E474" s="237" t="s">
        <v>396</v>
      </c>
      <c r="F474" s="210">
        <v>0</v>
      </c>
      <c r="G474" s="210">
        <v>0</v>
      </c>
      <c r="H474" s="210">
        <v>0</v>
      </c>
      <c r="I474" s="210">
        <v>0</v>
      </c>
      <c r="J474" s="210">
        <v>0</v>
      </c>
      <c r="K474" s="210">
        <v>0</v>
      </c>
      <c r="L474" s="210">
        <v>0</v>
      </c>
      <c r="M474" s="210">
        <v>0</v>
      </c>
      <c r="N474" s="210">
        <v>0</v>
      </c>
      <c r="O474" s="210">
        <v>0</v>
      </c>
      <c r="P474" s="210">
        <v>0</v>
      </c>
      <c r="Q474" s="210">
        <v>0</v>
      </c>
      <c r="R474" s="210">
        <v>0</v>
      </c>
      <c r="S474" s="211">
        <f t="shared" si="117"/>
        <v>0</v>
      </c>
      <c r="T474" s="188"/>
      <c r="U474" s="214"/>
      <c r="V474" s="214">
        <f t="shared" si="121"/>
        <v>0</v>
      </c>
      <c r="W474" s="214"/>
      <c r="X474" s="216"/>
      <c r="Y474" s="214"/>
      <c r="Z474" s="214"/>
      <c r="AA474" s="214"/>
      <c r="AB474" s="214"/>
      <c r="AC474" s="217"/>
      <c r="AD474" s="266">
        <f t="shared" si="122"/>
        <v>0</v>
      </c>
      <c r="AE474" s="217"/>
      <c r="AF474" s="215">
        <f t="shared" si="123"/>
        <v>0</v>
      </c>
    </row>
    <row r="475" spans="1:32">
      <c r="A475" s="325">
        <f t="shared" si="124"/>
        <v>462</v>
      </c>
      <c r="B475" s="208" t="s">
        <v>494</v>
      </c>
      <c r="C475" s="208" t="s">
        <v>395</v>
      </c>
      <c r="D475" s="208" t="s">
        <v>256</v>
      </c>
      <c r="E475" s="237" t="s">
        <v>397</v>
      </c>
      <c r="F475" s="210">
        <v>-48270</v>
      </c>
      <c r="G475" s="210">
        <v>-48270</v>
      </c>
      <c r="H475" s="210">
        <v>-48270</v>
      </c>
      <c r="I475" s="210">
        <v>-24135</v>
      </c>
      <c r="J475" s="210">
        <v>-24135</v>
      </c>
      <c r="K475" s="210">
        <v>-24135</v>
      </c>
      <c r="L475" s="210">
        <v>-24135</v>
      </c>
      <c r="M475" s="210">
        <v>-24135</v>
      </c>
      <c r="N475" s="210">
        <v>-24135</v>
      </c>
      <c r="O475" s="210">
        <v>-48270</v>
      </c>
      <c r="P475" s="210">
        <v>-24135</v>
      </c>
      <c r="Q475" s="210">
        <v>-24135</v>
      </c>
      <c r="R475" s="210">
        <v>-24135</v>
      </c>
      <c r="S475" s="211">
        <f t="shared" si="117"/>
        <v>-31174.375</v>
      </c>
      <c r="T475" s="188"/>
      <c r="U475" s="214"/>
      <c r="V475" s="214">
        <f t="shared" si="121"/>
        <v>-31174.375</v>
      </c>
      <c r="W475" s="214"/>
      <c r="X475" s="216"/>
      <c r="Y475" s="214"/>
      <c r="Z475" s="214"/>
      <c r="AA475" s="214"/>
      <c r="AB475" s="214"/>
      <c r="AC475" s="217"/>
      <c r="AD475" s="266">
        <f t="shared" si="122"/>
        <v>-31174.375</v>
      </c>
      <c r="AE475" s="217"/>
      <c r="AF475" s="215">
        <f t="shared" si="123"/>
        <v>0</v>
      </c>
    </row>
    <row r="476" spans="1:32">
      <c r="A476" s="325">
        <f t="shared" si="124"/>
        <v>463</v>
      </c>
      <c r="B476" s="208" t="s">
        <v>522</v>
      </c>
      <c r="C476" s="208" t="s">
        <v>398</v>
      </c>
      <c r="D476" s="208" t="s">
        <v>127</v>
      </c>
      <c r="E476" s="237" t="s">
        <v>879</v>
      </c>
      <c r="F476" s="210">
        <v>0</v>
      </c>
      <c r="G476" s="210">
        <v>-249016.3</v>
      </c>
      <c r="H476" s="210">
        <v>-450949.83</v>
      </c>
      <c r="I476" s="210">
        <v>-621635.15</v>
      </c>
      <c r="J476" s="210">
        <v>-740311.19</v>
      </c>
      <c r="K476" s="210">
        <v>-821857.22</v>
      </c>
      <c r="L476" s="210">
        <v>-876559.9</v>
      </c>
      <c r="M476" s="210">
        <v>-1060867.32</v>
      </c>
      <c r="N476" s="210">
        <v>-1113807.72</v>
      </c>
      <c r="O476" s="210">
        <v>-1180527.78</v>
      </c>
      <c r="P476" s="210">
        <v>-1310366.54</v>
      </c>
      <c r="Q476" s="210">
        <v>-1529920.87</v>
      </c>
      <c r="R476" s="210">
        <v>-1558019.97</v>
      </c>
      <c r="S476" s="211">
        <f t="shared" si="117"/>
        <v>-894569.15041666664</v>
      </c>
      <c r="T476" s="188"/>
      <c r="U476" s="214"/>
      <c r="V476" s="214">
        <f t="shared" si="121"/>
        <v>-894569.15041666664</v>
      </c>
      <c r="W476" s="214"/>
      <c r="X476" s="216"/>
      <c r="Y476" s="214"/>
      <c r="Z476" s="214"/>
      <c r="AA476" s="214"/>
      <c r="AB476" s="214"/>
      <c r="AC476" s="217"/>
      <c r="AD476" s="266">
        <f t="shared" si="122"/>
        <v>-894569.15041666664</v>
      </c>
      <c r="AE476" s="217"/>
      <c r="AF476" s="215">
        <f t="shared" si="123"/>
        <v>0</v>
      </c>
    </row>
    <row r="477" spans="1:32">
      <c r="A477" s="325">
        <f t="shared" si="124"/>
        <v>464</v>
      </c>
      <c r="B477" s="208" t="s">
        <v>524</v>
      </c>
      <c r="C477" s="208" t="s">
        <v>398</v>
      </c>
      <c r="D477" s="208" t="s">
        <v>127</v>
      </c>
      <c r="E477" s="237" t="s">
        <v>879</v>
      </c>
      <c r="F477" s="210">
        <v>0</v>
      </c>
      <c r="G477" s="210">
        <v>0</v>
      </c>
      <c r="H477" s="210">
        <v>0</v>
      </c>
      <c r="I477" s="210">
        <v>0</v>
      </c>
      <c r="J477" s="210">
        <v>0</v>
      </c>
      <c r="K477" s="210">
        <v>-1024987.67</v>
      </c>
      <c r="L477" s="210">
        <v>-2562445.35</v>
      </c>
      <c r="M477" s="210">
        <v>-2823417.12</v>
      </c>
      <c r="N477" s="210">
        <v>0</v>
      </c>
      <c r="O477" s="210">
        <v>0</v>
      </c>
      <c r="P477" s="210">
        <v>0</v>
      </c>
      <c r="Q477" s="210">
        <v>0</v>
      </c>
      <c r="R477" s="210">
        <v>0</v>
      </c>
      <c r="S477" s="211">
        <f t="shared" si="117"/>
        <v>-534237.51166666672</v>
      </c>
      <c r="T477" s="188"/>
      <c r="U477" s="214"/>
      <c r="V477" s="214">
        <f t="shared" si="121"/>
        <v>-534237.51166666672</v>
      </c>
      <c r="W477" s="214"/>
      <c r="X477" s="216"/>
      <c r="Y477" s="214"/>
      <c r="Z477" s="214"/>
      <c r="AA477" s="214"/>
      <c r="AB477" s="214"/>
      <c r="AC477" s="217"/>
      <c r="AD477" s="266">
        <f t="shared" si="122"/>
        <v>-534237.51166666672</v>
      </c>
      <c r="AE477" s="217"/>
      <c r="AF477" s="215">
        <f t="shared" si="123"/>
        <v>0</v>
      </c>
    </row>
    <row r="478" spans="1:32">
      <c r="A478" s="325">
        <f t="shared" si="124"/>
        <v>465</v>
      </c>
      <c r="B478" s="208" t="s">
        <v>522</v>
      </c>
      <c r="C478" s="208" t="s">
        <v>399</v>
      </c>
      <c r="D478" s="185" t="s">
        <v>880</v>
      </c>
      <c r="E478" s="237" t="s">
        <v>881</v>
      </c>
      <c r="F478" s="210">
        <v>337685.11</v>
      </c>
      <c r="G478" s="210">
        <v>912302.41</v>
      </c>
      <c r="H478" s="210">
        <v>1078706.5900000001</v>
      </c>
      <c r="I478" s="210">
        <v>748237.59</v>
      </c>
      <c r="J478" s="210">
        <v>515166.04</v>
      </c>
      <c r="K478" s="210">
        <v>250391.87</v>
      </c>
      <c r="L478" s="210">
        <v>-1105.5199999998999</v>
      </c>
      <c r="M478" s="210">
        <v>-169673.67</v>
      </c>
      <c r="N478" s="210">
        <v>-157659.34</v>
      </c>
      <c r="O478" s="210">
        <v>-413495.63</v>
      </c>
      <c r="P478" s="210">
        <v>-554613.27</v>
      </c>
      <c r="Q478" s="210">
        <v>968161.04</v>
      </c>
      <c r="R478" s="210">
        <v>3704804.32</v>
      </c>
      <c r="S478" s="211">
        <f t="shared" si="117"/>
        <v>433138.56875000003</v>
      </c>
      <c r="T478" s="188"/>
      <c r="U478" s="214"/>
      <c r="V478" s="279"/>
      <c r="W478" s="214"/>
      <c r="X478" s="214">
        <f>+S478</f>
        <v>433138.56875000003</v>
      </c>
      <c r="Y478" s="214"/>
      <c r="Z478" s="214"/>
      <c r="AA478" s="214"/>
      <c r="AB478" s="266">
        <f>+X478</f>
        <v>433138.56875000003</v>
      </c>
      <c r="AC478" s="217"/>
      <c r="AD478" s="279"/>
      <c r="AE478" s="217"/>
      <c r="AF478" s="215">
        <f t="shared" si="123"/>
        <v>0</v>
      </c>
    </row>
    <row r="479" spans="1:32">
      <c r="A479" s="325">
        <f t="shared" si="124"/>
        <v>466</v>
      </c>
      <c r="B479" s="208" t="s">
        <v>522</v>
      </c>
      <c r="C479" s="208" t="s">
        <v>399</v>
      </c>
      <c r="D479" s="208" t="s">
        <v>882</v>
      </c>
      <c r="E479" s="237" t="s">
        <v>883</v>
      </c>
      <c r="F479" s="210">
        <v>-1361798.66</v>
      </c>
      <c r="G479" s="210">
        <v>-2254482.94</v>
      </c>
      <c r="H479" s="210">
        <v>-2961451.38</v>
      </c>
      <c r="I479" s="210">
        <v>-3423434.88</v>
      </c>
      <c r="J479" s="210">
        <v>-3371596.26</v>
      </c>
      <c r="K479" s="210">
        <v>-3239659.11</v>
      </c>
      <c r="L479" s="210">
        <v>-3042773.38</v>
      </c>
      <c r="M479" s="210">
        <v>-2742326.01</v>
      </c>
      <c r="N479" s="210">
        <v>-2299616.7799999998</v>
      </c>
      <c r="O479" s="210">
        <v>-2138421.85</v>
      </c>
      <c r="P479" s="210">
        <v>-2487346.0299999998</v>
      </c>
      <c r="Q479" s="210">
        <v>66550.100000000093</v>
      </c>
      <c r="R479" s="210">
        <v>-1108593.69</v>
      </c>
      <c r="S479" s="211">
        <f t="shared" si="117"/>
        <v>-2427479.5579166668</v>
      </c>
      <c r="T479" s="185"/>
      <c r="U479" s="214"/>
      <c r="V479" s="214"/>
      <c r="W479" s="214"/>
      <c r="X479" s="216">
        <f>+S479</f>
        <v>-2427479.5579166668</v>
      </c>
      <c r="Y479" s="214"/>
      <c r="Z479" s="214"/>
      <c r="AA479" s="214"/>
      <c r="AB479" s="214">
        <f t="shared" ref="AB479:AB483" si="125">+X479</f>
        <v>-2427479.5579166668</v>
      </c>
      <c r="AC479" s="217"/>
      <c r="AD479" s="266">
        <f t="shared" si="122"/>
        <v>0</v>
      </c>
      <c r="AE479" s="217"/>
      <c r="AF479" s="215">
        <f t="shared" si="123"/>
        <v>0</v>
      </c>
    </row>
    <row r="480" spans="1:32">
      <c r="A480" s="325">
        <f t="shared" si="124"/>
        <v>467</v>
      </c>
      <c r="B480" s="208" t="s">
        <v>522</v>
      </c>
      <c r="C480" s="208" t="s">
        <v>399</v>
      </c>
      <c r="D480" s="208" t="s">
        <v>884</v>
      </c>
      <c r="E480" s="237" t="s">
        <v>400</v>
      </c>
      <c r="F480" s="210">
        <v>0</v>
      </c>
      <c r="G480" s="210">
        <v>0</v>
      </c>
      <c r="H480" s="210">
        <v>0</v>
      </c>
      <c r="I480" s="210">
        <v>0</v>
      </c>
      <c r="J480" s="210">
        <v>0</v>
      </c>
      <c r="K480" s="210">
        <v>0</v>
      </c>
      <c r="L480" s="210">
        <v>0</v>
      </c>
      <c r="M480" s="210">
        <v>0</v>
      </c>
      <c r="N480" s="210">
        <v>0</v>
      </c>
      <c r="O480" s="210">
        <v>0</v>
      </c>
      <c r="P480" s="210">
        <v>0</v>
      </c>
      <c r="Q480" s="210">
        <v>0</v>
      </c>
      <c r="R480" s="210">
        <v>0</v>
      </c>
      <c r="S480" s="211">
        <f t="shared" si="117"/>
        <v>0</v>
      </c>
      <c r="T480" s="185"/>
      <c r="U480" s="214"/>
      <c r="V480" s="214"/>
      <c r="W480" s="214"/>
      <c r="X480" s="216">
        <f t="shared" ref="X480:X492" si="126">+S480</f>
        <v>0</v>
      </c>
      <c r="Y480" s="214"/>
      <c r="Z480" s="214"/>
      <c r="AA480" s="214"/>
      <c r="AB480" s="214">
        <f t="shared" si="125"/>
        <v>0</v>
      </c>
      <c r="AC480" s="217"/>
      <c r="AD480" s="266">
        <f t="shared" si="122"/>
        <v>0</v>
      </c>
      <c r="AE480" s="217"/>
      <c r="AF480" s="215">
        <f t="shared" si="123"/>
        <v>0</v>
      </c>
    </row>
    <row r="481" spans="1:32">
      <c r="A481" s="325">
        <f t="shared" si="124"/>
        <v>468</v>
      </c>
      <c r="B481" s="208" t="s">
        <v>522</v>
      </c>
      <c r="C481" s="208" t="s">
        <v>399</v>
      </c>
      <c r="D481" s="208" t="s">
        <v>885</v>
      </c>
      <c r="E481" s="237" t="s">
        <v>886</v>
      </c>
      <c r="F481" s="210">
        <v>-1016276.3</v>
      </c>
      <c r="G481" s="210">
        <v>-739755.6</v>
      </c>
      <c r="H481" s="210">
        <v>-551534.93000000005</v>
      </c>
      <c r="I481" s="210">
        <v>-321162.83</v>
      </c>
      <c r="J481" s="210">
        <v>-164656.32999999999</v>
      </c>
      <c r="K481" s="210">
        <v>-65410.780000000101</v>
      </c>
      <c r="L481" s="210">
        <v>-8323.2700000000696</v>
      </c>
      <c r="M481" s="210">
        <v>37913.369999999901</v>
      </c>
      <c r="N481" s="210">
        <v>80622.809999999896</v>
      </c>
      <c r="O481" s="210">
        <v>124944.61</v>
      </c>
      <c r="P481" s="210">
        <v>206024.81</v>
      </c>
      <c r="Q481" s="210">
        <v>-2758873.65</v>
      </c>
      <c r="R481" s="210">
        <v>-2335027.88</v>
      </c>
      <c r="S481" s="211">
        <f t="shared" si="117"/>
        <v>-486321.99</v>
      </c>
      <c r="T481" s="185"/>
      <c r="U481" s="214"/>
      <c r="V481" s="214"/>
      <c r="W481" s="214"/>
      <c r="X481" s="216">
        <f t="shared" si="126"/>
        <v>-486321.99</v>
      </c>
      <c r="Y481" s="214"/>
      <c r="Z481" s="214"/>
      <c r="AA481" s="214"/>
      <c r="AB481" s="214">
        <f t="shared" si="125"/>
        <v>-486321.99</v>
      </c>
      <c r="AC481" s="217"/>
      <c r="AD481" s="266">
        <f t="shared" si="122"/>
        <v>0</v>
      </c>
      <c r="AE481" s="217"/>
      <c r="AF481" s="215">
        <f t="shared" si="123"/>
        <v>0</v>
      </c>
    </row>
    <row r="482" spans="1:32">
      <c r="A482" s="325">
        <f t="shared" si="124"/>
        <v>469</v>
      </c>
      <c r="B482" s="208" t="s">
        <v>522</v>
      </c>
      <c r="C482" s="208" t="s">
        <v>399</v>
      </c>
      <c r="D482" s="208" t="s">
        <v>887</v>
      </c>
      <c r="E482" s="237" t="s">
        <v>888</v>
      </c>
      <c r="F482" s="210">
        <v>866372.03</v>
      </c>
      <c r="G482" s="210">
        <v>638800.75</v>
      </c>
      <c r="H482" s="210">
        <v>705179.24</v>
      </c>
      <c r="I482" s="210">
        <v>499741.13</v>
      </c>
      <c r="J482" s="210">
        <v>333592.8</v>
      </c>
      <c r="K482" s="210">
        <v>166798.72</v>
      </c>
      <c r="L482" s="210">
        <v>148101.29</v>
      </c>
      <c r="M482" s="210">
        <v>137527.70000000001</v>
      </c>
      <c r="N482" s="210">
        <v>64172.160000000098</v>
      </c>
      <c r="O482" s="210">
        <v>122319.91</v>
      </c>
      <c r="P482" s="210">
        <v>289325.53999999998</v>
      </c>
      <c r="Q482" s="210">
        <v>276435.09000000003</v>
      </c>
      <c r="R482" s="210">
        <v>332004.03999999998</v>
      </c>
      <c r="S482" s="211">
        <f t="shared" si="117"/>
        <v>331765.19708333339</v>
      </c>
      <c r="T482" s="185"/>
      <c r="U482" s="214"/>
      <c r="V482" s="214"/>
      <c r="W482" s="214"/>
      <c r="X482" s="216">
        <f t="shared" si="126"/>
        <v>331765.19708333339</v>
      </c>
      <c r="Y482" s="214"/>
      <c r="Z482" s="214"/>
      <c r="AA482" s="214"/>
      <c r="AB482" s="214">
        <f t="shared" si="125"/>
        <v>331765.19708333339</v>
      </c>
      <c r="AC482" s="217"/>
      <c r="AD482" s="266">
        <f t="shared" si="122"/>
        <v>0</v>
      </c>
      <c r="AE482" s="217"/>
      <c r="AF482" s="215">
        <f t="shared" si="123"/>
        <v>0</v>
      </c>
    </row>
    <row r="483" spans="1:32">
      <c r="A483" s="325">
        <f t="shared" si="124"/>
        <v>470</v>
      </c>
      <c r="B483" s="208" t="s">
        <v>889</v>
      </c>
      <c r="C483" s="208" t="s">
        <v>399</v>
      </c>
      <c r="D483" s="208" t="s">
        <v>222</v>
      </c>
      <c r="E483" s="237" t="s">
        <v>400</v>
      </c>
      <c r="F483" s="210">
        <v>0</v>
      </c>
      <c r="G483" s="210">
        <v>0</v>
      </c>
      <c r="H483" s="210">
        <v>0</v>
      </c>
      <c r="I483" s="210">
        <v>0</v>
      </c>
      <c r="J483" s="210">
        <v>0</v>
      </c>
      <c r="K483" s="210">
        <v>0</v>
      </c>
      <c r="L483" s="210">
        <v>0</v>
      </c>
      <c r="M483" s="210">
        <v>0</v>
      </c>
      <c r="N483" s="210">
        <v>0</v>
      </c>
      <c r="O483" s="210">
        <v>0</v>
      </c>
      <c r="P483" s="210">
        <v>0</v>
      </c>
      <c r="Q483" s="210">
        <v>0</v>
      </c>
      <c r="R483" s="210">
        <v>-593186.79</v>
      </c>
      <c r="S483" s="211">
        <f t="shared" si="117"/>
        <v>-24716.116250000003</v>
      </c>
      <c r="T483" s="185"/>
      <c r="U483" s="214"/>
      <c r="V483" s="214"/>
      <c r="W483" s="214"/>
      <c r="X483" s="216">
        <f t="shared" si="126"/>
        <v>-24716.116250000003</v>
      </c>
      <c r="Y483" s="214"/>
      <c r="Z483" s="214"/>
      <c r="AA483" s="214"/>
      <c r="AB483" s="214">
        <f t="shared" si="125"/>
        <v>-24716.116250000003</v>
      </c>
      <c r="AC483" s="217"/>
      <c r="AD483" s="266">
        <f t="shared" si="122"/>
        <v>0</v>
      </c>
      <c r="AE483" s="217"/>
      <c r="AF483" s="215">
        <f t="shared" si="123"/>
        <v>0</v>
      </c>
    </row>
    <row r="484" spans="1:32">
      <c r="A484" s="325">
        <f t="shared" si="124"/>
        <v>471</v>
      </c>
      <c r="B484" s="208" t="s">
        <v>524</v>
      </c>
      <c r="C484" s="208" t="s">
        <v>399</v>
      </c>
      <c r="D484" s="208" t="s">
        <v>222</v>
      </c>
      <c r="E484" s="237" t="s">
        <v>890</v>
      </c>
      <c r="F484" s="210">
        <v>-11596330.1</v>
      </c>
      <c r="G484" s="210">
        <v>-7748798.7199999997</v>
      </c>
      <c r="H484" s="210">
        <v>-4221637.78</v>
      </c>
      <c r="I484" s="210">
        <v>-1021757.96</v>
      </c>
      <c r="J484" s="210">
        <v>4.65661287307739E-10</v>
      </c>
      <c r="K484" s="210">
        <v>-122870.05</v>
      </c>
      <c r="L484" s="210">
        <v>-1144930</v>
      </c>
      <c r="M484" s="210">
        <v>-2804968.14</v>
      </c>
      <c r="N484" s="210">
        <v>-5871938.7599999998</v>
      </c>
      <c r="O484" s="210">
        <v>-6859993.6600000001</v>
      </c>
      <c r="P484" s="210">
        <v>-7376195.8399999999</v>
      </c>
      <c r="Q484" s="210">
        <v>-17507602.550000001</v>
      </c>
      <c r="R484" s="210">
        <v>-40887966.869999997</v>
      </c>
      <c r="S484" s="211">
        <f t="shared" si="117"/>
        <v>-6743570.1620833343</v>
      </c>
      <c r="T484" s="185"/>
      <c r="U484" s="214"/>
      <c r="V484" s="214"/>
      <c r="W484" s="214"/>
      <c r="X484" s="216">
        <f t="shared" si="126"/>
        <v>-6743570.1620833343</v>
      </c>
      <c r="Y484" s="214"/>
      <c r="Z484" s="214"/>
      <c r="AA484" s="214"/>
      <c r="AB484" s="214">
        <f>+X484</f>
        <v>-6743570.1620833343</v>
      </c>
      <c r="AC484" s="217"/>
      <c r="AD484" s="266">
        <f t="shared" si="122"/>
        <v>0</v>
      </c>
      <c r="AE484" s="217"/>
      <c r="AF484" s="215">
        <f t="shared" si="123"/>
        <v>0</v>
      </c>
    </row>
    <row r="485" spans="1:32">
      <c r="A485" s="325">
        <f t="shared" si="124"/>
        <v>472</v>
      </c>
      <c r="B485" s="208" t="s">
        <v>524</v>
      </c>
      <c r="C485" s="208" t="s">
        <v>399</v>
      </c>
      <c r="D485" s="208" t="s">
        <v>891</v>
      </c>
      <c r="E485" s="237" t="s">
        <v>881</v>
      </c>
      <c r="F485" s="210">
        <v>1111553.6399999999</v>
      </c>
      <c r="G485" s="210">
        <v>1767404.06</v>
      </c>
      <c r="H485" s="210">
        <v>2112541.7999999998</v>
      </c>
      <c r="I485" s="210">
        <v>1113387.8500000001</v>
      </c>
      <c r="J485" s="210">
        <v>-134333.76999999999</v>
      </c>
      <c r="K485" s="210">
        <v>-851710.67</v>
      </c>
      <c r="L485" s="210">
        <v>-1403431.98</v>
      </c>
      <c r="M485" s="210">
        <v>-1760637.68</v>
      </c>
      <c r="N485" s="210">
        <v>-1289390.9099999999</v>
      </c>
      <c r="O485" s="210">
        <v>-1875277</v>
      </c>
      <c r="P485" s="210">
        <v>-1284500.8899999999</v>
      </c>
      <c r="Q485" s="210">
        <v>11978995.550000001</v>
      </c>
      <c r="R485" s="210">
        <v>38253031.32</v>
      </c>
      <c r="S485" s="211">
        <f t="shared" si="117"/>
        <v>2337944.9033333338</v>
      </c>
      <c r="T485" s="185"/>
      <c r="U485" s="214"/>
      <c r="V485" s="214"/>
      <c r="W485" s="214"/>
      <c r="X485" s="216">
        <f t="shared" si="126"/>
        <v>2337944.9033333338</v>
      </c>
      <c r="Y485" s="214"/>
      <c r="Z485" s="214"/>
      <c r="AA485" s="214"/>
      <c r="AB485" s="214">
        <f t="shared" ref="AB485:AB489" si="127">+X485</f>
        <v>2337944.9033333338</v>
      </c>
      <c r="AC485" s="217"/>
      <c r="AD485" s="266">
        <f t="shared" si="122"/>
        <v>0</v>
      </c>
      <c r="AE485" s="217"/>
      <c r="AF485" s="215">
        <f t="shared" si="123"/>
        <v>0</v>
      </c>
    </row>
    <row r="486" spans="1:32">
      <c r="A486" s="325">
        <f t="shared" si="124"/>
        <v>473</v>
      </c>
      <c r="B486" s="208" t="s">
        <v>524</v>
      </c>
      <c r="C486" s="208" t="s">
        <v>399</v>
      </c>
      <c r="D486" s="208" t="s">
        <v>892</v>
      </c>
      <c r="E486" s="237" t="s">
        <v>883</v>
      </c>
      <c r="F486" s="210">
        <v>1725477.15</v>
      </c>
      <c r="G486" s="210">
        <v>-956758.97</v>
      </c>
      <c r="H486" s="210">
        <v>-3097239.98</v>
      </c>
      <c r="I486" s="210">
        <v>-3892210.01</v>
      </c>
      <c r="J486" s="210">
        <v>-3425732.68</v>
      </c>
      <c r="K486" s="210">
        <v>-1389520.67</v>
      </c>
      <c r="L486" s="210">
        <v>624784.85</v>
      </c>
      <c r="M486" s="210">
        <v>3004583.93</v>
      </c>
      <c r="N486" s="210">
        <v>5796006.46</v>
      </c>
      <c r="O486" s="210">
        <v>7816534.25</v>
      </c>
      <c r="P486" s="210">
        <v>8580438.8800000008</v>
      </c>
      <c r="Q486" s="210">
        <v>4203387.03</v>
      </c>
      <c r="R486" s="210">
        <v>1569192.42</v>
      </c>
      <c r="S486" s="211">
        <f t="shared" si="117"/>
        <v>1575967.3229166667</v>
      </c>
      <c r="T486" s="185"/>
      <c r="U486" s="214"/>
      <c r="V486" s="214"/>
      <c r="W486" s="214"/>
      <c r="X486" s="216">
        <f t="shared" si="126"/>
        <v>1575967.3229166667</v>
      </c>
      <c r="Y486" s="214"/>
      <c r="Z486" s="214"/>
      <c r="AA486" s="214"/>
      <c r="AB486" s="214">
        <f t="shared" si="127"/>
        <v>1575967.3229166667</v>
      </c>
      <c r="AC486" s="217"/>
      <c r="AD486" s="266">
        <f t="shared" si="122"/>
        <v>0</v>
      </c>
      <c r="AE486" s="217"/>
      <c r="AF486" s="215">
        <f t="shared" si="123"/>
        <v>0</v>
      </c>
    </row>
    <row r="487" spans="1:32">
      <c r="A487" s="325">
        <f t="shared" si="124"/>
        <v>474</v>
      </c>
      <c r="B487" s="208" t="s">
        <v>524</v>
      </c>
      <c r="C487" s="208" t="s">
        <v>399</v>
      </c>
      <c r="D487" s="208" t="s">
        <v>893</v>
      </c>
      <c r="E487" s="237" t="s">
        <v>400</v>
      </c>
      <c r="F487" s="210">
        <v>0</v>
      </c>
      <c r="G487" s="210">
        <v>0</v>
      </c>
      <c r="H487" s="210">
        <v>0</v>
      </c>
      <c r="I487" s="210">
        <v>0</v>
      </c>
      <c r="J487" s="210">
        <v>0</v>
      </c>
      <c r="K487" s="210">
        <v>0</v>
      </c>
      <c r="L487" s="210">
        <v>0</v>
      </c>
      <c r="M487" s="210">
        <v>0</v>
      </c>
      <c r="N487" s="210">
        <v>0</v>
      </c>
      <c r="O487" s="210">
        <v>0</v>
      </c>
      <c r="P487" s="210">
        <v>0</v>
      </c>
      <c r="Q487" s="210">
        <v>0</v>
      </c>
      <c r="R487" s="210">
        <v>0</v>
      </c>
      <c r="S487" s="211">
        <f t="shared" si="117"/>
        <v>0</v>
      </c>
      <c r="T487" s="185"/>
      <c r="U487" s="214"/>
      <c r="V487" s="214"/>
      <c r="W487" s="214"/>
      <c r="X487" s="216">
        <f t="shared" si="126"/>
        <v>0</v>
      </c>
      <c r="Y487" s="214"/>
      <c r="Z487" s="214"/>
      <c r="AA487" s="214"/>
      <c r="AB487" s="214">
        <f t="shared" si="127"/>
        <v>0</v>
      </c>
      <c r="AC487" s="217"/>
      <c r="AD487" s="266">
        <f t="shared" si="122"/>
        <v>0</v>
      </c>
      <c r="AE487" s="217"/>
      <c r="AF487" s="215">
        <f t="shared" si="123"/>
        <v>0</v>
      </c>
    </row>
    <row r="488" spans="1:32">
      <c r="A488" s="325">
        <f t="shared" si="124"/>
        <v>475</v>
      </c>
      <c r="B488" s="208" t="s">
        <v>524</v>
      </c>
      <c r="C488" s="208" t="s">
        <v>399</v>
      </c>
      <c r="D488" s="208" t="s">
        <v>894</v>
      </c>
      <c r="E488" s="237" t="s">
        <v>886</v>
      </c>
      <c r="F488" s="210">
        <v>10618422.25</v>
      </c>
      <c r="G488" s="210">
        <v>8444739.4800000004</v>
      </c>
      <c r="H488" s="210">
        <v>6889923</v>
      </c>
      <c r="I488" s="210">
        <v>5064195.5599999996</v>
      </c>
      <c r="J488" s="210">
        <v>3806969.44</v>
      </c>
      <c r="K488" s="210">
        <v>3027976.04</v>
      </c>
      <c r="L488" s="210">
        <v>2563723.63</v>
      </c>
      <c r="M488" s="210">
        <v>2184801.2599999998</v>
      </c>
      <c r="N488" s="210">
        <v>1830894.64</v>
      </c>
      <c r="O488" s="210">
        <v>1466160.73</v>
      </c>
      <c r="P488" s="210">
        <v>837951.06</v>
      </c>
      <c r="Q488" s="210">
        <v>1472643.65</v>
      </c>
      <c r="R488" s="210">
        <v>1242631.18</v>
      </c>
      <c r="S488" s="211">
        <f t="shared" si="117"/>
        <v>3626708.7670833333</v>
      </c>
      <c r="T488" s="185"/>
      <c r="U488" s="214"/>
      <c r="V488" s="214"/>
      <c r="W488" s="214"/>
      <c r="X488" s="216">
        <f t="shared" si="126"/>
        <v>3626708.7670833333</v>
      </c>
      <c r="Y488" s="214"/>
      <c r="Z488" s="214"/>
      <c r="AA488" s="214"/>
      <c r="AB488" s="214">
        <f t="shared" si="127"/>
        <v>3626708.7670833333</v>
      </c>
      <c r="AC488" s="217"/>
      <c r="AD488" s="266">
        <f t="shared" si="122"/>
        <v>0</v>
      </c>
      <c r="AE488" s="217"/>
      <c r="AF488" s="215">
        <f t="shared" si="123"/>
        <v>0</v>
      </c>
    </row>
    <row r="489" spans="1:32">
      <c r="A489" s="325">
        <f t="shared" si="124"/>
        <v>476</v>
      </c>
      <c r="B489" s="208" t="s">
        <v>524</v>
      </c>
      <c r="C489" s="208" t="s">
        <v>399</v>
      </c>
      <c r="D489" s="208" t="s">
        <v>887</v>
      </c>
      <c r="E489" s="237" t="s">
        <v>888</v>
      </c>
      <c r="F489" s="210">
        <v>-1859122.94</v>
      </c>
      <c r="G489" s="210">
        <v>-1506585.85</v>
      </c>
      <c r="H489" s="210">
        <v>-1683587.04</v>
      </c>
      <c r="I489" s="210">
        <v>-1263615.44</v>
      </c>
      <c r="J489" s="210">
        <v>-970087.04</v>
      </c>
      <c r="K489" s="210">
        <v>-663874.65</v>
      </c>
      <c r="L489" s="210">
        <v>-640146.5</v>
      </c>
      <c r="M489" s="210">
        <v>-623779.37</v>
      </c>
      <c r="N489" s="210">
        <v>-465571.43</v>
      </c>
      <c r="O489" s="210">
        <v>-547424.31999999995</v>
      </c>
      <c r="P489" s="210">
        <v>-757693.21</v>
      </c>
      <c r="Q489" s="210">
        <v>-147423.67999999999</v>
      </c>
      <c r="R489" s="210">
        <v>-176888.05</v>
      </c>
      <c r="S489" s="211">
        <f t="shared" si="117"/>
        <v>-857316.16875000007</v>
      </c>
      <c r="T489" s="185"/>
      <c r="U489" s="214"/>
      <c r="V489" s="214"/>
      <c r="W489" s="214"/>
      <c r="X489" s="216">
        <f t="shared" si="126"/>
        <v>-857316.16875000007</v>
      </c>
      <c r="Y489" s="214"/>
      <c r="Z489" s="214"/>
      <c r="AA489" s="214"/>
      <c r="AB489" s="214">
        <f t="shared" si="127"/>
        <v>-857316.16875000007</v>
      </c>
      <c r="AC489" s="217"/>
      <c r="AD489" s="266">
        <f t="shared" si="122"/>
        <v>0</v>
      </c>
      <c r="AE489" s="269"/>
      <c r="AF489" s="215">
        <f t="shared" si="123"/>
        <v>0</v>
      </c>
    </row>
    <row r="490" spans="1:32">
      <c r="A490" s="325">
        <f t="shared" si="124"/>
        <v>477</v>
      </c>
      <c r="B490" s="208" t="s">
        <v>522</v>
      </c>
      <c r="C490" s="208" t="s">
        <v>399</v>
      </c>
      <c r="D490" s="208" t="s">
        <v>895</v>
      </c>
      <c r="E490" s="237" t="s">
        <v>401</v>
      </c>
      <c r="F490" s="210">
        <v>0</v>
      </c>
      <c r="G490" s="210">
        <v>0</v>
      </c>
      <c r="H490" s="210">
        <v>0</v>
      </c>
      <c r="I490" s="210">
        <v>0</v>
      </c>
      <c r="J490" s="210">
        <v>0</v>
      </c>
      <c r="K490" s="210">
        <v>0</v>
      </c>
      <c r="L490" s="210">
        <v>0</v>
      </c>
      <c r="M490" s="210">
        <v>0</v>
      </c>
      <c r="N490" s="210">
        <v>0</v>
      </c>
      <c r="O490" s="210">
        <v>0</v>
      </c>
      <c r="P490" s="210">
        <v>0</v>
      </c>
      <c r="Q490" s="210">
        <v>0</v>
      </c>
      <c r="R490" s="210">
        <v>0</v>
      </c>
      <c r="S490" s="211">
        <f t="shared" si="117"/>
        <v>0</v>
      </c>
      <c r="T490" s="188"/>
      <c r="U490" s="214"/>
      <c r="V490" s="214"/>
      <c r="W490" s="214"/>
      <c r="X490" s="216">
        <f t="shared" si="126"/>
        <v>0</v>
      </c>
      <c r="Y490" s="214"/>
      <c r="Z490" s="214"/>
      <c r="AA490" s="214"/>
      <c r="AB490" s="214"/>
      <c r="AC490" s="217"/>
      <c r="AD490" s="266">
        <f t="shared" si="122"/>
        <v>0</v>
      </c>
      <c r="AE490" s="307"/>
      <c r="AF490" s="215">
        <f t="shared" si="123"/>
        <v>0</v>
      </c>
    </row>
    <row r="491" spans="1:32">
      <c r="A491" s="325">
        <f t="shared" si="124"/>
        <v>478</v>
      </c>
      <c r="B491" s="208" t="s">
        <v>524</v>
      </c>
      <c r="C491" s="208" t="s">
        <v>399</v>
      </c>
      <c r="D491" s="208" t="s">
        <v>896</v>
      </c>
      <c r="E491" s="237" t="s">
        <v>401</v>
      </c>
      <c r="F491" s="210">
        <v>0</v>
      </c>
      <c r="G491" s="210">
        <v>0</v>
      </c>
      <c r="H491" s="210">
        <v>0</v>
      </c>
      <c r="I491" s="210">
        <v>0</v>
      </c>
      <c r="J491" s="210">
        <v>0</v>
      </c>
      <c r="K491" s="210">
        <v>0</v>
      </c>
      <c r="L491" s="210">
        <v>0</v>
      </c>
      <c r="M491" s="210">
        <v>0</v>
      </c>
      <c r="N491" s="210">
        <v>0</v>
      </c>
      <c r="O491" s="210">
        <v>0</v>
      </c>
      <c r="P491" s="210">
        <v>0</v>
      </c>
      <c r="Q491" s="210">
        <v>0</v>
      </c>
      <c r="R491" s="210">
        <v>0</v>
      </c>
      <c r="S491" s="211">
        <f t="shared" si="117"/>
        <v>0</v>
      </c>
      <c r="T491" s="188"/>
      <c r="U491" s="214"/>
      <c r="V491" s="214"/>
      <c r="W491" s="214"/>
      <c r="X491" s="216">
        <f t="shared" si="126"/>
        <v>0</v>
      </c>
      <c r="Y491" s="214"/>
      <c r="Z491" s="214"/>
      <c r="AA491" s="214"/>
      <c r="AB491" s="214"/>
      <c r="AC491" s="217"/>
      <c r="AD491" s="266">
        <f t="shared" si="122"/>
        <v>0</v>
      </c>
      <c r="AE491" s="266"/>
      <c r="AF491" s="215">
        <f t="shared" si="123"/>
        <v>0</v>
      </c>
    </row>
    <row r="492" spans="1:32">
      <c r="A492" s="325">
        <f t="shared" si="124"/>
        <v>479</v>
      </c>
      <c r="B492" s="208" t="s">
        <v>494</v>
      </c>
      <c r="C492" s="208" t="s">
        <v>402</v>
      </c>
      <c r="D492" s="208" t="s">
        <v>22</v>
      </c>
      <c r="E492" s="237" t="s">
        <v>223</v>
      </c>
      <c r="F492" s="210">
        <v>0</v>
      </c>
      <c r="G492" s="210">
        <v>0</v>
      </c>
      <c r="H492" s="210">
        <v>0</v>
      </c>
      <c r="I492" s="210">
        <v>0</v>
      </c>
      <c r="J492" s="210">
        <v>0</v>
      </c>
      <c r="K492" s="210">
        <v>0</v>
      </c>
      <c r="L492" s="210">
        <v>0</v>
      </c>
      <c r="M492" s="210">
        <v>0</v>
      </c>
      <c r="N492" s="210">
        <v>0</v>
      </c>
      <c r="O492" s="210">
        <v>0</v>
      </c>
      <c r="P492" s="210">
        <v>0</v>
      </c>
      <c r="Q492" s="210">
        <v>0</v>
      </c>
      <c r="R492" s="210">
        <v>0</v>
      </c>
      <c r="S492" s="211">
        <f t="shared" si="117"/>
        <v>0</v>
      </c>
      <c r="T492" s="188"/>
      <c r="U492" s="214"/>
      <c r="V492" s="214"/>
      <c r="W492" s="214"/>
      <c r="X492" s="216">
        <f t="shared" si="126"/>
        <v>0</v>
      </c>
      <c r="Y492" s="214"/>
      <c r="Z492" s="214"/>
      <c r="AA492" s="214"/>
      <c r="AB492" s="214"/>
      <c r="AC492" s="217"/>
      <c r="AD492" s="266">
        <f t="shared" si="122"/>
        <v>0</v>
      </c>
      <c r="AE492" s="217"/>
      <c r="AF492" s="215">
        <f t="shared" si="123"/>
        <v>0</v>
      </c>
    </row>
    <row r="493" spans="1:32" s="267" customFormat="1">
      <c r="A493" s="325">
        <f t="shared" si="124"/>
        <v>480</v>
      </c>
      <c r="B493" s="185"/>
      <c r="C493" s="185"/>
      <c r="D493" s="185"/>
      <c r="E493" s="237" t="s">
        <v>403</v>
      </c>
      <c r="F493" s="218">
        <f>SUM(F418:F492)</f>
        <v>-31305191.20999999</v>
      </c>
      <c r="G493" s="218">
        <f t="shared" ref="G493:S493" si="128">SUM(G418:G492)</f>
        <v>-29916427.679999996</v>
      </c>
      <c r="H493" s="218">
        <f t="shared" si="128"/>
        <v>-31050749.560000002</v>
      </c>
      <c r="I493" s="218">
        <f t="shared" si="128"/>
        <v>-32926628.370000012</v>
      </c>
      <c r="J493" s="218">
        <f t="shared" si="128"/>
        <v>-26026564.849999998</v>
      </c>
      <c r="K493" s="218">
        <f t="shared" si="128"/>
        <v>-29297527.000000007</v>
      </c>
      <c r="L493" s="218">
        <f t="shared" si="128"/>
        <v>-32497909.800000001</v>
      </c>
      <c r="M493" s="218">
        <f t="shared" si="128"/>
        <v>-29147546.230000008</v>
      </c>
      <c r="N493" s="218">
        <f t="shared" si="128"/>
        <v>-26761465.989999995</v>
      </c>
      <c r="O493" s="218">
        <f t="shared" si="128"/>
        <v>-27148964.500000011</v>
      </c>
      <c r="P493" s="218">
        <f t="shared" si="128"/>
        <v>-28096571.479999993</v>
      </c>
      <c r="Q493" s="218">
        <f t="shared" si="128"/>
        <v>-33838947.650000006</v>
      </c>
      <c r="R493" s="218">
        <f t="shared" si="128"/>
        <v>-32063005.899999995</v>
      </c>
      <c r="S493" s="218">
        <f t="shared" si="128"/>
        <v>-29866116.805416666</v>
      </c>
      <c r="T493" s="185"/>
      <c r="U493" s="214"/>
      <c r="V493" s="214"/>
      <c r="W493" s="214"/>
      <c r="X493" s="216"/>
      <c r="Y493" s="214"/>
      <c r="Z493" s="214"/>
      <c r="AA493" s="214"/>
      <c r="AB493" s="214"/>
      <c r="AC493" s="217"/>
      <c r="AD493" s="217"/>
      <c r="AE493" s="217"/>
      <c r="AF493" s="215">
        <f t="shared" si="123"/>
        <v>0</v>
      </c>
    </row>
    <row r="494" spans="1:32">
      <c r="A494" s="325">
        <f t="shared" si="124"/>
        <v>481</v>
      </c>
      <c r="B494" s="185"/>
      <c r="C494" s="185"/>
      <c r="D494" s="185"/>
      <c r="E494" s="237"/>
      <c r="F494" s="210"/>
      <c r="G494" s="274"/>
      <c r="H494" s="258"/>
      <c r="I494" s="258"/>
      <c r="J494" s="259"/>
      <c r="K494" s="260"/>
      <c r="L494" s="261"/>
      <c r="M494" s="262"/>
      <c r="N494" s="263"/>
      <c r="O494" s="229"/>
      <c r="P494" s="264"/>
      <c r="Q494" s="275"/>
      <c r="R494" s="210"/>
      <c r="S494" s="228"/>
      <c r="T494" s="188"/>
      <c r="U494" s="214"/>
      <c r="V494" s="214"/>
      <c r="W494" s="214"/>
      <c r="X494" s="216"/>
      <c r="Y494" s="214"/>
      <c r="Z494" s="214"/>
      <c r="AA494" s="214"/>
      <c r="AB494" s="214"/>
      <c r="AC494" s="217"/>
      <c r="AD494" s="217"/>
      <c r="AE494" s="217"/>
      <c r="AF494" s="215">
        <f t="shared" si="123"/>
        <v>0</v>
      </c>
    </row>
    <row r="495" spans="1:32">
      <c r="A495" s="325">
        <f t="shared" si="124"/>
        <v>482</v>
      </c>
      <c r="B495" s="208" t="s">
        <v>524</v>
      </c>
      <c r="C495" s="208" t="s">
        <v>393</v>
      </c>
      <c r="D495" s="208" t="s">
        <v>207</v>
      </c>
      <c r="E495" s="237" t="s">
        <v>897</v>
      </c>
      <c r="F495" s="210">
        <v>-12302478.710000001</v>
      </c>
      <c r="G495" s="210">
        <v>-12314013.720000001</v>
      </c>
      <c r="H495" s="210">
        <v>-12214194.050000001</v>
      </c>
      <c r="I495" s="210">
        <v>-12214194.050000001</v>
      </c>
      <c r="J495" s="210">
        <v>-12028510.41</v>
      </c>
      <c r="K495" s="210">
        <v>-11942065.01</v>
      </c>
      <c r="L495" s="210">
        <v>-11832844.279999999</v>
      </c>
      <c r="M495" s="210">
        <v>-11736163.92</v>
      </c>
      <c r="N495" s="210">
        <v>-11308909.35</v>
      </c>
      <c r="O495" s="210">
        <v>-11223482.380000001</v>
      </c>
      <c r="P495" s="210">
        <v>-11132875.869999999</v>
      </c>
      <c r="Q495" s="210">
        <v>-11001018.83</v>
      </c>
      <c r="R495" s="210">
        <v>-10840395.23</v>
      </c>
      <c r="S495" s="211">
        <f t="shared" si="117"/>
        <v>-11709975.736666666</v>
      </c>
      <c r="T495" s="188"/>
      <c r="U495" s="214"/>
      <c r="V495" s="214">
        <f>+S495</f>
        <v>-11709975.736666666</v>
      </c>
      <c r="W495" s="214"/>
      <c r="X495" s="216"/>
      <c r="Y495" s="214"/>
      <c r="Z495" s="214"/>
      <c r="AA495" s="214"/>
      <c r="AB495" s="214"/>
      <c r="AC495" s="217"/>
      <c r="AD495" s="266">
        <f>+V495</f>
        <v>-11709975.736666666</v>
      </c>
      <c r="AE495" s="217"/>
      <c r="AF495" s="215">
        <f t="shared" si="123"/>
        <v>0</v>
      </c>
    </row>
    <row r="496" spans="1:32">
      <c r="A496" s="325">
        <f t="shared" si="124"/>
        <v>483</v>
      </c>
      <c r="B496" s="208" t="s">
        <v>524</v>
      </c>
      <c r="C496" s="208" t="s">
        <v>393</v>
      </c>
      <c r="D496" s="208" t="s">
        <v>256</v>
      </c>
      <c r="E496" s="237" t="s">
        <v>898</v>
      </c>
      <c r="F496" s="210">
        <v>0</v>
      </c>
      <c r="G496" s="210">
        <v>0</v>
      </c>
      <c r="H496" s="210">
        <v>0</v>
      </c>
      <c r="I496" s="210">
        <v>0</v>
      </c>
      <c r="J496" s="210">
        <v>0</v>
      </c>
      <c r="K496" s="210">
        <v>0</v>
      </c>
      <c r="L496" s="210">
        <v>-466500</v>
      </c>
      <c r="M496" s="210">
        <v>-466500</v>
      </c>
      <c r="N496" s="210">
        <v>-466500</v>
      </c>
      <c r="O496" s="210">
        <v>-466500</v>
      </c>
      <c r="P496" s="210">
        <v>-466500</v>
      </c>
      <c r="Q496" s="210">
        <v>-466500</v>
      </c>
      <c r="R496" s="210">
        <v>-466500</v>
      </c>
      <c r="S496" s="211">
        <f t="shared" si="117"/>
        <v>-252687.5</v>
      </c>
      <c r="T496" s="188"/>
      <c r="U496" s="214"/>
      <c r="V496" s="214">
        <f t="shared" ref="V496:V500" si="129">+S496</f>
        <v>-252687.5</v>
      </c>
      <c r="W496" s="214"/>
      <c r="X496" s="216"/>
      <c r="Y496" s="214"/>
      <c r="Z496" s="214"/>
      <c r="AA496" s="214"/>
      <c r="AB496" s="214"/>
      <c r="AC496" s="217"/>
      <c r="AD496" s="266">
        <f t="shared" ref="AD496:AD500" si="130">+V496</f>
        <v>-252687.5</v>
      </c>
      <c r="AE496" s="217"/>
      <c r="AF496" s="215">
        <f t="shared" si="123"/>
        <v>0</v>
      </c>
    </row>
    <row r="497" spans="1:32">
      <c r="A497" s="325">
        <f t="shared" si="124"/>
        <v>484</v>
      </c>
      <c r="B497" s="208" t="s">
        <v>522</v>
      </c>
      <c r="C497" s="208" t="s">
        <v>393</v>
      </c>
      <c r="D497" s="208" t="s">
        <v>256</v>
      </c>
      <c r="E497" s="237" t="s">
        <v>899</v>
      </c>
      <c r="F497" s="210">
        <v>-1558863.99</v>
      </c>
      <c r="G497" s="210">
        <v>-1558863.99</v>
      </c>
      <c r="H497" s="210">
        <v>-1558863.99</v>
      </c>
      <c r="I497" s="210">
        <v>-1557753.99</v>
      </c>
      <c r="J497" s="210">
        <v>-1557753.99</v>
      </c>
      <c r="K497" s="210">
        <v>-1553616.16</v>
      </c>
      <c r="L497" s="210">
        <v>-1553616.16</v>
      </c>
      <c r="M497" s="210">
        <v>-1553616.16</v>
      </c>
      <c r="N497" s="210">
        <v>-1553616.16</v>
      </c>
      <c r="O497" s="210">
        <v>-1553616.16</v>
      </c>
      <c r="P497" s="210">
        <v>-1553616.16</v>
      </c>
      <c r="Q497" s="210">
        <v>-1553616.16</v>
      </c>
      <c r="R497" s="210">
        <v>-1545967.84</v>
      </c>
      <c r="S497" s="211">
        <f t="shared" si="117"/>
        <v>-1555080.4162499998</v>
      </c>
      <c r="T497" s="188"/>
      <c r="U497" s="214"/>
      <c r="V497" s="214">
        <f t="shared" si="129"/>
        <v>-1555080.4162499998</v>
      </c>
      <c r="W497" s="214"/>
      <c r="X497" s="216"/>
      <c r="Y497" s="214"/>
      <c r="Z497" s="214"/>
      <c r="AA497" s="214"/>
      <c r="AB497" s="214"/>
      <c r="AC497" s="217"/>
      <c r="AD497" s="266">
        <f t="shared" si="130"/>
        <v>-1555080.4162499998</v>
      </c>
      <c r="AE497" s="217"/>
      <c r="AF497" s="215">
        <f t="shared" si="123"/>
        <v>0</v>
      </c>
    </row>
    <row r="498" spans="1:32">
      <c r="A498" s="325">
        <f t="shared" si="124"/>
        <v>485</v>
      </c>
      <c r="B498" s="208" t="s">
        <v>494</v>
      </c>
      <c r="C498" s="208" t="s">
        <v>404</v>
      </c>
      <c r="D498" s="208" t="s">
        <v>207</v>
      </c>
      <c r="E498" s="237" t="s">
        <v>900</v>
      </c>
      <c r="F498" s="210">
        <v>-7969990.1299999999</v>
      </c>
      <c r="G498" s="210">
        <v>-8027230.71</v>
      </c>
      <c r="H498" s="210">
        <v>-8084471.29</v>
      </c>
      <c r="I498" s="210">
        <v>-8141711.8700000001</v>
      </c>
      <c r="J498" s="210">
        <v>-8198952.46</v>
      </c>
      <c r="K498" s="210">
        <v>-8262087.6299999999</v>
      </c>
      <c r="L498" s="210">
        <v>-8320507.1299999999</v>
      </c>
      <c r="M498" s="210">
        <v>-8378926.6299999999</v>
      </c>
      <c r="N498" s="210">
        <v>-8437346.1300000008</v>
      </c>
      <c r="O498" s="210">
        <v>-8495765.6300000008</v>
      </c>
      <c r="P498" s="210">
        <v>-8554185.1300000008</v>
      </c>
      <c r="Q498" s="210">
        <v>-8612604.6300000008</v>
      </c>
      <c r="R498" s="210">
        <v>-5590044.1200000001</v>
      </c>
      <c r="S498" s="211">
        <f t="shared" si="117"/>
        <v>-8191150.5304166665</v>
      </c>
      <c r="T498" s="188"/>
      <c r="U498" s="214"/>
      <c r="V498" s="214">
        <f t="shared" si="129"/>
        <v>-8191150.5304166665</v>
      </c>
      <c r="W498" s="214"/>
      <c r="X498" s="216"/>
      <c r="Y498" s="214"/>
      <c r="Z498" s="214"/>
      <c r="AA498" s="214"/>
      <c r="AB498" s="214"/>
      <c r="AC498" s="217"/>
      <c r="AD498" s="266">
        <f t="shared" si="130"/>
        <v>-8191150.5304166665</v>
      </c>
      <c r="AE498" s="217"/>
      <c r="AF498" s="215">
        <f t="shared" si="123"/>
        <v>0</v>
      </c>
    </row>
    <row r="499" spans="1:32">
      <c r="A499" s="325">
        <f t="shared" si="124"/>
        <v>486</v>
      </c>
      <c r="B499" s="208" t="s">
        <v>494</v>
      </c>
      <c r="C499" s="208" t="s">
        <v>404</v>
      </c>
      <c r="D499" s="208" t="s">
        <v>343</v>
      </c>
      <c r="E499" s="237" t="s">
        <v>901</v>
      </c>
      <c r="F499" s="210">
        <v>-94311.08</v>
      </c>
      <c r="G499" s="210">
        <v>-94311.08</v>
      </c>
      <c r="H499" s="210">
        <v>-94311.08</v>
      </c>
      <c r="I499" s="210">
        <v>-94311.08</v>
      </c>
      <c r="J499" s="210">
        <v>-94311.08</v>
      </c>
      <c r="K499" s="210">
        <v>-94311.08</v>
      </c>
      <c r="L499" s="210">
        <v>-94311.08</v>
      </c>
      <c r="M499" s="210">
        <v>-94311.08</v>
      </c>
      <c r="N499" s="210">
        <v>-94311.08</v>
      </c>
      <c r="O499" s="210">
        <v>-94311.08</v>
      </c>
      <c r="P499" s="210">
        <v>-94311.08</v>
      </c>
      <c r="Q499" s="210">
        <v>-94311.08</v>
      </c>
      <c r="R499" s="210">
        <v>-112904.15</v>
      </c>
      <c r="S499" s="211">
        <f t="shared" si="117"/>
        <v>-95085.791249999966</v>
      </c>
      <c r="T499" s="188"/>
      <c r="U499" s="214"/>
      <c r="V499" s="214">
        <f t="shared" si="129"/>
        <v>-95085.791249999966</v>
      </c>
      <c r="W499" s="214"/>
      <c r="X499" s="216"/>
      <c r="Y499" s="214"/>
      <c r="Z499" s="214"/>
      <c r="AA499" s="214"/>
      <c r="AB499" s="214"/>
      <c r="AC499" s="217"/>
      <c r="AD499" s="266">
        <f t="shared" si="130"/>
        <v>-95085.791249999966</v>
      </c>
      <c r="AE499" s="217"/>
      <c r="AF499" s="215">
        <f t="shared" si="123"/>
        <v>0</v>
      </c>
    </row>
    <row r="500" spans="1:32">
      <c r="A500" s="325">
        <f t="shared" si="124"/>
        <v>487</v>
      </c>
      <c r="B500" s="208" t="s">
        <v>494</v>
      </c>
      <c r="C500" s="208" t="s">
        <v>404</v>
      </c>
      <c r="D500" s="208" t="s">
        <v>344</v>
      </c>
      <c r="E500" s="237" t="s">
        <v>902</v>
      </c>
      <c r="F500" s="210">
        <v>-343412</v>
      </c>
      <c r="G500" s="210">
        <v>-343412</v>
      </c>
      <c r="H500" s="210">
        <v>-343412</v>
      </c>
      <c r="I500" s="210">
        <v>-343412</v>
      </c>
      <c r="J500" s="210">
        <v>-343412</v>
      </c>
      <c r="K500" s="210">
        <v>-343412</v>
      </c>
      <c r="L500" s="210">
        <v>-343412</v>
      </c>
      <c r="M500" s="210">
        <v>-343412</v>
      </c>
      <c r="N500" s="210">
        <v>-343412</v>
      </c>
      <c r="O500" s="210">
        <v>-343412</v>
      </c>
      <c r="P500" s="210">
        <v>-343412</v>
      </c>
      <c r="Q500" s="210">
        <v>-343412</v>
      </c>
      <c r="R500" s="210">
        <v>-108832</v>
      </c>
      <c r="S500" s="211">
        <f t="shared" si="117"/>
        <v>-333637.83333333331</v>
      </c>
      <c r="T500" s="188"/>
      <c r="U500" s="214"/>
      <c r="V500" s="214">
        <f t="shared" si="129"/>
        <v>-333637.83333333331</v>
      </c>
      <c r="W500" s="214"/>
      <c r="X500" s="216"/>
      <c r="Y500" s="214"/>
      <c r="Z500" s="214"/>
      <c r="AA500" s="214"/>
      <c r="AB500" s="214"/>
      <c r="AC500" s="217"/>
      <c r="AD500" s="266">
        <f t="shared" si="130"/>
        <v>-333637.83333333331</v>
      </c>
      <c r="AE500" s="217"/>
      <c r="AF500" s="215">
        <f t="shared" si="123"/>
        <v>0</v>
      </c>
    </row>
    <row r="501" spans="1:32">
      <c r="A501" s="325">
        <f t="shared" si="124"/>
        <v>488</v>
      </c>
      <c r="B501" s="208" t="s">
        <v>494</v>
      </c>
      <c r="C501" s="208" t="s">
        <v>405</v>
      </c>
      <c r="D501" s="208" t="s">
        <v>903</v>
      </c>
      <c r="E501" s="237" t="s">
        <v>904</v>
      </c>
      <c r="F501" s="210">
        <v>-61208025.729999997</v>
      </c>
      <c r="G501" s="210">
        <v>-61488477.130000003</v>
      </c>
      <c r="H501" s="210">
        <v>-61770218.670000002</v>
      </c>
      <c r="I501" s="210">
        <v>-62053256.390000001</v>
      </c>
      <c r="J501" s="210">
        <v>-62337596.329999998</v>
      </c>
      <c r="K501" s="210">
        <v>-62623244.380000003</v>
      </c>
      <c r="L501" s="210">
        <v>-62910206.68</v>
      </c>
      <c r="M501" s="210">
        <v>-63198489.299999997</v>
      </c>
      <c r="N501" s="210">
        <v>-63488098.350000001</v>
      </c>
      <c r="O501" s="210">
        <v>-63779039.810000002</v>
      </c>
      <c r="P501" s="210">
        <v>-64071319.920000002</v>
      </c>
      <c r="Q501" s="210">
        <v>-64364944.859999999</v>
      </c>
      <c r="R501" s="210">
        <v>-66788045.990000002</v>
      </c>
      <c r="S501" s="211">
        <f t="shared" si="117"/>
        <v>-63006910.639999993</v>
      </c>
      <c r="T501" s="188"/>
      <c r="U501" s="214"/>
      <c r="V501" s="214"/>
      <c r="W501" s="214"/>
      <c r="X501" s="216">
        <f>+S501</f>
        <v>-63006910.639999993</v>
      </c>
      <c r="Y501" s="214">
        <f>+X501*Z6</f>
        <v>-47160672.614039995</v>
      </c>
      <c r="Z501" s="214">
        <f>+X501*Z7</f>
        <v>-15844137.795605332</v>
      </c>
      <c r="AA501" s="214">
        <f>+S501</f>
        <v>-63006910.639999993</v>
      </c>
      <c r="AB501" s="214"/>
      <c r="AC501" s="217"/>
      <c r="AD501" s="266"/>
      <c r="AE501" s="217"/>
      <c r="AF501" s="215">
        <f t="shared" si="123"/>
        <v>0</v>
      </c>
    </row>
    <row r="502" spans="1:32">
      <c r="A502" s="325">
        <f t="shared" si="124"/>
        <v>489</v>
      </c>
      <c r="B502" s="208" t="s">
        <v>494</v>
      </c>
      <c r="C502" s="208" t="s">
        <v>402</v>
      </c>
      <c r="D502" s="208" t="s">
        <v>25</v>
      </c>
      <c r="E502" s="237" t="s">
        <v>258</v>
      </c>
      <c r="F502" s="210">
        <v>0</v>
      </c>
      <c r="G502" s="210">
        <v>0</v>
      </c>
      <c r="H502" s="210">
        <v>0</v>
      </c>
      <c r="I502" s="210">
        <v>0</v>
      </c>
      <c r="J502" s="210">
        <v>0</v>
      </c>
      <c r="K502" s="210">
        <v>0</v>
      </c>
      <c r="L502" s="210">
        <v>0</v>
      </c>
      <c r="M502" s="210">
        <v>0</v>
      </c>
      <c r="N502" s="210">
        <v>0</v>
      </c>
      <c r="O502" s="210">
        <v>0</v>
      </c>
      <c r="P502" s="210">
        <v>0</v>
      </c>
      <c r="Q502" s="210">
        <v>0</v>
      </c>
      <c r="R502" s="210">
        <v>0</v>
      </c>
      <c r="S502" s="211">
        <f t="shared" si="117"/>
        <v>0</v>
      </c>
      <c r="T502" s="188"/>
      <c r="U502" s="214"/>
      <c r="V502" s="214"/>
      <c r="W502" s="214"/>
      <c r="X502" s="216"/>
      <c r="Y502" s="214"/>
      <c r="Z502" s="214"/>
      <c r="AA502" s="214"/>
      <c r="AB502" s="214"/>
      <c r="AC502" s="217"/>
      <c r="AD502" s="266"/>
      <c r="AE502" s="217"/>
      <c r="AF502" s="215">
        <f t="shared" si="123"/>
        <v>0</v>
      </c>
    </row>
    <row r="503" spans="1:32">
      <c r="A503" s="325">
        <f t="shared" si="124"/>
        <v>490</v>
      </c>
      <c r="B503" s="208" t="s">
        <v>494</v>
      </c>
      <c r="C503" s="208" t="s">
        <v>406</v>
      </c>
      <c r="D503" s="208" t="s">
        <v>355</v>
      </c>
      <c r="E503" s="237" t="s">
        <v>905</v>
      </c>
      <c r="F503" s="210">
        <v>-2795077.3</v>
      </c>
      <c r="G503" s="210">
        <v>-3373786.93</v>
      </c>
      <c r="H503" s="210">
        <v>-3373786.93</v>
      </c>
      <c r="I503" s="210">
        <v>-3373786.93</v>
      </c>
      <c r="J503" s="210">
        <v>-3373786.93</v>
      </c>
      <c r="K503" s="210">
        <v>-3373786.93</v>
      </c>
      <c r="L503" s="210">
        <v>-3373786.93</v>
      </c>
      <c r="M503" s="210">
        <v>-3373786.93</v>
      </c>
      <c r="N503" s="210">
        <v>-3373786.93</v>
      </c>
      <c r="O503" s="210">
        <v>-3373786.93</v>
      </c>
      <c r="P503" s="210">
        <v>-3373786.93</v>
      </c>
      <c r="Q503" s="210">
        <v>-3373786.93</v>
      </c>
      <c r="R503" s="210">
        <v>-3373786.93</v>
      </c>
      <c r="S503" s="211">
        <f t="shared" si="117"/>
        <v>-3349674.0287500005</v>
      </c>
      <c r="T503" s="188"/>
      <c r="U503" s="214"/>
      <c r="V503" s="214"/>
      <c r="W503" s="214"/>
      <c r="X503" s="216">
        <f>+S503</f>
        <v>-3349674.0287500005</v>
      </c>
      <c r="Y503" s="214">
        <f>+'[13]Adv for Const. &amp; Def Tax'!AX18</f>
        <v>-3261101.5437500007</v>
      </c>
      <c r="Z503" s="214">
        <f>+'[13]Adv for Const. &amp; Def Tax'!AY18</f>
        <v>-149429.52375000002</v>
      </c>
      <c r="AA503" s="214"/>
      <c r="AB503" s="214"/>
      <c r="AC503" s="217"/>
      <c r="AD503" s="266"/>
      <c r="AE503" s="217"/>
      <c r="AF503" s="215">
        <f t="shared" si="123"/>
        <v>0</v>
      </c>
    </row>
    <row r="504" spans="1:32">
      <c r="A504" s="325">
        <f t="shared" si="124"/>
        <v>491</v>
      </c>
      <c r="B504" s="208" t="s">
        <v>494</v>
      </c>
      <c r="C504" s="208" t="s">
        <v>406</v>
      </c>
      <c r="D504" s="208" t="s">
        <v>383</v>
      </c>
      <c r="E504" s="237" t="s">
        <v>906</v>
      </c>
      <c r="F504" s="210">
        <v>-703928.77</v>
      </c>
      <c r="G504" s="210">
        <v>-9240.8200000000706</v>
      </c>
      <c r="H504" s="210">
        <v>-10739.5100000001</v>
      </c>
      <c r="I504" s="210">
        <v>-13635.6500000001</v>
      </c>
      <c r="J504" s="210">
        <v>-14985.880000000099</v>
      </c>
      <c r="K504" s="210">
        <v>-16545.300000000101</v>
      </c>
      <c r="L504" s="210">
        <v>-30615.840000000098</v>
      </c>
      <c r="M504" s="210">
        <v>-55167.110000000102</v>
      </c>
      <c r="N504" s="210">
        <v>-61805.460000000101</v>
      </c>
      <c r="O504" s="210">
        <v>-69511.050000000105</v>
      </c>
      <c r="P504" s="210">
        <v>-47101.050000000097</v>
      </c>
      <c r="Q504" s="210">
        <v>-47101.050000000097</v>
      </c>
      <c r="R504" s="210">
        <v>-48360.090000000098</v>
      </c>
      <c r="S504" s="211">
        <f t="shared" si="117"/>
        <v>-62716.095833333435</v>
      </c>
      <c r="T504" s="188"/>
      <c r="U504" s="214"/>
      <c r="V504" s="214"/>
      <c r="W504" s="214"/>
      <c r="X504" s="216">
        <f t="shared" ref="X504:X507" si="131">+S504</f>
        <v>-62716.095833333435</v>
      </c>
      <c r="Y504" s="214"/>
      <c r="Z504" s="214"/>
      <c r="AA504" s="214"/>
      <c r="AB504" s="214"/>
      <c r="AC504" s="217"/>
      <c r="AD504" s="266"/>
      <c r="AE504" s="217"/>
      <c r="AF504" s="215">
        <f t="shared" si="123"/>
        <v>0</v>
      </c>
    </row>
    <row r="505" spans="1:32">
      <c r="A505" s="325">
        <f t="shared" si="124"/>
        <v>492</v>
      </c>
      <c r="B505" s="208" t="s">
        <v>494</v>
      </c>
      <c r="C505" s="208" t="s">
        <v>406</v>
      </c>
      <c r="D505" s="208" t="s">
        <v>907</v>
      </c>
      <c r="E505" s="237" t="s">
        <v>908</v>
      </c>
      <c r="F505" s="210">
        <v>10595.79</v>
      </c>
      <c r="G505" s="210">
        <v>0</v>
      </c>
      <c r="H505" s="210">
        <v>0</v>
      </c>
      <c r="I505" s="210">
        <v>0</v>
      </c>
      <c r="J505" s="210">
        <v>0</v>
      </c>
      <c r="K505" s="210">
        <v>0</v>
      </c>
      <c r="L505" s="210">
        <v>0</v>
      </c>
      <c r="M505" s="210">
        <v>2611.7800000000002</v>
      </c>
      <c r="N505" s="210">
        <v>3199.78</v>
      </c>
      <c r="O505" s="210">
        <v>3199.78</v>
      </c>
      <c r="P505" s="210">
        <v>3199.78</v>
      </c>
      <c r="Q505" s="210">
        <v>3199.78</v>
      </c>
      <c r="R505" s="210">
        <v>3199.78</v>
      </c>
      <c r="S505" s="211">
        <f t="shared" si="117"/>
        <v>1859.0570833333334</v>
      </c>
      <c r="T505" s="188"/>
      <c r="U505" s="214"/>
      <c r="V505" s="214"/>
      <c r="W505" s="214"/>
      <c r="X505" s="216">
        <f t="shared" si="131"/>
        <v>1859.0570833333334</v>
      </c>
      <c r="Y505" s="214"/>
      <c r="Z505" s="214"/>
      <c r="AA505" s="214"/>
      <c r="AB505" s="214"/>
      <c r="AC505" s="217"/>
      <c r="AD505" s="266"/>
      <c r="AE505" s="217"/>
      <c r="AF505" s="215">
        <f t="shared" si="123"/>
        <v>0</v>
      </c>
    </row>
    <row r="506" spans="1:32">
      <c r="A506" s="325">
        <f t="shared" si="124"/>
        <v>493</v>
      </c>
      <c r="B506" s="208" t="s">
        <v>494</v>
      </c>
      <c r="C506" s="208" t="s">
        <v>406</v>
      </c>
      <c r="D506" s="208" t="s">
        <v>536</v>
      </c>
      <c r="E506" s="237" t="s">
        <v>909</v>
      </c>
      <c r="F506" s="210">
        <v>105195.79</v>
      </c>
      <c r="G506" s="210">
        <v>0</v>
      </c>
      <c r="H506" s="210">
        <v>0</v>
      </c>
      <c r="I506" s="210">
        <v>0</v>
      </c>
      <c r="J506" s="210">
        <v>99992.08</v>
      </c>
      <c r="K506" s="210">
        <v>99992.08</v>
      </c>
      <c r="L506" s="210">
        <v>99992.08</v>
      </c>
      <c r="M506" s="210">
        <v>99992.08</v>
      </c>
      <c r="N506" s="210">
        <v>103023.82</v>
      </c>
      <c r="O506" s="210">
        <v>103023.82</v>
      </c>
      <c r="P506" s="210">
        <v>117299.85</v>
      </c>
      <c r="Q506" s="210">
        <v>117299.85</v>
      </c>
      <c r="R506" s="210">
        <v>117299.85</v>
      </c>
      <c r="S506" s="211">
        <f t="shared" si="117"/>
        <v>79321.956666666665</v>
      </c>
      <c r="T506" s="188"/>
      <c r="U506" s="214"/>
      <c r="V506" s="214"/>
      <c r="W506" s="214"/>
      <c r="X506" s="216">
        <f t="shared" si="131"/>
        <v>79321.956666666665</v>
      </c>
      <c r="Y506" s="214">
        <f>+'[13]Adv for Const. &amp; Def Tax'!AX19</f>
        <v>75480.077083333337</v>
      </c>
      <c r="Z506" s="214">
        <f>+'[13]Adv for Const. &amp; Def Tax'!AY19</f>
        <v>3841.8795833333338</v>
      </c>
      <c r="AA506" s="214"/>
      <c r="AB506" s="214"/>
      <c r="AC506" s="217"/>
      <c r="AD506" s="266"/>
      <c r="AE506" s="217"/>
      <c r="AF506" s="215">
        <f t="shared" si="123"/>
        <v>0</v>
      </c>
    </row>
    <row r="507" spans="1:32">
      <c r="A507" s="325">
        <f t="shared" si="124"/>
        <v>494</v>
      </c>
      <c r="B507" s="208" t="s">
        <v>494</v>
      </c>
      <c r="C507" s="208" t="s">
        <v>406</v>
      </c>
      <c r="D507" s="208" t="s">
        <v>910</v>
      </c>
      <c r="E507" s="237" t="s">
        <v>911</v>
      </c>
      <c r="F507" s="210">
        <v>-1104303.6499999999</v>
      </c>
      <c r="G507" s="210">
        <v>-1079956.68</v>
      </c>
      <c r="H507" s="210">
        <v>-1079956.68</v>
      </c>
      <c r="I507" s="210">
        <v>-1079452.97</v>
      </c>
      <c r="J507" s="210">
        <v>-1079452.97</v>
      </c>
      <c r="K507" s="210">
        <v>-1079452.97</v>
      </c>
      <c r="L507" s="210">
        <v>-1082136.3</v>
      </c>
      <c r="M507" s="210">
        <v>-1080347.08</v>
      </c>
      <c r="N507" s="210">
        <v>-1072375.83</v>
      </c>
      <c r="O507" s="210">
        <v>-1091726.19</v>
      </c>
      <c r="P507" s="210">
        <v>-1015519.5</v>
      </c>
      <c r="Q507" s="210">
        <v>-1015519.5</v>
      </c>
      <c r="R507" s="210">
        <v>-1014253.48</v>
      </c>
      <c r="S507" s="211">
        <f t="shared" si="117"/>
        <v>-1067931.2695833333</v>
      </c>
      <c r="T507" s="188"/>
      <c r="U507" s="214"/>
      <c r="V507" s="214"/>
      <c r="W507" s="214"/>
      <c r="X507" s="216">
        <f t="shared" si="131"/>
        <v>-1067931.2695833333</v>
      </c>
      <c r="Y507" s="214">
        <f>+'[13]Adv for Const. &amp; Def Tax'!AX21</f>
        <v>-799202.76958333328</v>
      </c>
      <c r="Z507" s="214">
        <f>+'[13]Adv for Const. &amp; Def Tax'!AY21</f>
        <v>-268728.49999999994</v>
      </c>
      <c r="AA507" s="214"/>
      <c r="AB507" s="214"/>
      <c r="AC507" s="217"/>
      <c r="AD507" s="266"/>
      <c r="AE507" s="217"/>
      <c r="AF507" s="215">
        <f t="shared" si="123"/>
        <v>0</v>
      </c>
    </row>
    <row r="508" spans="1:32">
      <c r="A508" s="325">
        <f t="shared" si="124"/>
        <v>495</v>
      </c>
      <c r="B508" s="208" t="s">
        <v>494</v>
      </c>
      <c r="C508" s="208" t="s">
        <v>407</v>
      </c>
      <c r="D508" s="208" t="s">
        <v>912</v>
      </c>
      <c r="E508" s="237" t="s">
        <v>913</v>
      </c>
      <c r="F508" s="210">
        <v>-1009.5</v>
      </c>
      <c r="G508" s="210">
        <v>-1016.83</v>
      </c>
      <c r="H508" s="210">
        <v>-1005.26</v>
      </c>
      <c r="I508" s="210">
        <v>-1011.66</v>
      </c>
      <c r="J508" s="210">
        <v>-911.04</v>
      </c>
      <c r="K508" s="210">
        <v>-1014.1</v>
      </c>
      <c r="L508" s="210">
        <v>-682.52</v>
      </c>
      <c r="M508" s="210">
        <v>-1030.43</v>
      </c>
      <c r="N508" s="210">
        <v>-1036.6600000000001</v>
      </c>
      <c r="O508" s="210">
        <v>-1043.72</v>
      </c>
      <c r="P508" s="210">
        <v>92.559999999999903</v>
      </c>
      <c r="Q508" s="210">
        <v>129.22999999999999</v>
      </c>
      <c r="R508" s="210">
        <v>121.7</v>
      </c>
      <c r="S508" s="211">
        <f t="shared" si="117"/>
        <v>-747.86083333333329</v>
      </c>
      <c r="T508" s="188"/>
      <c r="U508" s="214"/>
      <c r="V508" s="214">
        <f t="shared" ref="V508:V512" si="132">+S508</f>
        <v>-747.86083333333329</v>
      </c>
      <c r="W508" s="214"/>
      <c r="X508" s="216"/>
      <c r="Y508" s="214"/>
      <c r="Z508" s="214"/>
      <c r="AA508" s="214"/>
      <c r="AB508" s="214"/>
      <c r="AC508" s="217"/>
      <c r="AD508" s="266">
        <f t="shared" ref="AD508:AD516" si="133">+V508</f>
        <v>-747.86083333333329</v>
      </c>
      <c r="AE508" s="217"/>
      <c r="AF508" s="215">
        <f t="shared" si="123"/>
        <v>0</v>
      </c>
    </row>
    <row r="509" spans="1:32">
      <c r="A509" s="325">
        <f t="shared" si="124"/>
        <v>496</v>
      </c>
      <c r="B509" s="208" t="s">
        <v>494</v>
      </c>
      <c r="C509" s="208" t="s">
        <v>407</v>
      </c>
      <c r="D509" s="208" t="s">
        <v>914</v>
      </c>
      <c r="E509" s="237" t="s">
        <v>915</v>
      </c>
      <c r="F509" s="210">
        <v>-72405</v>
      </c>
      <c r="G509" s="210">
        <v>-72405</v>
      </c>
      <c r="H509" s="210">
        <v>-72405</v>
      </c>
      <c r="I509" s="210">
        <v>-72405</v>
      </c>
      <c r="J509" s="210">
        <v>-72405</v>
      </c>
      <c r="K509" s="210">
        <v>-72405</v>
      </c>
      <c r="L509" s="210">
        <v>-72405</v>
      </c>
      <c r="M509" s="210">
        <v>-72405</v>
      </c>
      <c r="N509" s="210">
        <v>-72405</v>
      </c>
      <c r="O509" s="210">
        <v>-48270</v>
      </c>
      <c r="P509" s="210">
        <v>-48270</v>
      </c>
      <c r="Q509" s="210">
        <v>-48270</v>
      </c>
      <c r="R509" s="210">
        <v>-48270</v>
      </c>
      <c r="S509" s="211">
        <f t="shared" si="117"/>
        <v>-65365.625</v>
      </c>
      <c r="T509" s="188"/>
      <c r="U509" s="214"/>
      <c r="V509" s="214">
        <f t="shared" si="132"/>
        <v>-65365.625</v>
      </c>
      <c r="W509" s="214"/>
      <c r="X509" s="216"/>
      <c r="Y509" s="214"/>
      <c r="Z509" s="214"/>
      <c r="AA509" s="214"/>
      <c r="AB509" s="214"/>
      <c r="AC509" s="217"/>
      <c r="AD509" s="266">
        <f t="shared" si="133"/>
        <v>-65365.625</v>
      </c>
      <c r="AE509" s="217"/>
      <c r="AF509" s="215">
        <f t="shared" si="123"/>
        <v>0</v>
      </c>
    </row>
    <row r="510" spans="1:32">
      <c r="A510" s="325">
        <f t="shared" si="124"/>
        <v>497</v>
      </c>
      <c r="B510" s="208" t="s">
        <v>494</v>
      </c>
      <c r="C510" s="208" t="s">
        <v>407</v>
      </c>
      <c r="D510" s="208" t="s">
        <v>916</v>
      </c>
      <c r="E510" s="237" t="s">
        <v>917</v>
      </c>
      <c r="F510" s="210">
        <v>-8438376.6899999995</v>
      </c>
      <c r="G510" s="210">
        <v>-8462195.1099999994</v>
      </c>
      <c r="H510" s="210">
        <v>-8479869.4800000004</v>
      </c>
      <c r="I510" s="210">
        <v>-8499122.9299999997</v>
      </c>
      <c r="J510" s="210">
        <v>-8510386.5500000007</v>
      </c>
      <c r="K510" s="210">
        <v>-8323671.0800000001</v>
      </c>
      <c r="L510" s="210">
        <v>-8300660.7699999996</v>
      </c>
      <c r="M510" s="210">
        <v>-8277660.8499999996</v>
      </c>
      <c r="N510" s="210">
        <v>-8254660.9299999997</v>
      </c>
      <c r="O510" s="210">
        <v>-8231377.4400000004</v>
      </c>
      <c r="P510" s="210">
        <v>-8208377.5199999996</v>
      </c>
      <c r="Q510" s="210">
        <v>-8185377.5999999996</v>
      </c>
      <c r="R510" s="210">
        <v>-9444729.6899999995</v>
      </c>
      <c r="S510" s="211">
        <f t="shared" si="117"/>
        <v>-8389576.1208333317</v>
      </c>
      <c r="T510" s="188"/>
      <c r="U510" s="214"/>
      <c r="V510" s="214">
        <f t="shared" si="132"/>
        <v>-8389576.1208333317</v>
      </c>
      <c r="W510" s="214"/>
      <c r="X510" s="216"/>
      <c r="Y510" s="214"/>
      <c r="Z510" s="214"/>
      <c r="AA510" s="214"/>
      <c r="AB510" s="214"/>
      <c r="AC510" s="217"/>
      <c r="AD510" s="266">
        <f t="shared" si="133"/>
        <v>-8389576.1208333317</v>
      </c>
      <c r="AE510" s="217"/>
      <c r="AF510" s="215">
        <f t="shared" si="123"/>
        <v>0</v>
      </c>
    </row>
    <row r="511" spans="1:32">
      <c r="A511" s="325">
        <f t="shared" si="124"/>
        <v>498</v>
      </c>
      <c r="B511" s="208" t="s">
        <v>494</v>
      </c>
      <c r="C511" s="208" t="s">
        <v>407</v>
      </c>
      <c r="D511" s="208" t="s">
        <v>918</v>
      </c>
      <c r="E511" s="237" t="s">
        <v>919</v>
      </c>
      <c r="F511" s="210">
        <v>-930129</v>
      </c>
      <c r="G511" s="210">
        <v>-930129</v>
      </c>
      <c r="H511" s="210">
        <v>-930129</v>
      </c>
      <c r="I511" s="210">
        <v>-930129</v>
      </c>
      <c r="J511" s="210">
        <v>-930129</v>
      </c>
      <c r="K511" s="210">
        <v>-930129</v>
      </c>
      <c r="L511" s="210">
        <v>-930129</v>
      </c>
      <c r="M511" s="210">
        <v>-930129</v>
      </c>
      <c r="N511" s="210">
        <v>-930129</v>
      </c>
      <c r="O511" s="210">
        <v>-930129</v>
      </c>
      <c r="P511" s="210">
        <v>-930129</v>
      </c>
      <c r="Q511" s="210">
        <v>-930129</v>
      </c>
      <c r="R511" s="210">
        <v>-974030</v>
      </c>
      <c r="S511" s="211">
        <f t="shared" si="117"/>
        <v>-931958.20833333337</v>
      </c>
      <c r="T511" s="188"/>
      <c r="U511" s="214"/>
      <c r="V511" s="214">
        <f t="shared" si="132"/>
        <v>-931958.20833333337</v>
      </c>
      <c r="W511" s="214"/>
      <c r="X511" s="216"/>
      <c r="Y511" s="214"/>
      <c r="Z511" s="214"/>
      <c r="AA511" s="214"/>
      <c r="AB511" s="214"/>
      <c r="AC511" s="217"/>
      <c r="AD511" s="266">
        <f t="shared" si="133"/>
        <v>-931958.20833333337</v>
      </c>
      <c r="AE511" s="279"/>
      <c r="AF511" s="215">
        <f t="shared" si="123"/>
        <v>0</v>
      </c>
    </row>
    <row r="512" spans="1:32">
      <c r="A512" s="325">
        <f t="shared" si="124"/>
        <v>499</v>
      </c>
      <c r="B512" s="208" t="s">
        <v>494</v>
      </c>
      <c r="C512" s="208" t="s">
        <v>408</v>
      </c>
      <c r="D512" s="208" t="s">
        <v>409</v>
      </c>
      <c r="E512" s="237" t="s">
        <v>410</v>
      </c>
      <c r="F512" s="210">
        <v>-2333957</v>
      </c>
      <c r="G512" s="210">
        <v>-2333957</v>
      </c>
      <c r="H512" s="210">
        <v>-2333957</v>
      </c>
      <c r="I512" s="210">
        <v>-2333957</v>
      </c>
      <c r="J512" s="210">
        <v>-2333957</v>
      </c>
      <c r="K512" s="210">
        <v>-2333957</v>
      </c>
      <c r="L512" s="210">
        <v>-2333957</v>
      </c>
      <c r="M512" s="210">
        <v>-2333957</v>
      </c>
      <c r="N512" s="210">
        <v>-2333957</v>
      </c>
      <c r="O512" s="210">
        <v>-2333957</v>
      </c>
      <c r="P512" s="210">
        <v>-2333957</v>
      </c>
      <c r="Q512" s="210">
        <v>-2333957</v>
      </c>
      <c r="R512" s="210">
        <v>-2706980</v>
      </c>
      <c r="S512" s="211">
        <f t="shared" si="117"/>
        <v>-2349499.625</v>
      </c>
      <c r="T512" s="188"/>
      <c r="U512" s="214"/>
      <c r="V512" s="214">
        <f t="shared" si="132"/>
        <v>-2349499.625</v>
      </c>
      <c r="W512" s="214"/>
      <c r="X512" s="216"/>
      <c r="Y512" s="214"/>
      <c r="Z512" s="214"/>
      <c r="AA512" s="214"/>
      <c r="AB512" s="214"/>
      <c r="AC512" s="217"/>
      <c r="AD512" s="266">
        <f t="shared" si="133"/>
        <v>-2349499.625</v>
      </c>
      <c r="AE512" s="217"/>
      <c r="AF512" s="215">
        <f t="shared" si="123"/>
        <v>0</v>
      </c>
    </row>
    <row r="513" spans="1:32">
      <c r="A513" s="325">
        <f t="shared" si="124"/>
        <v>500</v>
      </c>
      <c r="B513" s="208" t="s">
        <v>524</v>
      </c>
      <c r="C513" s="208" t="s">
        <v>408</v>
      </c>
      <c r="D513" s="208" t="s">
        <v>920</v>
      </c>
      <c r="E513" s="237" t="s">
        <v>411</v>
      </c>
      <c r="F513" s="210">
        <v>-52094122.640000001</v>
      </c>
      <c r="G513" s="210">
        <v>-51923199.700000003</v>
      </c>
      <c r="H513" s="210">
        <v>-51751811.369999997</v>
      </c>
      <c r="I513" s="210">
        <v>-51579612.490000002</v>
      </c>
      <c r="J513" s="210">
        <v>-51412594.920000002</v>
      </c>
      <c r="K513" s="210">
        <v>-51245545</v>
      </c>
      <c r="L513" s="210">
        <v>-51078484.880000003</v>
      </c>
      <c r="M513" s="210">
        <v>-50661037.229999997</v>
      </c>
      <c r="N513" s="210">
        <v>-50458292.700000003</v>
      </c>
      <c r="O513" s="210">
        <v>-50255544.689999998</v>
      </c>
      <c r="P513" s="210">
        <v>-50052796.68</v>
      </c>
      <c r="Q513" s="210">
        <v>-49713089.740000002</v>
      </c>
      <c r="R513" s="210">
        <v>-49624464.960000001</v>
      </c>
      <c r="S513" s="211">
        <f t="shared" si="117"/>
        <v>-50915941.93333333</v>
      </c>
      <c r="T513" s="188"/>
      <c r="U513" s="214"/>
      <c r="V513" s="214"/>
      <c r="W513" s="214"/>
      <c r="X513" s="216">
        <f>+S513</f>
        <v>-50915941.93333333</v>
      </c>
      <c r="Y513" s="214"/>
      <c r="Z513" s="214"/>
      <c r="AA513" s="214"/>
      <c r="AB513" s="214">
        <f>+S513</f>
        <v>-50915941.93333333</v>
      </c>
      <c r="AC513" s="217"/>
      <c r="AD513" s="266">
        <f t="shared" si="133"/>
        <v>0</v>
      </c>
      <c r="AE513" s="217"/>
      <c r="AF513" s="215">
        <f t="shared" si="123"/>
        <v>0</v>
      </c>
    </row>
    <row r="514" spans="1:32">
      <c r="A514" s="325">
        <f t="shared" si="124"/>
        <v>501</v>
      </c>
      <c r="B514" s="208" t="s">
        <v>494</v>
      </c>
      <c r="C514" s="208" t="s">
        <v>408</v>
      </c>
      <c r="D514" s="208" t="s">
        <v>921</v>
      </c>
      <c r="E514" s="237" t="s">
        <v>922</v>
      </c>
      <c r="F514" s="210">
        <v>-10293340.66</v>
      </c>
      <c r="G514" s="210">
        <v>-10209770.48</v>
      </c>
      <c r="H514" s="210">
        <v>-10126200.310000001</v>
      </c>
      <c r="I514" s="210">
        <v>-10042630.24</v>
      </c>
      <c r="J514" s="210">
        <v>-9959060.0600000005</v>
      </c>
      <c r="K514" s="210">
        <v>-9875489.9100000001</v>
      </c>
      <c r="L514" s="210">
        <v>-9791919.7200000007</v>
      </c>
      <c r="M514" s="210">
        <v>-9708349.5600000005</v>
      </c>
      <c r="N514" s="210">
        <v>-9624779.5</v>
      </c>
      <c r="O514" s="210">
        <v>-9541209.3100000005</v>
      </c>
      <c r="P514" s="210">
        <v>-9457639.2200000007</v>
      </c>
      <c r="Q514" s="210">
        <v>-9386469.9000000004</v>
      </c>
      <c r="R514" s="210">
        <v>-9124558.2599999998</v>
      </c>
      <c r="S514" s="211">
        <f t="shared" si="117"/>
        <v>-9786038.972500002</v>
      </c>
      <c r="T514" s="188"/>
      <c r="U514" s="214"/>
      <c r="V514" s="214"/>
      <c r="W514" s="214"/>
      <c r="X514" s="216">
        <f>+S514</f>
        <v>-9786038.972500002</v>
      </c>
      <c r="Y514" s="214"/>
      <c r="Z514" s="214"/>
      <c r="AA514" s="214"/>
      <c r="AB514" s="214">
        <f>+S514</f>
        <v>-9786038.972500002</v>
      </c>
      <c r="AC514" s="217"/>
      <c r="AD514" s="266">
        <f t="shared" si="133"/>
        <v>0</v>
      </c>
      <c r="AE514" s="279"/>
      <c r="AF514" s="215">
        <f t="shared" si="123"/>
        <v>0</v>
      </c>
    </row>
    <row r="515" spans="1:32">
      <c r="A515" s="325">
        <f t="shared" si="124"/>
        <v>502</v>
      </c>
      <c r="B515" s="208" t="s">
        <v>522</v>
      </c>
      <c r="C515" s="208" t="s">
        <v>408</v>
      </c>
      <c r="D515" s="208" t="s">
        <v>725</v>
      </c>
      <c r="E515" s="237" t="s">
        <v>923</v>
      </c>
      <c r="F515" s="210">
        <v>-4059966.67</v>
      </c>
      <c r="G515" s="210">
        <v>-3212318.44</v>
      </c>
      <c r="H515" s="210">
        <v>-2505235.73</v>
      </c>
      <c r="I515" s="210">
        <v>-2507308.9</v>
      </c>
      <c r="J515" s="210">
        <v>-2418602.59</v>
      </c>
      <c r="K515" s="210">
        <v>-1964038.5</v>
      </c>
      <c r="L515" s="210">
        <v>-1892252.25</v>
      </c>
      <c r="M515" s="210">
        <v>-1770213.93</v>
      </c>
      <c r="N515" s="210">
        <v>-1346690.53</v>
      </c>
      <c r="O515" s="210">
        <v>-1062416.03</v>
      </c>
      <c r="P515" s="210">
        <v>-921734.44</v>
      </c>
      <c r="Q515" s="210">
        <v>-624129.18000000005</v>
      </c>
      <c r="R515" s="210">
        <v>-444461.68</v>
      </c>
      <c r="S515" s="211">
        <f t="shared" si="117"/>
        <v>-1873096.2245833336</v>
      </c>
      <c r="T515" s="188"/>
      <c r="U515" s="214"/>
      <c r="V515" s="214"/>
      <c r="W515" s="214"/>
      <c r="X515" s="216">
        <f>+S515</f>
        <v>-1873096.2245833336</v>
      </c>
      <c r="Y515" s="214"/>
      <c r="Z515" s="214"/>
      <c r="AA515" s="214"/>
      <c r="AB515" s="214">
        <f>+S515</f>
        <v>-1873096.2245833336</v>
      </c>
      <c r="AC515" s="217"/>
      <c r="AD515" s="266">
        <f t="shared" si="133"/>
        <v>0</v>
      </c>
      <c r="AE515" s="279"/>
      <c r="AF515" s="215">
        <f t="shared" si="123"/>
        <v>0</v>
      </c>
    </row>
    <row r="516" spans="1:32">
      <c r="A516" s="325">
        <f t="shared" si="124"/>
        <v>503</v>
      </c>
      <c r="B516" s="208" t="s">
        <v>524</v>
      </c>
      <c r="C516" s="208" t="s">
        <v>408</v>
      </c>
      <c r="D516" s="208" t="s">
        <v>711</v>
      </c>
      <c r="E516" s="237" t="s">
        <v>923</v>
      </c>
      <c r="F516" s="210">
        <v>-1511249.09</v>
      </c>
      <c r="G516" s="210">
        <v>-5791633.3700000001</v>
      </c>
      <c r="H516" s="210">
        <v>-6596943.9699999997</v>
      </c>
      <c r="I516" s="210">
        <v>-7038725.3099999996</v>
      </c>
      <c r="J516" s="210">
        <v>-7592820.75</v>
      </c>
      <c r="K516" s="210">
        <v>-7057777.9500000002</v>
      </c>
      <c r="L516" s="210">
        <v>-7165590.7300000004</v>
      </c>
      <c r="M516" s="210">
        <v>-7161984.4100000001</v>
      </c>
      <c r="N516" s="210">
        <v>-6731976.25</v>
      </c>
      <c r="O516" s="210">
        <v>-6834231.7400000002</v>
      </c>
      <c r="P516" s="210">
        <v>-6546122.6100000003</v>
      </c>
      <c r="Q516" s="210">
        <v>-6026089.79</v>
      </c>
      <c r="R516" s="210">
        <v>-4075395.82</v>
      </c>
      <c r="S516" s="211">
        <f t="shared" si="117"/>
        <v>-6444768.2779166671</v>
      </c>
      <c r="T516" s="188"/>
      <c r="U516" s="214"/>
      <c r="V516" s="214"/>
      <c r="W516" s="214"/>
      <c r="X516" s="216">
        <f>+S516</f>
        <v>-6444768.2779166671</v>
      </c>
      <c r="Y516" s="214"/>
      <c r="Z516" s="214"/>
      <c r="AA516" s="214"/>
      <c r="AB516" s="214">
        <f>+S516</f>
        <v>-6444768.2779166671</v>
      </c>
      <c r="AC516" s="217"/>
      <c r="AD516" s="266">
        <f t="shared" si="133"/>
        <v>0</v>
      </c>
      <c r="AE516" s="217"/>
      <c r="AF516" s="215">
        <f t="shared" si="123"/>
        <v>0</v>
      </c>
    </row>
    <row r="517" spans="1:32">
      <c r="A517" s="325">
        <f t="shared" si="124"/>
        <v>504</v>
      </c>
      <c r="B517" s="208" t="s">
        <v>524</v>
      </c>
      <c r="C517" s="208" t="s">
        <v>408</v>
      </c>
      <c r="D517" s="208" t="s">
        <v>709</v>
      </c>
      <c r="E517" s="209" t="s">
        <v>924</v>
      </c>
      <c r="F517" s="210">
        <v>0</v>
      </c>
      <c r="G517" s="210">
        <v>0</v>
      </c>
      <c r="H517" s="210">
        <v>0</v>
      </c>
      <c r="I517" s="210">
        <v>0</v>
      </c>
      <c r="J517" s="210">
        <v>0</v>
      </c>
      <c r="K517" s="210">
        <v>0</v>
      </c>
      <c r="L517" s="210">
        <v>0</v>
      </c>
      <c r="M517" s="210">
        <v>0</v>
      </c>
      <c r="N517" s="210">
        <v>-858309.76</v>
      </c>
      <c r="O517" s="210">
        <v>-916217.48</v>
      </c>
      <c r="P517" s="210">
        <v>-961358.19</v>
      </c>
      <c r="Q517" s="210">
        <v>-986505.5</v>
      </c>
      <c r="R517" s="210">
        <v>-1000748.3</v>
      </c>
      <c r="S517" s="211">
        <f t="shared" si="117"/>
        <v>-351897.09</v>
      </c>
      <c r="T517" s="188"/>
      <c r="U517" s="214"/>
      <c r="V517" s="214"/>
      <c r="W517" s="214"/>
      <c r="X517" s="216">
        <f t="shared" ref="X517:X523" si="134">+S517</f>
        <v>-351897.09</v>
      </c>
      <c r="Y517" s="214"/>
      <c r="Z517" s="214"/>
      <c r="AA517" s="214"/>
      <c r="AB517" s="214">
        <f t="shared" ref="AB517:AB523" si="135">+S517</f>
        <v>-351897.09</v>
      </c>
      <c r="AC517" s="217"/>
      <c r="AD517" s="266"/>
      <c r="AE517" s="217"/>
      <c r="AF517" s="215">
        <f t="shared" si="123"/>
        <v>0</v>
      </c>
    </row>
    <row r="518" spans="1:32">
      <c r="A518" s="325">
        <f t="shared" si="124"/>
        <v>505</v>
      </c>
      <c r="B518" s="208" t="s">
        <v>524</v>
      </c>
      <c r="C518" s="208" t="s">
        <v>408</v>
      </c>
      <c r="D518" s="208" t="s">
        <v>925</v>
      </c>
      <c r="E518" s="237" t="s">
        <v>926</v>
      </c>
      <c r="F518" s="210">
        <v>0</v>
      </c>
      <c r="G518" s="210">
        <v>0</v>
      </c>
      <c r="H518" s="210">
        <v>0</v>
      </c>
      <c r="I518" s="210">
        <v>0</v>
      </c>
      <c r="J518" s="210">
        <v>0</v>
      </c>
      <c r="K518" s="210">
        <v>0</v>
      </c>
      <c r="L518" s="210">
        <v>0</v>
      </c>
      <c r="M518" s="210">
        <v>0</v>
      </c>
      <c r="N518" s="210">
        <v>-246851.96</v>
      </c>
      <c r="O518" s="210">
        <v>-261633.62</v>
      </c>
      <c r="P518" s="210">
        <v>-272259.65000000002</v>
      </c>
      <c r="Q518" s="210">
        <v>-276551.38</v>
      </c>
      <c r="R518" s="210">
        <v>-274816.11</v>
      </c>
      <c r="S518" s="211">
        <f t="shared" si="117"/>
        <v>-99558.722083333312</v>
      </c>
      <c r="T518" s="188"/>
      <c r="U518" s="214"/>
      <c r="V518" s="214"/>
      <c r="W518" s="214"/>
      <c r="X518" s="216">
        <f t="shared" si="134"/>
        <v>-99558.722083333312</v>
      </c>
      <c r="Y518" s="214"/>
      <c r="Z518" s="214"/>
      <c r="AA518" s="214"/>
      <c r="AB518" s="214">
        <f t="shared" si="135"/>
        <v>-99558.722083333312</v>
      </c>
      <c r="AC518" s="217"/>
      <c r="AD518" s="266"/>
      <c r="AE518" s="217"/>
      <c r="AF518" s="215">
        <f t="shared" si="123"/>
        <v>0</v>
      </c>
    </row>
    <row r="519" spans="1:32">
      <c r="A519" s="325">
        <f t="shared" si="124"/>
        <v>506</v>
      </c>
      <c r="B519" s="208" t="s">
        <v>524</v>
      </c>
      <c r="C519" s="208" t="s">
        <v>408</v>
      </c>
      <c r="D519" s="208" t="s">
        <v>927</v>
      </c>
      <c r="E519" s="237" t="s">
        <v>928</v>
      </c>
      <c r="F519" s="210">
        <v>0</v>
      </c>
      <c r="G519" s="210">
        <v>0</v>
      </c>
      <c r="H519" s="210">
        <v>0</v>
      </c>
      <c r="I519" s="210">
        <v>0</v>
      </c>
      <c r="J519" s="210">
        <v>0</v>
      </c>
      <c r="K519" s="210">
        <v>0</v>
      </c>
      <c r="L519" s="210">
        <v>0</v>
      </c>
      <c r="M519" s="210">
        <v>0</v>
      </c>
      <c r="N519" s="210">
        <v>-377538.87</v>
      </c>
      <c r="O519" s="210">
        <v>-401387.21</v>
      </c>
      <c r="P519" s="210">
        <v>-419012.45</v>
      </c>
      <c r="Q519" s="210">
        <v>-427436.94</v>
      </c>
      <c r="R519" s="210">
        <v>-463561.43</v>
      </c>
      <c r="S519" s="211">
        <f t="shared" si="117"/>
        <v>-154763.01541666666</v>
      </c>
      <c r="T519" s="188"/>
      <c r="U519" s="214"/>
      <c r="V519" s="214"/>
      <c r="W519" s="214"/>
      <c r="X519" s="216">
        <f t="shared" si="134"/>
        <v>-154763.01541666666</v>
      </c>
      <c r="Y519" s="214"/>
      <c r="Z519" s="214"/>
      <c r="AA519" s="214"/>
      <c r="AB519" s="214">
        <f t="shared" si="135"/>
        <v>-154763.01541666666</v>
      </c>
      <c r="AC519" s="217"/>
      <c r="AD519" s="266"/>
      <c r="AE519" s="217"/>
      <c r="AF519" s="215">
        <f t="shared" si="123"/>
        <v>0</v>
      </c>
    </row>
    <row r="520" spans="1:32">
      <c r="A520" s="325">
        <f t="shared" si="124"/>
        <v>507</v>
      </c>
      <c r="B520" s="208" t="s">
        <v>524</v>
      </c>
      <c r="C520" s="208" t="s">
        <v>408</v>
      </c>
      <c r="D520" s="208" t="s">
        <v>929</v>
      </c>
      <c r="E520" s="237" t="s">
        <v>930</v>
      </c>
      <c r="F520" s="210">
        <v>0</v>
      </c>
      <c r="G520" s="210">
        <v>0</v>
      </c>
      <c r="H520" s="210">
        <v>0</v>
      </c>
      <c r="I520" s="210">
        <v>0</v>
      </c>
      <c r="J520" s="210">
        <v>0</v>
      </c>
      <c r="K520" s="210">
        <v>0</v>
      </c>
      <c r="L520" s="210">
        <v>0</v>
      </c>
      <c r="M520" s="210">
        <v>0</v>
      </c>
      <c r="N520" s="210">
        <v>-108262.59</v>
      </c>
      <c r="O520" s="210">
        <v>-113951.25</v>
      </c>
      <c r="P520" s="210">
        <v>-117707.81</v>
      </c>
      <c r="Q520" s="210">
        <v>-118729.06</v>
      </c>
      <c r="R520" s="210">
        <v>-126336.78</v>
      </c>
      <c r="S520" s="211">
        <f t="shared" si="117"/>
        <v>-43484.925000000003</v>
      </c>
      <c r="T520" s="188"/>
      <c r="U520" s="214"/>
      <c r="V520" s="214"/>
      <c r="W520" s="214"/>
      <c r="X520" s="216">
        <f t="shared" si="134"/>
        <v>-43484.925000000003</v>
      </c>
      <c r="Y520" s="214"/>
      <c r="Z520" s="214"/>
      <c r="AA520" s="214"/>
      <c r="AB520" s="214">
        <f t="shared" si="135"/>
        <v>-43484.925000000003</v>
      </c>
      <c r="AC520" s="217"/>
      <c r="AD520" s="266"/>
      <c r="AE520" s="217"/>
      <c r="AF520" s="215">
        <f t="shared" si="123"/>
        <v>0</v>
      </c>
    </row>
    <row r="521" spans="1:32">
      <c r="A521" s="325">
        <f t="shared" si="124"/>
        <v>508</v>
      </c>
      <c r="B521" s="208" t="s">
        <v>524</v>
      </c>
      <c r="C521" s="208" t="s">
        <v>408</v>
      </c>
      <c r="D521" s="208" t="s">
        <v>931</v>
      </c>
      <c r="E521" s="237" t="s">
        <v>932</v>
      </c>
      <c r="F521" s="210">
        <v>0</v>
      </c>
      <c r="G521" s="210">
        <v>0</v>
      </c>
      <c r="H521" s="210">
        <v>0</v>
      </c>
      <c r="I521" s="210">
        <v>0</v>
      </c>
      <c r="J521" s="210">
        <v>0</v>
      </c>
      <c r="K521" s="210">
        <v>0</v>
      </c>
      <c r="L521" s="210">
        <v>0</v>
      </c>
      <c r="M521" s="210">
        <v>0</v>
      </c>
      <c r="N521" s="210">
        <v>-1200598.94</v>
      </c>
      <c r="O521" s="210">
        <v>-1149597.23</v>
      </c>
      <c r="P521" s="210">
        <v>-1086605.03</v>
      </c>
      <c r="Q521" s="210">
        <v>-1008650.4</v>
      </c>
      <c r="R521" s="210">
        <v>-863199.97</v>
      </c>
      <c r="S521" s="211">
        <f t="shared" si="117"/>
        <v>-406420.96541666676</v>
      </c>
      <c r="T521" s="188"/>
      <c r="U521" s="214"/>
      <c r="V521" s="214"/>
      <c r="W521" s="214"/>
      <c r="X521" s="216">
        <f t="shared" si="134"/>
        <v>-406420.96541666676</v>
      </c>
      <c r="Y521" s="214"/>
      <c r="Z521" s="214"/>
      <c r="AA521" s="214"/>
      <c r="AB521" s="214">
        <f t="shared" si="135"/>
        <v>-406420.96541666676</v>
      </c>
      <c r="AC521" s="217"/>
      <c r="AD521" s="266"/>
      <c r="AE521" s="217"/>
      <c r="AF521" s="215">
        <f t="shared" si="123"/>
        <v>0</v>
      </c>
    </row>
    <row r="522" spans="1:32">
      <c r="A522" s="325">
        <f t="shared" si="124"/>
        <v>509</v>
      </c>
      <c r="B522" s="208" t="s">
        <v>524</v>
      </c>
      <c r="C522" s="208" t="s">
        <v>408</v>
      </c>
      <c r="D522" s="208" t="s">
        <v>933</v>
      </c>
      <c r="E522" s="237" t="s">
        <v>934</v>
      </c>
      <c r="F522" s="210">
        <v>0</v>
      </c>
      <c r="G522" s="210">
        <v>0</v>
      </c>
      <c r="H522" s="210">
        <v>0</v>
      </c>
      <c r="I522" s="210">
        <v>0</v>
      </c>
      <c r="J522" s="210">
        <v>0</v>
      </c>
      <c r="K522" s="210">
        <v>0</v>
      </c>
      <c r="L522" s="210">
        <v>0</v>
      </c>
      <c r="M522" s="210">
        <v>0</v>
      </c>
      <c r="N522" s="210">
        <v>-346075.1</v>
      </c>
      <c r="O522" s="210">
        <v>-329693.3</v>
      </c>
      <c r="P522" s="210">
        <v>-309356.06</v>
      </c>
      <c r="Q522" s="210">
        <v>-284086.08</v>
      </c>
      <c r="R522" s="210">
        <v>-236935.84</v>
      </c>
      <c r="S522" s="211">
        <f t="shared" si="117"/>
        <v>-115639.87166666666</v>
      </c>
      <c r="T522" s="188"/>
      <c r="U522" s="214"/>
      <c r="V522" s="214"/>
      <c r="W522" s="214"/>
      <c r="X522" s="216">
        <f t="shared" si="134"/>
        <v>-115639.87166666666</v>
      </c>
      <c r="Y522" s="214"/>
      <c r="Z522" s="214"/>
      <c r="AA522" s="214"/>
      <c r="AB522" s="214">
        <f t="shared" si="135"/>
        <v>-115639.87166666666</v>
      </c>
      <c r="AC522" s="217"/>
      <c r="AD522" s="266"/>
      <c r="AE522" s="217"/>
      <c r="AF522" s="215">
        <f t="shared" si="123"/>
        <v>0</v>
      </c>
    </row>
    <row r="523" spans="1:32">
      <c r="A523" s="325">
        <f t="shared" si="124"/>
        <v>510</v>
      </c>
      <c r="B523" s="208" t="s">
        <v>524</v>
      </c>
      <c r="C523" s="208" t="s">
        <v>408</v>
      </c>
      <c r="D523" s="208" t="s">
        <v>935</v>
      </c>
      <c r="E523" s="178" t="s">
        <v>936</v>
      </c>
      <c r="F523" s="210">
        <v>0</v>
      </c>
      <c r="G523" s="210">
        <v>0</v>
      </c>
      <c r="H523" s="210">
        <v>0</v>
      </c>
      <c r="I523" s="210">
        <v>0</v>
      </c>
      <c r="J523" s="210">
        <v>0</v>
      </c>
      <c r="K523" s="210">
        <v>0</v>
      </c>
      <c r="L523" s="210">
        <v>0</v>
      </c>
      <c r="M523" s="210">
        <v>0</v>
      </c>
      <c r="N523" s="210">
        <v>536279.92000000004</v>
      </c>
      <c r="O523" s="210">
        <v>536279.92000000004</v>
      </c>
      <c r="P523" s="210">
        <v>536279.92000000004</v>
      </c>
      <c r="Q523" s="210">
        <v>536279.92000000004</v>
      </c>
      <c r="R523" s="210">
        <v>367551.32</v>
      </c>
      <c r="S523" s="211">
        <f t="shared" si="117"/>
        <v>194074.61166666669</v>
      </c>
      <c r="T523" s="188"/>
      <c r="U523" s="214"/>
      <c r="V523" s="214"/>
      <c r="W523" s="214"/>
      <c r="X523" s="216">
        <f t="shared" si="134"/>
        <v>194074.61166666669</v>
      </c>
      <c r="Y523" s="214"/>
      <c r="Z523" s="214"/>
      <c r="AA523" s="214"/>
      <c r="AB523" s="214">
        <f t="shared" si="135"/>
        <v>194074.61166666669</v>
      </c>
      <c r="AC523" s="217"/>
      <c r="AD523" s="266"/>
      <c r="AE523" s="217"/>
      <c r="AF523" s="215">
        <f t="shared" si="123"/>
        <v>0</v>
      </c>
    </row>
    <row r="524" spans="1:32">
      <c r="A524" s="325">
        <f t="shared" si="124"/>
        <v>511</v>
      </c>
      <c r="B524" s="208" t="s">
        <v>522</v>
      </c>
      <c r="C524" s="208" t="s">
        <v>408</v>
      </c>
      <c r="D524" s="208" t="s">
        <v>887</v>
      </c>
      <c r="E524" s="237" t="s">
        <v>937</v>
      </c>
      <c r="F524" s="210">
        <v>0</v>
      </c>
      <c r="G524" s="210">
        <v>0</v>
      </c>
      <c r="H524" s="210">
        <v>0</v>
      </c>
      <c r="I524" s="210">
        <v>0</v>
      </c>
      <c r="J524" s="210">
        <v>0</v>
      </c>
      <c r="K524" s="210">
        <v>0</v>
      </c>
      <c r="L524" s="210">
        <v>0</v>
      </c>
      <c r="M524" s="210">
        <v>0</v>
      </c>
      <c r="N524" s="210">
        <v>0</v>
      </c>
      <c r="O524" s="210">
        <v>0</v>
      </c>
      <c r="P524" s="210">
        <v>0</v>
      </c>
      <c r="Q524" s="210">
        <v>125885.39</v>
      </c>
      <c r="R524" s="210">
        <v>151304.69</v>
      </c>
      <c r="S524" s="211">
        <f t="shared" si="117"/>
        <v>16794.811249999999</v>
      </c>
      <c r="T524" s="188"/>
      <c r="U524" s="214"/>
      <c r="V524" s="214">
        <f t="shared" ref="V524:V525" si="136">+S524</f>
        <v>16794.811249999999</v>
      </c>
      <c r="W524" s="214"/>
      <c r="X524" s="216"/>
      <c r="Y524" s="214"/>
      <c r="Z524" s="214"/>
      <c r="AA524" s="214"/>
      <c r="AB524" s="214"/>
      <c r="AC524" s="217"/>
      <c r="AD524" s="266">
        <f t="shared" ref="AD524:AD525" si="137">+V524</f>
        <v>16794.811249999999</v>
      </c>
      <c r="AE524" s="217"/>
      <c r="AF524" s="215">
        <f t="shared" si="123"/>
        <v>0</v>
      </c>
    </row>
    <row r="525" spans="1:32">
      <c r="A525" s="325">
        <f t="shared" si="124"/>
        <v>512</v>
      </c>
      <c r="B525" s="208" t="s">
        <v>524</v>
      </c>
      <c r="C525" s="208" t="s">
        <v>408</v>
      </c>
      <c r="D525" s="208" t="s">
        <v>887</v>
      </c>
      <c r="E525" s="178" t="s">
        <v>937</v>
      </c>
      <c r="F525" s="210">
        <v>0</v>
      </c>
      <c r="G525" s="210">
        <v>0</v>
      </c>
      <c r="H525" s="210">
        <v>0</v>
      </c>
      <c r="I525" s="210">
        <v>0</v>
      </c>
      <c r="J525" s="210">
        <v>0</v>
      </c>
      <c r="K525" s="210">
        <v>0</v>
      </c>
      <c r="L525" s="210">
        <v>0</v>
      </c>
      <c r="M525" s="210">
        <v>0</v>
      </c>
      <c r="N525" s="210">
        <v>0</v>
      </c>
      <c r="O525" s="210">
        <v>0</v>
      </c>
      <c r="P525" s="210">
        <v>0</v>
      </c>
      <c r="Q525" s="210">
        <v>779370.75</v>
      </c>
      <c r="R525" s="210">
        <v>934952.23</v>
      </c>
      <c r="S525" s="211">
        <f t="shared" si="117"/>
        <v>103903.90541666666</v>
      </c>
      <c r="T525" s="188"/>
      <c r="U525" s="214"/>
      <c r="V525" s="214">
        <f t="shared" si="136"/>
        <v>103903.90541666666</v>
      </c>
      <c r="W525" s="214"/>
      <c r="X525" s="216"/>
      <c r="Y525" s="214"/>
      <c r="Z525" s="214"/>
      <c r="AA525" s="214"/>
      <c r="AB525" s="214"/>
      <c r="AC525" s="217"/>
      <c r="AD525" s="266">
        <f t="shared" si="137"/>
        <v>103903.90541666666</v>
      </c>
      <c r="AE525" s="217"/>
      <c r="AF525" s="215">
        <f t="shared" si="123"/>
        <v>0</v>
      </c>
    </row>
    <row r="526" spans="1:32">
      <c r="A526" s="325">
        <f t="shared" si="124"/>
        <v>513</v>
      </c>
      <c r="B526" s="208" t="s">
        <v>494</v>
      </c>
      <c r="C526" s="208" t="s">
        <v>218</v>
      </c>
      <c r="D526" s="208" t="s">
        <v>412</v>
      </c>
      <c r="E526" s="209" t="s">
        <v>413</v>
      </c>
      <c r="F526" s="210">
        <v>45360249.719999999</v>
      </c>
      <c r="G526" s="210">
        <v>45663734.560000002</v>
      </c>
      <c r="H526" s="210">
        <v>45968509.560000002</v>
      </c>
      <c r="I526" s="210">
        <v>46274580.75</v>
      </c>
      <c r="J526" s="210">
        <v>46581954.18</v>
      </c>
      <c r="K526" s="210">
        <v>46890635.719999999</v>
      </c>
      <c r="L526" s="210">
        <v>47200631.520000003</v>
      </c>
      <c r="M526" s="210">
        <v>47511947.549999997</v>
      </c>
      <c r="N526" s="210">
        <v>47824590.049999997</v>
      </c>
      <c r="O526" s="210">
        <v>48138564.990000002</v>
      </c>
      <c r="P526" s="210">
        <v>48453878.57</v>
      </c>
      <c r="Q526" s="210">
        <v>48770536.939999998</v>
      </c>
      <c r="R526" s="210">
        <v>49007788.119999997</v>
      </c>
      <c r="S526" s="211">
        <f t="shared" si="117"/>
        <v>47205298.609166674</v>
      </c>
      <c r="T526" s="188"/>
      <c r="U526" s="214"/>
      <c r="V526" s="279"/>
      <c r="W526" s="214"/>
      <c r="X526" s="214">
        <f>+S526</f>
        <v>47205298.609166674</v>
      </c>
      <c r="Y526" s="308">
        <f>+AA526*Z6</f>
        <v>35333166.00896126</v>
      </c>
      <c r="Z526" s="214">
        <f>+AA526*Z7</f>
        <v>11870559.090251779</v>
      </c>
      <c r="AA526" s="214">
        <f>+S526</f>
        <v>47205298.609166674</v>
      </c>
      <c r="AB526" s="214"/>
      <c r="AC526" s="217"/>
      <c r="AD526" s="266"/>
      <c r="AE526" s="217"/>
      <c r="AF526" s="215">
        <f t="shared" ref="AF526:AF589" si="138">+U526+V526-AD526</f>
        <v>0</v>
      </c>
    </row>
    <row r="527" spans="1:32">
      <c r="A527" s="325">
        <f t="shared" si="124"/>
        <v>514</v>
      </c>
      <c r="B527" s="185"/>
      <c r="C527" s="185"/>
      <c r="D527" s="185"/>
      <c r="E527" s="222" t="s">
        <v>414</v>
      </c>
      <c r="F527" s="218">
        <f t="shared" ref="F527:S527" si="139">SUM(F495:F526)</f>
        <v>-122338906.30999997</v>
      </c>
      <c r="G527" s="218">
        <f t="shared" si="139"/>
        <v>-125562183.42999998</v>
      </c>
      <c r="H527" s="218">
        <f t="shared" si="139"/>
        <v>-125359001.76000002</v>
      </c>
      <c r="I527" s="218">
        <f t="shared" si="139"/>
        <v>-125601836.71000004</v>
      </c>
      <c r="J527" s="218">
        <f t="shared" si="139"/>
        <v>-125577682.70000002</v>
      </c>
      <c r="K527" s="218">
        <f t="shared" si="139"/>
        <v>-124101921.19999999</v>
      </c>
      <c r="L527" s="218">
        <f t="shared" si="139"/>
        <v>-124273394.66999999</v>
      </c>
      <c r="M527" s="218">
        <f t="shared" si="139"/>
        <v>-123582936.21000002</v>
      </c>
      <c r="N527" s="218">
        <f t="shared" si="139"/>
        <v>-124624632.51000004</v>
      </c>
      <c r="O527" s="218">
        <f t="shared" si="139"/>
        <v>-124120741.74000004</v>
      </c>
      <c r="P527" s="218">
        <f t="shared" si="139"/>
        <v>-123207202.62000003</v>
      </c>
      <c r="Q527" s="218">
        <f t="shared" si="139"/>
        <v>-120889584.75000006</v>
      </c>
      <c r="R527" s="218">
        <f t="shared" si="139"/>
        <v>-118715360.98000005</v>
      </c>
      <c r="S527" s="219">
        <f t="shared" si="139"/>
        <v>-123952354.32874995</v>
      </c>
      <c r="T527" s="188"/>
      <c r="U527" s="214"/>
      <c r="V527" s="214"/>
      <c r="W527" s="214"/>
      <c r="X527" s="216"/>
      <c r="Y527" s="214"/>
      <c r="Z527" s="214"/>
      <c r="AA527" s="214"/>
      <c r="AB527" s="214"/>
      <c r="AC527" s="217"/>
      <c r="AD527" s="217"/>
      <c r="AE527" s="217"/>
      <c r="AF527" s="215">
        <f t="shared" si="138"/>
        <v>0</v>
      </c>
    </row>
    <row r="528" spans="1:32">
      <c r="A528" s="325">
        <f t="shared" ref="A528:A591" si="140">+A527+1</f>
        <v>515</v>
      </c>
      <c r="B528" s="185"/>
      <c r="C528" s="185"/>
      <c r="D528" s="185"/>
      <c r="E528" s="237"/>
      <c r="F528" s="210"/>
      <c r="G528" s="274"/>
      <c r="H528" s="258"/>
      <c r="I528" s="258"/>
      <c r="J528" s="259"/>
      <c r="K528" s="260"/>
      <c r="L528" s="261"/>
      <c r="M528" s="262"/>
      <c r="N528" s="263"/>
      <c r="O528" s="229"/>
      <c r="P528" s="264"/>
      <c r="Q528" s="275"/>
      <c r="R528" s="210"/>
      <c r="S528" s="228"/>
      <c r="T528" s="188"/>
      <c r="U528" s="214"/>
      <c r="V528" s="214"/>
      <c r="W528" s="214"/>
      <c r="X528" s="216"/>
      <c r="Y528" s="214"/>
      <c r="Z528" s="214"/>
      <c r="AA528" s="214"/>
      <c r="AB528" s="214"/>
      <c r="AC528" s="217"/>
      <c r="AD528" s="217"/>
      <c r="AE528" s="217"/>
      <c r="AF528" s="215">
        <f t="shared" si="138"/>
        <v>0</v>
      </c>
    </row>
    <row r="529" spans="1:32">
      <c r="A529" s="325">
        <f t="shared" si="140"/>
        <v>516</v>
      </c>
      <c r="B529" s="208" t="s">
        <v>494</v>
      </c>
      <c r="C529" s="208" t="s">
        <v>415</v>
      </c>
      <c r="D529" s="208" t="s">
        <v>22</v>
      </c>
      <c r="E529" s="237" t="s">
        <v>416</v>
      </c>
      <c r="F529" s="210">
        <v>-286113</v>
      </c>
      <c r="G529" s="210">
        <v>-282546.17</v>
      </c>
      <c r="H529" s="210">
        <v>-278979.33</v>
      </c>
      <c r="I529" s="210">
        <v>-275412.5</v>
      </c>
      <c r="J529" s="210">
        <v>-271845.67</v>
      </c>
      <c r="K529" s="210">
        <v>-268278.83</v>
      </c>
      <c r="L529" s="210">
        <v>-264712</v>
      </c>
      <c r="M529" s="210">
        <v>-261145.17</v>
      </c>
      <c r="N529" s="210">
        <v>-257578.33</v>
      </c>
      <c r="O529" s="210">
        <v>-254011.5</v>
      </c>
      <c r="P529" s="210">
        <v>-250444.67</v>
      </c>
      <c r="Q529" s="210">
        <v>-247430.58</v>
      </c>
      <c r="R529" s="210">
        <v>-243929</v>
      </c>
      <c r="S529" s="211">
        <f t="shared" si="117"/>
        <v>-264783.8125</v>
      </c>
      <c r="T529" s="188"/>
      <c r="U529" s="214"/>
      <c r="V529" s="214"/>
      <c r="W529" s="214"/>
      <c r="X529" s="216">
        <f>+S529</f>
        <v>-264783.8125</v>
      </c>
      <c r="Y529" s="214">
        <f>+AA529*$Z$6</f>
        <v>-198190.68365625001</v>
      </c>
      <c r="Z529" s="214">
        <f>+AA529*$Z$7</f>
        <v>-66584.302716666672</v>
      </c>
      <c r="AA529" s="214">
        <f>+S529</f>
        <v>-264783.8125</v>
      </c>
      <c r="AB529" s="214"/>
      <c r="AC529" s="217"/>
      <c r="AD529" s="217"/>
      <c r="AE529" s="217"/>
      <c r="AF529" s="215">
        <f t="shared" si="138"/>
        <v>0</v>
      </c>
    </row>
    <row r="530" spans="1:32">
      <c r="A530" s="325">
        <f t="shared" si="140"/>
        <v>517</v>
      </c>
      <c r="B530" s="208" t="s">
        <v>494</v>
      </c>
      <c r="C530" s="208" t="s">
        <v>417</v>
      </c>
      <c r="D530" s="208" t="s">
        <v>609</v>
      </c>
      <c r="E530" s="237" t="s">
        <v>938</v>
      </c>
      <c r="F530" s="210">
        <v>10739349.869999999</v>
      </c>
      <c r="G530" s="210">
        <v>10704140.869999999</v>
      </c>
      <c r="H530" s="210">
        <v>10668835.9</v>
      </c>
      <c r="I530" s="210">
        <v>10633363.82</v>
      </c>
      <c r="J530" s="210">
        <v>10598960.15</v>
      </c>
      <c r="K530" s="210">
        <v>10564549.82</v>
      </c>
      <c r="L530" s="210">
        <v>10530137.380000001</v>
      </c>
      <c r="M530" s="210">
        <v>10444092.59</v>
      </c>
      <c r="N530" s="210">
        <v>10402321.68</v>
      </c>
      <c r="O530" s="210">
        <v>10360550.029999999</v>
      </c>
      <c r="P530" s="210">
        <v>10318778.42</v>
      </c>
      <c r="Q530" s="210">
        <v>10248758.779999999</v>
      </c>
      <c r="R530" s="210">
        <v>10230519.77</v>
      </c>
      <c r="S530" s="211">
        <f t="shared" si="117"/>
        <v>10496618.688333334</v>
      </c>
      <c r="T530" s="188"/>
      <c r="U530" s="214"/>
      <c r="V530" s="214"/>
      <c r="W530" s="214"/>
      <c r="X530" s="216">
        <f t="shared" ref="X530:X539" si="141">+S530</f>
        <v>10496618.688333334</v>
      </c>
      <c r="Y530" s="214"/>
      <c r="Z530" s="214"/>
      <c r="AA530" s="214"/>
      <c r="AB530" s="214">
        <f>+S530</f>
        <v>10496618.688333334</v>
      </c>
      <c r="AC530" s="217"/>
      <c r="AD530" s="217"/>
      <c r="AE530" s="217"/>
      <c r="AF530" s="215">
        <f t="shared" si="138"/>
        <v>0</v>
      </c>
    </row>
    <row r="531" spans="1:32">
      <c r="A531" s="325">
        <f t="shared" si="140"/>
        <v>518</v>
      </c>
      <c r="B531" s="208" t="s">
        <v>494</v>
      </c>
      <c r="C531" s="208" t="s">
        <v>417</v>
      </c>
      <c r="D531" s="208" t="s">
        <v>611</v>
      </c>
      <c r="E531" s="237" t="s">
        <v>939</v>
      </c>
      <c r="F531" s="210">
        <v>41264063.450000003</v>
      </c>
      <c r="G531" s="210">
        <v>41127242.270000003</v>
      </c>
      <c r="H531" s="210">
        <v>40990089.109999999</v>
      </c>
      <c r="I531" s="210">
        <v>40852357.780000001</v>
      </c>
      <c r="J531" s="210">
        <v>40718322.310000002</v>
      </c>
      <c r="K531" s="210">
        <v>40584263.780000001</v>
      </c>
      <c r="L531" s="210">
        <v>40450197.969999999</v>
      </c>
      <c r="M531" s="210">
        <v>40128359.039999999</v>
      </c>
      <c r="N531" s="210">
        <v>39967529.289999999</v>
      </c>
      <c r="O531" s="210">
        <v>39806697.079999998</v>
      </c>
      <c r="P531" s="210">
        <v>39645864.850000001</v>
      </c>
      <c r="Q531" s="210">
        <v>39378116.229999997</v>
      </c>
      <c r="R531" s="210">
        <v>39297042.920000002</v>
      </c>
      <c r="S531" s="211">
        <f t="shared" si="117"/>
        <v>40327466.074583337</v>
      </c>
      <c r="T531" s="188"/>
      <c r="U531" s="214"/>
      <c r="V531" s="214"/>
      <c r="W531" s="214"/>
      <c r="X531" s="216">
        <f t="shared" si="141"/>
        <v>40327466.074583337</v>
      </c>
      <c r="Y531" s="214"/>
      <c r="Z531" s="214"/>
      <c r="AA531" s="214"/>
      <c r="AB531" s="214">
        <f>+S531</f>
        <v>40327466.074583337</v>
      </c>
      <c r="AC531" s="217"/>
      <c r="AD531" s="217"/>
      <c r="AE531" s="217"/>
      <c r="AF531" s="215">
        <f t="shared" si="138"/>
        <v>0</v>
      </c>
    </row>
    <row r="532" spans="1:32">
      <c r="A532" s="325">
        <f t="shared" si="140"/>
        <v>519</v>
      </c>
      <c r="B532" s="208" t="s">
        <v>494</v>
      </c>
      <c r="C532" s="208" t="s">
        <v>417</v>
      </c>
      <c r="D532" s="208" t="s">
        <v>940</v>
      </c>
      <c r="E532" s="237" t="s">
        <v>941</v>
      </c>
      <c r="F532" s="210">
        <v>-100214084.3</v>
      </c>
      <c r="G532" s="210">
        <v>-100072681.7</v>
      </c>
      <c r="H532" s="210">
        <v>-99929507.170000002</v>
      </c>
      <c r="I532" s="210">
        <v>-99642303.599999994</v>
      </c>
      <c r="J532" s="210">
        <v>-99483213.659999996</v>
      </c>
      <c r="K532" s="210">
        <v>-99324123.709999993</v>
      </c>
      <c r="L532" s="210">
        <v>-99165033.769999996</v>
      </c>
      <c r="M532" s="210">
        <v>-99080207.829999998</v>
      </c>
      <c r="N532" s="210">
        <v>-98931727.030000001</v>
      </c>
      <c r="O532" s="210">
        <v>-98783246.230000004</v>
      </c>
      <c r="P532" s="210">
        <v>-98634765.430000007</v>
      </c>
      <c r="Q532" s="210">
        <v>-98558812.739999995</v>
      </c>
      <c r="R532" s="210">
        <v>-99638867.390000001</v>
      </c>
      <c r="S532" s="211">
        <f t="shared" si="117"/>
        <v>-99294341.559583351</v>
      </c>
      <c r="T532" s="188"/>
      <c r="U532" s="214"/>
      <c r="V532" s="214"/>
      <c r="W532" s="214"/>
      <c r="X532" s="216">
        <f t="shared" si="141"/>
        <v>-99294341.559583351</v>
      </c>
      <c r="Y532" s="214">
        <f>+'[13]Adv for Const. &amp; Def Tax'!AX26</f>
        <v>-76491859.573750004</v>
      </c>
      <c r="Z532" s="214">
        <f>+'[13]Adv for Const. &amp; Def Tax'!AY26</f>
        <v>-22802481.985833332</v>
      </c>
      <c r="AA532" s="214">
        <f t="shared" ref="AA532:AA533" si="142">+S532</f>
        <v>-99294341.559583351</v>
      </c>
      <c r="AB532" s="214"/>
      <c r="AC532" s="217"/>
      <c r="AD532" s="217"/>
      <c r="AE532" s="217"/>
      <c r="AF532" s="215">
        <f t="shared" si="138"/>
        <v>0</v>
      </c>
    </row>
    <row r="533" spans="1:32">
      <c r="A533" s="325">
        <f t="shared" si="140"/>
        <v>520</v>
      </c>
      <c r="B533" s="208" t="s">
        <v>494</v>
      </c>
      <c r="C533" s="208" t="s">
        <v>417</v>
      </c>
      <c r="D533" s="208" t="s">
        <v>617</v>
      </c>
      <c r="E533" s="237" t="s">
        <v>942</v>
      </c>
      <c r="F533" s="210">
        <v>-140309.65</v>
      </c>
      <c r="G533" s="210">
        <v>-140309.65</v>
      </c>
      <c r="H533" s="210">
        <v>-140309.65</v>
      </c>
      <c r="I533" s="210">
        <v>-118468.96</v>
      </c>
      <c r="J533" s="210">
        <v>-93051.35</v>
      </c>
      <c r="K533" s="210">
        <v>-123983.44</v>
      </c>
      <c r="L533" s="210">
        <v>-128794.44</v>
      </c>
      <c r="M533" s="210">
        <v>-115754.06</v>
      </c>
      <c r="N533" s="210">
        <v>4813.8100000000104</v>
      </c>
      <c r="O533" s="210">
        <v>-214221.45</v>
      </c>
      <c r="P533" s="210">
        <v>-198993.98</v>
      </c>
      <c r="Q533" s="210">
        <v>130178.89</v>
      </c>
      <c r="R533" s="210">
        <v>347877.73</v>
      </c>
      <c r="S533" s="211">
        <f t="shared" si="117"/>
        <v>-86259.186666666661</v>
      </c>
      <c r="T533" s="188"/>
      <c r="U533" s="214"/>
      <c r="V533" s="214"/>
      <c r="W533" s="214"/>
      <c r="X533" s="216">
        <f t="shared" si="141"/>
        <v>-86259.186666666661</v>
      </c>
      <c r="Y533" s="214">
        <f t="shared" ref="Y533" si="143">+AA533*$Z$6</f>
        <v>-64565.001219999998</v>
      </c>
      <c r="Z533" s="214">
        <f t="shared" ref="Z533" si="144">+AA533*$Z$7</f>
        <v>-21691.310140444442</v>
      </c>
      <c r="AA533" s="214">
        <f t="shared" si="142"/>
        <v>-86259.186666666661</v>
      </c>
      <c r="AB533" s="214"/>
      <c r="AC533" s="217"/>
      <c r="AD533" s="217"/>
      <c r="AE533" s="217"/>
      <c r="AF533" s="215">
        <f t="shared" si="138"/>
        <v>0</v>
      </c>
    </row>
    <row r="534" spans="1:32">
      <c r="A534" s="325">
        <f t="shared" si="140"/>
        <v>521</v>
      </c>
      <c r="B534" s="208" t="s">
        <v>524</v>
      </c>
      <c r="C534" s="208" t="s">
        <v>417</v>
      </c>
      <c r="D534" s="208" t="s">
        <v>943</v>
      </c>
      <c r="E534" s="237" t="s">
        <v>944</v>
      </c>
      <c r="F534" s="210">
        <v>-48616.4</v>
      </c>
      <c r="G534" s="210">
        <v>-48616.4</v>
      </c>
      <c r="H534" s="210">
        <v>-48616.4</v>
      </c>
      <c r="I534" s="210">
        <v>0</v>
      </c>
      <c r="J534" s="210">
        <v>0</v>
      </c>
      <c r="K534" s="210">
        <v>0</v>
      </c>
      <c r="L534" s="210">
        <v>0</v>
      </c>
      <c r="M534" s="210">
        <v>0</v>
      </c>
      <c r="N534" s="210">
        <v>0</v>
      </c>
      <c r="O534" s="210">
        <v>0</v>
      </c>
      <c r="P534" s="210">
        <v>0</v>
      </c>
      <c r="Q534" s="210">
        <v>0</v>
      </c>
      <c r="R534" s="210">
        <v>0</v>
      </c>
      <c r="S534" s="211">
        <f t="shared" si="117"/>
        <v>-10128.416666666666</v>
      </c>
      <c r="T534" s="188"/>
      <c r="U534" s="214"/>
      <c r="V534" s="214"/>
      <c r="W534" s="214"/>
      <c r="X534" s="216">
        <f t="shared" si="141"/>
        <v>-10128.416666666666</v>
      </c>
      <c r="Y534" s="214">
        <f>+'[13]Adv for Const. &amp; Def Tax'!AX29</f>
        <v>-10128.416666666666</v>
      </c>
      <c r="Z534" s="214"/>
      <c r="AA534" s="214"/>
      <c r="AB534" s="214"/>
      <c r="AC534" s="217"/>
      <c r="AD534" s="217"/>
      <c r="AE534" s="217"/>
      <c r="AF534" s="215">
        <f t="shared" si="138"/>
        <v>0</v>
      </c>
    </row>
    <row r="535" spans="1:32">
      <c r="A535" s="325">
        <f t="shared" si="140"/>
        <v>522</v>
      </c>
      <c r="B535" s="208" t="s">
        <v>522</v>
      </c>
      <c r="C535" s="208" t="s">
        <v>417</v>
      </c>
      <c r="D535" s="208" t="s">
        <v>621</v>
      </c>
      <c r="E535" s="237" t="s">
        <v>945</v>
      </c>
      <c r="F535" s="210">
        <v>939972</v>
      </c>
      <c r="G535" s="210">
        <v>936890.3</v>
      </c>
      <c r="H535" s="210">
        <v>933800.21</v>
      </c>
      <c r="I535" s="210">
        <v>930695.46</v>
      </c>
      <c r="J535" s="210">
        <v>927684.27</v>
      </c>
      <c r="K535" s="210">
        <v>924672.45</v>
      </c>
      <c r="L535" s="210">
        <v>921660.48</v>
      </c>
      <c r="M535" s="210">
        <v>914129.32</v>
      </c>
      <c r="N535" s="210">
        <v>910473.28</v>
      </c>
      <c r="O535" s="210">
        <v>906817.18</v>
      </c>
      <c r="P535" s="210">
        <v>903161.07</v>
      </c>
      <c r="Q535" s="210">
        <v>897032.55</v>
      </c>
      <c r="R535" s="210">
        <v>895436.16</v>
      </c>
      <c r="S535" s="211">
        <f t="shared" si="117"/>
        <v>918726.72083333333</v>
      </c>
      <c r="T535" s="188"/>
      <c r="U535" s="214"/>
      <c r="V535" s="214"/>
      <c r="W535" s="214"/>
      <c r="X535" s="216">
        <f t="shared" si="141"/>
        <v>918726.72083333333</v>
      </c>
      <c r="Y535" s="214"/>
      <c r="Z535" s="214">
        <f>+X535</f>
        <v>918726.72083333333</v>
      </c>
      <c r="AA535" s="214"/>
      <c r="AB535" s="214"/>
      <c r="AC535" s="217"/>
      <c r="AD535" s="217"/>
      <c r="AE535" s="217"/>
      <c r="AF535" s="215">
        <f t="shared" si="138"/>
        <v>0</v>
      </c>
    </row>
    <row r="536" spans="1:32">
      <c r="A536" s="325">
        <f t="shared" si="140"/>
        <v>523</v>
      </c>
      <c r="B536" s="208" t="s">
        <v>522</v>
      </c>
      <c r="C536" s="208" t="s">
        <v>417</v>
      </c>
      <c r="D536" s="208" t="s">
        <v>623</v>
      </c>
      <c r="E536" s="237" t="s">
        <v>946</v>
      </c>
      <c r="F536" s="210">
        <v>-849262.69</v>
      </c>
      <c r="G536" s="210">
        <v>-845073.75</v>
      </c>
      <c r="H536" s="210">
        <v>-840913.86</v>
      </c>
      <c r="I536" s="210">
        <v>-836804.57</v>
      </c>
      <c r="J536" s="210">
        <v>-832371.81</v>
      </c>
      <c r="K536" s="210">
        <v>-827941.05</v>
      </c>
      <c r="L536" s="210">
        <v>-823510.95</v>
      </c>
      <c r="M536" s="210">
        <v>-825543.72</v>
      </c>
      <c r="N536" s="210">
        <v>-822031.55</v>
      </c>
      <c r="O536" s="210">
        <v>-818519.6</v>
      </c>
      <c r="P536" s="210">
        <v>-815007.66</v>
      </c>
      <c r="Q536" s="210">
        <v>-810817.82</v>
      </c>
      <c r="R536" s="210">
        <v>-798533.89</v>
      </c>
      <c r="S536" s="211">
        <f t="shared" si="117"/>
        <v>-826869.55249999987</v>
      </c>
      <c r="T536" s="188"/>
      <c r="U536" s="214"/>
      <c r="V536" s="214"/>
      <c r="W536" s="214"/>
      <c r="X536" s="216">
        <f t="shared" si="141"/>
        <v>-826869.55249999987</v>
      </c>
      <c r="Y536" s="214"/>
      <c r="Z536" s="214">
        <f>+X536</f>
        <v>-826869.55249999987</v>
      </c>
      <c r="AA536" s="214"/>
      <c r="AB536" s="214"/>
      <c r="AC536" s="217"/>
      <c r="AD536" s="217"/>
      <c r="AE536" s="217"/>
      <c r="AF536" s="215">
        <f t="shared" si="138"/>
        <v>0</v>
      </c>
    </row>
    <row r="537" spans="1:32">
      <c r="A537" s="325">
        <f t="shared" si="140"/>
        <v>524</v>
      </c>
      <c r="B537" s="208" t="s">
        <v>522</v>
      </c>
      <c r="C537" s="208" t="s">
        <v>417</v>
      </c>
      <c r="D537" s="208" t="s">
        <v>947</v>
      </c>
      <c r="E537" s="237" t="s">
        <v>948</v>
      </c>
      <c r="F537" s="210">
        <v>-4259635.7699999996</v>
      </c>
      <c r="G537" s="210">
        <v>-4264098.26</v>
      </c>
      <c r="H537" s="210">
        <v>-4268405.67</v>
      </c>
      <c r="I537" s="210">
        <v>-4260106.82</v>
      </c>
      <c r="J537" s="210">
        <v>-4263021.22</v>
      </c>
      <c r="K537" s="210">
        <v>-4265935.62</v>
      </c>
      <c r="L537" s="210">
        <v>-4268850.0199999996</v>
      </c>
      <c r="M537" s="210">
        <v>-4288249.96</v>
      </c>
      <c r="N537" s="210">
        <v>-4293519.4400000004</v>
      </c>
      <c r="O537" s="210">
        <v>-4298788.92</v>
      </c>
      <c r="P537" s="210">
        <v>-4304058.3899999997</v>
      </c>
      <c r="Q537" s="210">
        <v>-4313894.84</v>
      </c>
      <c r="R537" s="210">
        <v>-4420542.34</v>
      </c>
      <c r="S537" s="211">
        <f t="shared" si="117"/>
        <v>-4285751.5179166663</v>
      </c>
      <c r="T537" s="188"/>
      <c r="U537" s="214"/>
      <c r="V537" s="214"/>
      <c r="W537" s="214"/>
      <c r="X537" s="216">
        <f t="shared" si="141"/>
        <v>-4285751.5179166663</v>
      </c>
      <c r="Y537" s="214"/>
      <c r="Z537" s="214">
        <f>+'[13]Adv for Const. &amp; Def Tax'!AY33</f>
        <v>-4285751.5179166663</v>
      </c>
      <c r="AA537" s="214"/>
      <c r="AB537" s="214"/>
      <c r="AC537" s="217"/>
      <c r="AD537" s="217"/>
      <c r="AE537" s="217"/>
      <c r="AF537" s="215">
        <f t="shared" si="138"/>
        <v>0</v>
      </c>
    </row>
    <row r="538" spans="1:32">
      <c r="A538" s="325">
        <f t="shared" si="140"/>
        <v>525</v>
      </c>
      <c r="B538" s="208" t="s">
        <v>522</v>
      </c>
      <c r="C538" s="208" t="s">
        <v>417</v>
      </c>
      <c r="D538" s="208" t="s">
        <v>631</v>
      </c>
      <c r="E538" s="237" t="s">
        <v>949</v>
      </c>
      <c r="F538" s="210">
        <v>503976.85</v>
      </c>
      <c r="G538" s="210">
        <v>503976.85</v>
      </c>
      <c r="H538" s="210">
        <v>503976.85</v>
      </c>
      <c r="I538" s="210">
        <v>511403.25</v>
      </c>
      <c r="J538" s="210">
        <v>513627.95</v>
      </c>
      <c r="K538" s="210">
        <v>510920.59</v>
      </c>
      <c r="L538" s="210">
        <v>510499.49</v>
      </c>
      <c r="M538" s="210">
        <v>511640.88</v>
      </c>
      <c r="N538" s="210">
        <v>522193.7</v>
      </c>
      <c r="O538" s="210">
        <v>503022.42</v>
      </c>
      <c r="P538" s="210">
        <v>504355.22</v>
      </c>
      <c r="Q538" s="210">
        <v>521350.27</v>
      </c>
      <c r="R538" s="210">
        <v>492728.47</v>
      </c>
      <c r="S538" s="211">
        <f t="shared" si="117"/>
        <v>509610.01083333325</v>
      </c>
      <c r="T538" s="188"/>
      <c r="U538" s="214"/>
      <c r="V538" s="214"/>
      <c r="W538" s="214"/>
      <c r="X538" s="216">
        <f t="shared" si="141"/>
        <v>509610.01083333325</v>
      </c>
      <c r="Y538" s="214"/>
      <c r="Z538" s="214">
        <f>+X538</f>
        <v>509610.01083333325</v>
      </c>
      <c r="AA538" s="214"/>
      <c r="AB538" s="214"/>
      <c r="AC538" s="217"/>
      <c r="AD538" s="217"/>
      <c r="AE538" s="217"/>
      <c r="AF538" s="215">
        <f t="shared" si="138"/>
        <v>0</v>
      </c>
    </row>
    <row r="539" spans="1:32">
      <c r="A539" s="325">
        <f t="shared" si="140"/>
        <v>526</v>
      </c>
      <c r="B539" s="208" t="s">
        <v>522</v>
      </c>
      <c r="C539" s="208" t="s">
        <v>417</v>
      </c>
      <c r="D539" s="208" t="s">
        <v>943</v>
      </c>
      <c r="E539" s="237" t="s">
        <v>944</v>
      </c>
      <c r="F539" s="210">
        <v>-14390.85</v>
      </c>
      <c r="G539" s="210">
        <v>-14390.85</v>
      </c>
      <c r="H539" s="210">
        <v>-14390.85</v>
      </c>
      <c r="I539" s="210">
        <v>0</v>
      </c>
      <c r="J539" s="210">
        <v>0</v>
      </c>
      <c r="K539" s="210">
        <v>0</v>
      </c>
      <c r="L539" s="210">
        <v>0</v>
      </c>
      <c r="M539" s="210">
        <v>0</v>
      </c>
      <c r="N539" s="210">
        <v>0</v>
      </c>
      <c r="O539" s="210">
        <v>0</v>
      </c>
      <c r="P539" s="210">
        <v>0</v>
      </c>
      <c r="Q539" s="210">
        <v>0</v>
      </c>
      <c r="R539" s="210">
        <v>0</v>
      </c>
      <c r="S539" s="211">
        <f t="shared" si="117"/>
        <v>-2998.09375</v>
      </c>
      <c r="T539" s="188"/>
      <c r="U539" s="214"/>
      <c r="V539" s="214"/>
      <c r="W539" s="214"/>
      <c r="X539" s="216">
        <f t="shared" si="141"/>
        <v>-2998.09375</v>
      </c>
      <c r="Y539" s="214"/>
      <c r="Z539" s="214">
        <f>+'[13]Adv for Const. &amp; Def Tax'!AY32</f>
        <v>-2998.09375</v>
      </c>
      <c r="AA539" s="214"/>
      <c r="AB539" s="214"/>
      <c r="AC539" s="217"/>
      <c r="AD539" s="217"/>
      <c r="AE539" s="217"/>
      <c r="AF539" s="215">
        <f t="shared" si="138"/>
        <v>0</v>
      </c>
    </row>
    <row r="540" spans="1:32">
      <c r="A540" s="325">
        <f t="shared" si="140"/>
        <v>527</v>
      </c>
      <c r="B540" s="208" t="s">
        <v>494</v>
      </c>
      <c r="C540" s="208" t="s">
        <v>418</v>
      </c>
      <c r="D540" s="208" t="s">
        <v>609</v>
      </c>
      <c r="E540" s="237" t="s">
        <v>938</v>
      </c>
      <c r="F540" s="210">
        <v>2162401.16</v>
      </c>
      <c r="G540" s="210">
        <v>2144381.14</v>
      </c>
      <c r="H540" s="210">
        <v>2126361.12</v>
      </c>
      <c r="I540" s="210">
        <v>2108341.12</v>
      </c>
      <c r="J540" s="210">
        <v>2090321.11</v>
      </c>
      <c r="K540" s="210">
        <v>2072301.1</v>
      </c>
      <c r="L540" s="210">
        <v>2054281.07</v>
      </c>
      <c r="M540" s="210">
        <v>2036261.06</v>
      </c>
      <c r="N540" s="210">
        <v>2018241.05</v>
      </c>
      <c r="O540" s="210">
        <v>2000221.05</v>
      </c>
      <c r="P540" s="210">
        <v>1982201.05</v>
      </c>
      <c r="Q540" s="210">
        <v>1966738.21</v>
      </c>
      <c r="R540" s="210">
        <v>1913970.3</v>
      </c>
      <c r="S540" s="211">
        <f t="shared" si="117"/>
        <v>2053152.9008333336</v>
      </c>
      <c r="T540" s="188"/>
      <c r="U540" s="214"/>
      <c r="V540" s="214"/>
      <c r="W540" s="214"/>
      <c r="X540" s="216">
        <f>+S540</f>
        <v>2053152.9008333336</v>
      </c>
      <c r="Y540" s="214"/>
      <c r="Z540" s="214"/>
      <c r="AA540" s="214"/>
      <c r="AB540" s="214">
        <f>+S540</f>
        <v>2053152.9008333336</v>
      </c>
      <c r="AC540" s="217"/>
      <c r="AD540" s="266"/>
      <c r="AE540" s="217"/>
      <c r="AF540" s="215">
        <f t="shared" si="138"/>
        <v>0</v>
      </c>
    </row>
    <row r="541" spans="1:32">
      <c r="A541" s="325">
        <f t="shared" si="140"/>
        <v>528</v>
      </c>
      <c r="B541" s="208" t="s">
        <v>494</v>
      </c>
      <c r="C541" s="208" t="s">
        <v>418</v>
      </c>
      <c r="D541" s="208" t="s">
        <v>611</v>
      </c>
      <c r="E541" s="237" t="s">
        <v>939</v>
      </c>
      <c r="F541" s="210">
        <v>8252880.6200000001</v>
      </c>
      <c r="G541" s="210">
        <v>8184106.5700000003</v>
      </c>
      <c r="H541" s="210">
        <v>8115332.5499999998</v>
      </c>
      <c r="I541" s="210">
        <v>8046558.5999999996</v>
      </c>
      <c r="J541" s="210">
        <v>7977784.54</v>
      </c>
      <c r="K541" s="210">
        <v>7909010.5599999996</v>
      </c>
      <c r="L541" s="210">
        <v>7840236.5199999996</v>
      </c>
      <c r="M541" s="210">
        <v>7771462.5</v>
      </c>
      <c r="N541" s="210">
        <v>7702688.5300000003</v>
      </c>
      <c r="O541" s="210">
        <v>7633914.46</v>
      </c>
      <c r="P541" s="210">
        <v>7565140.4800000004</v>
      </c>
      <c r="Q541" s="210">
        <v>7505986.2999999998</v>
      </c>
      <c r="R541" s="210">
        <v>7294680.6500000004</v>
      </c>
      <c r="S541" s="211">
        <f t="shared" si="117"/>
        <v>7835500.1870833337</v>
      </c>
      <c r="T541" s="188"/>
      <c r="U541" s="214"/>
      <c r="V541" s="214"/>
      <c r="W541" s="214"/>
      <c r="X541" s="216">
        <f>+S541</f>
        <v>7835500.1870833337</v>
      </c>
      <c r="Y541" s="214"/>
      <c r="Z541" s="214"/>
      <c r="AA541" s="214"/>
      <c r="AB541" s="214">
        <f>+S541</f>
        <v>7835500.1870833337</v>
      </c>
      <c r="AC541" s="217"/>
      <c r="AD541" s="266"/>
      <c r="AE541" s="217"/>
      <c r="AF541" s="215">
        <f t="shared" si="138"/>
        <v>0</v>
      </c>
    </row>
    <row r="542" spans="1:32">
      <c r="A542" s="325">
        <f t="shared" si="140"/>
        <v>529</v>
      </c>
      <c r="B542" s="208" t="s">
        <v>494</v>
      </c>
      <c r="C542" s="208" t="s">
        <v>418</v>
      </c>
      <c r="D542" s="208" t="s">
        <v>950</v>
      </c>
      <c r="E542" s="237" t="s">
        <v>951</v>
      </c>
      <c r="F542" s="210">
        <v>-161930.57</v>
      </c>
      <c r="G542" s="210">
        <v>-161226.51999999999</v>
      </c>
      <c r="H542" s="210">
        <v>-160522.47</v>
      </c>
      <c r="I542" s="210">
        <v>-159818.42000000001</v>
      </c>
      <c r="J542" s="210">
        <v>-159114.37</v>
      </c>
      <c r="K542" s="210">
        <v>-158410.32</v>
      </c>
      <c r="L542" s="210">
        <v>-157706.26999999999</v>
      </c>
      <c r="M542" s="210">
        <v>-157002.22</v>
      </c>
      <c r="N542" s="210">
        <v>-156298.17000000001</v>
      </c>
      <c r="O542" s="210">
        <v>-155594.12</v>
      </c>
      <c r="P542" s="210">
        <v>-154890.07</v>
      </c>
      <c r="Q542" s="210">
        <v>-154186.01999999999</v>
      </c>
      <c r="R542" s="210">
        <v>-153482.01</v>
      </c>
      <c r="S542" s="211">
        <f t="shared" si="117"/>
        <v>-157706.27166666667</v>
      </c>
      <c r="T542" s="188"/>
      <c r="U542" s="214"/>
      <c r="V542" s="279"/>
      <c r="W542" s="214"/>
      <c r="X542" s="214">
        <f>+S542</f>
        <v>-157706.27166666667</v>
      </c>
      <c r="Y542" s="214">
        <f>+'[13]Adv for Const. &amp; Def Tax'!AX27</f>
        <v>-121489.91208333334</v>
      </c>
      <c r="Z542" s="214">
        <f>+'[13]Adv for Const. &amp; Def Tax'!AY27</f>
        <v>-36216.359583333338</v>
      </c>
      <c r="AA542" s="214">
        <f>+X542</f>
        <v>-157706.27166666667</v>
      </c>
      <c r="AB542" s="214"/>
      <c r="AC542" s="217"/>
      <c r="AD542" s="217"/>
      <c r="AE542" s="217"/>
      <c r="AF542" s="215">
        <f t="shared" si="138"/>
        <v>0</v>
      </c>
    </row>
    <row r="543" spans="1:32">
      <c r="A543" s="325">
        <f t="shared" si="140"/>
        <v>530</v>
      </c>
      <c r="B543" s="208" t="s">
        <v>494</v>
      </c>
      <c r="C543" s="208" t="s">
        <v>418</v>
      </c>
      <c r="D543" s="208" t="s">
        <v>615</v>
      </c>
      <c r="E543" s="237" t="s">
        <v>952</v>
      </c>
      <c r="F543" s="210">
        <v>-481335.67</v>
      </c>
      <c r="G543" s="210">
        <v>-481335.67</v>
      </c>
      <c r="H543" s="210">
        <v>-481335.67</v>
      </c>
      <c r="I543" s="210">
        <v>-481335.67</v>
      </c>
      <c r="J543" s="210">
        <v>-481335.67</v>
      </c>
      <c r="K543" s="210">
        <v>-481335.67</v>
      </c>
      <c r="L543" s="210">
        <v>-481335.67</v>
      </c>
      <c r="M543" s="210">
        <v>-481335.67</v>
      </c>
      <c r="N543" s="210">
        <v>-481335.67</v>
      </c>
      <c r="O543" s="210">
        <v>-481335.67</v>
      </c>
      <c r="P543" s="210">
        <v>-481335.67</v>
      </c>
      <c r="Q543" s="210">
        <v>-481335.67</v>
      </c>
      <c r="R543" s="210">
        <v>-638740.75</v>
      </c>
      <c r="S543" s="211">
        <f t="shared" si="117"/>
        <v>-487894.21500000003</v>
      </c>
      <c r="T543" s="188"/>
      <c r="U543" s="214"/>
      <c r="V543" s="214">
        <f t="shared" ref="V543:V546" si="145">+S543</f>
        <v>-487894.21500000003</v>
      </c>
      <c r="W543" s="214"/>
      <c r="X543" s="216"/>
      <c r="Y543" s="214"/>
      <c r="Z543" s="214"/>
      <c r="AA543" s="214"/>
      <c r="AB543" s="214"/>
      <c r="AC543" s="217"/>
      <c r="AD543" s="266">
        <f t="shared" ref="AD543:AD546" si="146">+V543</f>
        <v>-487894.21500000003</v>
      </c>
      <c r="AE543" s="217"/>
      <c r="AF543" s="215">
        <f t="shared" si="138"/>
        <v>0</v>
      </c>
    </row>
    <row r="544" spans="1:32">
      <c r="A544" s="325">
        <f t="shared" si="140"/>
        <v>531</v>
      </c>
      <c r="B544" s="208" t="s">
        <v>494</v>
      </c>
      <c r="C544" s="208" t="s">
        <v>418</v>
      </c>
      <c r="D544" s="208" t="s">
        <v>617</v>
      </c>
      <c r="E544" s="237" t="s">
        <v>953</v>
      </c>
      <c r="F544" s="210">
        <v>-32833635.199999999</v>
      </c>
      <c r="G544" s="210">
        <v>-31943946.600000001</v>
      </c>
      <c r="H544" s="210">
        <v>-31136329.219999999</v>
      </c>
      <c r="I544" s="210">
        <v>-30469392.350000001</v>
      </c>
      <c r="J544" s="210">
        <v>-30175970.079999998</v>
      </c>
      <c r="K544" s="210">
        <v>-29991402.34</v>
      </c>
      <c r="L544" s="210">
        <v>-30267951.260000002</v>
      </c>
      <c r="M544" s="210">
        <v>-30569378.079999998</v>
      </c>
      <c r="N544" s="210">
        <v>-31103198.75</v>
      </c>
      <c r="O544" s="210">
        <v>-31443179.859999999</v>
      </c>
      <c r="P544" s="210">
        <v>-31302928.609999999</v>
      </c>
      <c r="Q544" s="210">
        <v>-33386829.190000001</v>
      </c>
      <c r="R544" s="210">
        <v>-40255923.640000001</v>
      </c>
      <c r="S544" s="211">
        <f t="shared" si="117"/>
        <v>-31527940.480000004</v>
      </c>
      <c r="T544" s="188"/>
      <c r="U544" s="214"/>
      <c r="V544" s="214">
        <f t="shared" si="145"/>
        <v>-31527940.480000004</v>
      </c>
      <c r="W544" s="214"/>
      <c r="X544" s="216"/>
      <c r="Y544" s="214"/>
      <c r="Z544" s="214"/>
      <c r="AA544" s="214"/>
      <c r="AB544" s="214"/>
      <c r="AC544" s="217"/>
      <c r="AD544" s="266">
        <f t="shared" si="146"/>
        <v>-31527940.480000004</v>
      </c>
      <c r="AE544" s="217"/>
      <c r="AF544" s="215">
        <f t="shared" si="138"/>
        <v>0</v>
      </c>
    </row>
    <row r="545" spans="1:32">
      <c r="A545" s="325">
        <f t="shared" si="140"/>
        <v>532</v>
      </c>
      <c r="B545" s="208" t="s">
        <v>522</v>
      </c>
      <c r="C545" s="208" t="s">
        <v>418</v>
      </c>
      <c r="D545" s="268" t="s">
        <v>621</v>
      </c>
      <c r="E545" s="237" t="s">
        <v>945</v>
      </c>
      <c r="F545" s="210">
        <v>189266.26</v>
      </c>
      <c r="G545" s="210">
        <v>187689.04</v>
      </c>
      <c r="H545" s="210">
        <v>186111.82</v>
      </c>
      <c r="I545" s="210">
        <v>184534.6</v>
      </c>
      <c r="J545" s="210">
        <v>182957.38</v>
      </c>
      <c r="K545" s="210">
        <v>181380.15</v>
      </c>
      <c r="L545" s="210">
        <v>179802.94</v>
      </c>
      <c r="M545" s="210">
        <v>178225.72</v>
      </c>
      <c r="N545" s="210">
        <v>176648.51</v>
      </c>
      <c r="O545" s="210">
        <v>175071.29</v>
      </c>
      <c r="P545" s="210">
        <v>173494.07</v>
      </c>
      <c r="Q545" s="210">
        <v>172140.66</v>
      </c>
      <c r="R545" s="210">
        <v>167522.1</v>
      </c>
      <c r="S545" s="211">
        <f t="shared" si="117"/>
        <v>179704.19666666666</v>
      </c>
      <c r="T545" s="188"/>
      <c r="U545" s="214"/>
      <c r="V545" s="214">
        <f t="shared" si="145"/>
        <v>179704.19666666666</v>
      </c>
      <c r="W545" s="214"/>
      <c r="X545" s="216"/>
      <c r="Y545" s="214"/>
      <c r="Z545" s="214"/>
      <c r="AA545" s="214"/>
      <c r="AB545" s="214"/>
      <c r="AC545" s="217"/>
      <c r="AD545" s="266">
        <f t="shared" si="146"/>
        <v>179704.19666666666</v>
      </c>
      <c r="AE545" s="217"/>
      <c r="AF545" s="215">
        <f t="shared" si="138"/>
        <v>0</v>
      </c>
    </row>
    <row r="546" spans="1:32">
      <c r="A546" s="325">
        <f t="shared" si="140"/>
        <v>533</v>
      </c>
      <c r="B546" s="208" t="s">
        <v>522</v>
      </c>
      <c r="C546" s="208" t="s">
        <v>418</v>
      </c>
      <c r="D546" s="208" t="s">
        <v>623</v>
      </c>
      <c r="E546" s="237" t="s">
        <v>946</v>
      </c>
      <c r="F546" s="210">
        <v>-118133.35</v>
      </c>
      <c r="G546" s="210">
        <v>-117148.9</v>
      </c>
      <c r="H546" s="210">
        <v>-116164.48</v>
      </c>
      <c r="I546" s="210">
        <v>-115179.99</v>
      </c>
      <c r="J546" s="210">
        <v>-114195.55</v>
      </c>
      <c r="K546" s="210">
        <v>-113211.11</v>
      </c>
      <c r="L546" s="210">
        <v>-112226.67</v>
      </c>
      <c r="M546" s="210">
        <v>-111242.23</v>
      </c>
      <c r="N546" s="210">
        <v>-110257.76</v>
      </c>
      <c r="O546" s="210">
        <v>-109273.33</v>
      </c>
      <c r="P546" s="210">
        <v>-108288.89</v>
      </c>
      <c r="Q546" s="210">
        <v>-107304.4</v>
      </c>
      <c r="R546" s="210">
        <v>-94506.66</v>
      </c>
      <c r="S546" s="211">
        <f t="shared" si="117"/>
        <v>-111734.44291666667</v>
      </c>
      <c r="T546" s="188"/>
      <c r="U546" s="214"/>
      <c r="V546" s="214">
        <f t="shared" si="145"/>
        <v>-111734.44291666667</v>
      </c>
      <c r="W546" s="214"/>
      <c r="X546" s="216"/>
      <c r="Y546" s="214"/>
      <c r="Z546" s="214"/>
      <c r="AA546" s="214"/>
      <c r="AB546" s="214"/>
      <c r="AC546" s="217"/>
      <c r="AD546" s="266">
        <f t="shared" si="146"/>
        <v>-111734.44291666667</v>
      </c>
      <c r="AE546" s="217"/>
      <c r="AF546" s="215">
        <f t="shared" si="138"/>
        <v>0</v>
      </c>
    </row>
    <row r="547" spans="1:32">
      <c r="A547" s="325">
        <f t="shared" si="140"/>
        <v>534</v>
      </c>
      <c r="B547" s="208" t="s">
        <v>522</v>
      </c>
      <c r="C547" s="208" t="s">
        <v>418</v>
      </c>
      <c r="D547" s="208" t="s">
        <v>954</v>
      </c>
      <c r="E547" s="237" t="s">
        <v>955</v>
      </c>
      <c r="F547" s="210">
        <v>-14173.13</v>
      </c>
      <c r="G547" s="210">
        <v>-14111.51</v>
      </c>
      <c r="H547" s="210">
        <v>-14049.89</v>
      </c>
      <c r="I547" s="210">
        <v>-13988.27</v>
      </c>
      <c r="J547" s="210">
        <v>-13926.65</v>
      </c>
      <c r="K547" s="210">
        <v>-13865.03</v>
      </c>
      <c r="L547" s="210">
        <v>-13803.41</v>
      </c>
      <c r="M547" s="210">
        <v>-13741.79</v>
      </c>
      <c r="N547" s="210">
        <v>-13680.17</v>
      </c>
      <c r="O547" s="210">
        <v>-13618.55</v>
      </c>
      <c r="P547" s="210">
        <v>-13556.93</v>
      </c>
      <c r="Q547" s="210">
        <v>-13495.31</v>
      </c>
      <c r="R547" s="210">
        <v>-13433.67</v>
      </c>
      <c r="S547" s="211">
        <f t="shared" si="117"/>
        <v>-13803.409166666666</v>
      </c>
      <c r="T547" s="185"/>
      <c r="U547" s="214"/>
      <c r="V547" s="214">
        <f>+S547</f>
        <v>-13803.409166666666</v>
      </c>
      <c r="W547" s="214"/>
      <c r="X547" s="216"/>
      <c r="Y547" s="214"/>
      <c r="Z547" s="214"/>
      <c r="AA547" s="214"/>
      <c r="AB547" s="214">
        <f>+X547</f>
        <v>0</v>
      </c>
      <c r="AC547" s="217"/>
      <c r="AD547" s="266">
        <f>+V547</f>
        <v>-13803.409166666666</v>
      </c>
      <c r="AE547" s="217"/>
      <c r="AF547" s="215">
        <f t="shared" si="138"/>
        <v>0</v>
      </c>
    </row>
    <row r="548" spans="1:32">
      <c r="A548" s="325">
        <f t="shared" si="140"/>
        <v>535</v>
      </c>
      <c r="B548" s="208" t="s">
        <v>522</v>
      </c>
      <c r="C548" s="208" t="s">
        <v>418</v>
      </c>
      <c r="D548" s="208" t="s">
        <v>629</v>
      </c>
      <c r="E548" s="237" t="s">
        <v>956</v>
      </c>
      <c r="F548" s="210">
        <v>-42129.37</v>
      </c>
      <c r="G548" s="210">
        <v>-42129.37</v>
      </c>
      <c r="H548" s="210">
        <v>-42129.37</v>
      </c>
      <c r="I548" s="210">
        <v>-42129.37</v>
      </c>
      <c r="J548" s="210">
        <v>-42129.37</v>
      </c>
      <c r="K548" s="210">
        <v>-42129.37</v>
      </c>
      <c r="L548" s="210">
        <v>-42129.37</v>
      </c>
      <c r="M548" s="210">
        <v>-42129.37</v>
      </c>
      <c r="N548" s="210">
        <v>-42129.37</v>
      </c>
      <c r="O548" s="210">
        <v>-42129.37</v>
      </c>
      <c r="P548" s="210">
        <v>-42129.37</v>
      </c>
      <c r="Q548" s="210">
        <v>-42129.37</v>
      </c>
      <c r="R548" s="210">
        <v>-55906.400000000001</v>
      </c>
      <c r="S548" s="211">
        <f t="shared" si="117"/>
        <v>-42703.412916666668</v>
      </c>
      <c r="T548" s="188"/>
      <c r="U548" s="214"/>
      <c r="V548" s="214">
        <f>+S548</f>
        <v>-42703.412916666668</v>
      </c>
      <c r="W548" s="214"/>
      <c r="X548" s="216"/>
      <c r="Y548" s="214"/>
      <c r="Z548" s="214"/>
      <c r="AA548" s="214"/>
      <c r="AB548" s="214"/>
      <c r="AC548" s="217"/>
      <c r="AD548" s="266">
        <f>+V548</f>
        <v>-42703.412916666668</v>
      </c>
      <c r="AE548" s="217"/>
      <c r="AF548" s="215">
        <f t="shared" si="138"/>
        <v>0</v>
      </c>
    </row>
    <row r="549" spans="1:32">
      <c r="A549" s="325">
        <f t="shared" si="140"/>
        <v>536</v>
      </c>
      <c r="B549" s="208" t="s">
        <v>522</v>
      </c>
      <c r="C549" s="208" t="s">
        <v>418</v>
      </c>
      <c r="D549" s="208" t="s">
        <v>631</v>
      </c>
      <c r="E549" s="237" t="s">
        <v>957</v>
      </c>
      <c r="F549" s="210">
        <v>-2331587.4300000002</v>
      </c>
      <c r="G549" s="210">
        <v>-2260720.52</v>
      </c>
      <c r="H549" s="210">
        <v>-2197036.9700000002</v>
      </c>
      <c r="I549" s="210">
        <v>-2145666.65</v>
      </c>
      <c r="J549" s="210">
        <v>-2126988.5299999998</v>
      </c>
      <c r="K549" s="210">
        <v>-2117838.02</v>
      </c>
      <c r="L549" s="210">
        <v>-2149047.1800000002</v>
      </c>
      <c r="M549" s="210">
        <v>-2182433.81</v>
      </c>
      <c r="N549" s="210">
        <v>-2236160.96</v>
      </c>
      <c r="O549" s="210">
        <v>-2272922.08</v>
      </c>
      <c r="P549" s="210">
        <v>-2267650.4</v>
      </c>
      <c r="Q549" s="210">
        <v>-2456207.8199999998</v>
      </c>
      <c r="R549" s="210">
        <v>-3065780.91</v>
      </c>
      <c r="S549" s="211">
        <f t="shared" si="117"/>
        <v>-2259279.7591666668</v>
      </c>
      <c r="T549" s="185"/>
      <c r="U549" s="214"/>
      <c r="V549" s="214">
        <f>+S549</f>
        <v>-2259279.7591666668</v>
      </c>
      <c r="W549" s="214"/>
      <c r="X549" s="216"/>
      <c r="Y549" s="214"/>
      <c r="Z549" s="214"/>
      <c r="AA549" s="214"/>
      <c r="AB549" s="214"/>
      <c r="AC549" s="217"/>
      <c r="AD549" s="266">
        <f>+V549</f>
        <v>-2259279.7591666668</v>
      </c>
      <c r="AE549" s="217"/>
      <c r="AF549" s="215">
        <f t="shared" si="138"/>
        <v>0</v>
      </c>
    </row>
    <row r="550" spans="1:32">
      <c r="A550" s="325">
        <f t="shared" si="140"/>
        <v>537</v>
      </c>
      <c r="B550" s="185"/>
      <c r="C550" s="185"/>
      <c r="D550" s="185"/>
      <c r="E550" s="237" t="s">
        <v>419</v>
      </c>
      <c r="F550" s="218">
        <f t="shared" ref="F550:S550" si="147">SUM(F529:F549)</f>
        <v>-77743427.170000002</v>
      </c>
      <c r="G550" s="218">
        <f t="shared" si="147"/>
        <v>-76899908.830000013</v>
      </c>
      <c r="H550" s="218">
        <f t="shared" si="147"/>
        <v>-76144183.440000027</v>
      </c>
      <c r="I550" s="218">
        <f t="shared" si="147"/>
        <v>-75293352.540000007</v>
      </c>
      <c r="J550" s="218">
        <f t="shared" si="147"/>
        <v>-75047506.219999999</v>
      </c>
      <c r="K550" s="218">
        <f t="shared" si="147"/>
        <v>-74981356.059999973</v>
      </c>
      <c r="L550" s="218">
        <f t="shared" si="147"/>
        <v>-75388285.160000011</v>
      </c>
      <c r="M550" s="218">
        <f t="shared" si="147"/>
        <v>-76143992.800000012</v>
      </c>
      <c r="N550" s="218">
        <f t="shared" si="147"/>
        <v>-76743007.349999994</v>
      </c>
      <c r="O550" s="218">
        <f t="shared" si="147"/>
        <v>-77500547.170000002</v>
      </c>
      <c r="P550" s="218">
        <f t="shared" si="147"/>
        <v>-77481054.910000041</v>
      </c>
      <c r="Q550" s="218">
        <f t="shared" si="147"/>
        <v>-79752141.87000002</v>
      </c>
      <c r="R550" s="218">
        <f t="shared" si="147"/>
        <v>-88739868.560000017</v>
      </c>
      <c r="S550" s="219">
        <f t="shared" si="147"/>
        <v>-77051415.351250023</v>
      </c>
      <c r="T550" s="188"/>
      <c r="U550" s="214"/>
      <c r="V550" s="214"/>
      <c r="W550" s="214"/>
      <c r="X550" s="216"/>
      <c r="Y550" s="214"/>
      <c r="Z550" s="214"/>
      <c r="AA550" s="214"/>
      <c r="AB550" s="214"/>
      <c r="AC550" s="217"/>
      <c r="AD550" s="217"/>
      <c r="AE550" s="217"/>
      <c r="AF550" s="215">
        <f t="shared" si="138"/>
        <v>0</v>
      </c>
    </row>
    <row r="551" spans="1:32">
      <c r="A551" s="325">
        <f t="shared" si="140"/>
        <v>538</v>
      </c>
      <c r="B551" s="185"/>
      <c r="C551" s="185"/>
      <c r="D551" s="185"/>
      <c r="E551" s="237"/>
      <c r="F551" s="210"/>
      <c r="G551" s="274"/>
      <c r="H551" s="258"/>
      <c r="I551" s="258"/>
      <c r="J551" s="259"/>
      <c r="K551" s="260"/>
      <c r="L551" s="261"/>
      <c r="M551" s="262"/>
      <c r="N551" s="263"/>
      <c r="O551" s="229"/>
      <c r="P551" s="264"/>
      <c r="Q551" s="275"/>
      <c r="R551" s="210"/>
      <c r="S551" s="228"/>
      <c r="T551" s="188"/>
      <c r="U551" s="214"/>
      <c r="V551" s="214"/>
      <c r="W551" s="214"/>
      <c r="X551" s="216"/>
      <c r="Y551" s="214"/>
      <c r="Z551" s="214"/>
      <c r="AA551" s="214"/>
      <c r="AB551" s="214"/>
      <c r="AC551" s="217"/>
      <c r="AD551" s="217"/>
      <c r="AE551" s="217"/>
      <c r="AF551" s="215">
        <f t="shared" si="138"/>
        <v>0</v>
      </c>
    </row>
    <row r="552" spans="1:32">
      <c r="A552" s="325">
        <f t="shared" si="140"/>
        <v>539</v>
      </c>
      <c r="B552" s="208" t="s">
        <v>522</v>
      </c>
      <c r="C552" s="208" t="s">
        <v>420</v>
      </c>
      <c r="D552" s="208" t="s">
        <v>958</v>
      </c>
      <c r="E552" s="237" t="s">
        <v>959</v>
      </c>
      <c r="F552" s="271">
        <v>-38525635.439999998</v>
      </c>
      <c r="G552" s="271">
        <v>-6502729.3600000003</v>
      </c>
      <c r="H552" s="271">
        <v>-11011061.289999999</v>
      </c>
      <c r="I552" s="271">
        <v>-16455572.23</v>
      </c>
      <c r="J552" s="271">
        <v>-20263105.09</v>
      </c>
      <c r="K552" s="271">
        <v>-22687866.84</v>
      </c>
      <c r="L552" s="271">
        <v>-24068154.120000001</v>
      </c>
      <c r="M552" s="271">
        <v>-25177819.079999998</v>
      </c>
      <c r="N552" s="271">
        <v>-26178062.280000001</v>
      </c>
      <c r="O552" s="271">
        <v>-27219934.800000001</v>
      </c>
      <c r="P552" s="271">
        <v>-29128213.239999998</v>
      </c>
      <c r="Q552" s="271">
        <v>-31993484.010000002</v>
      </c>
      <c r="R552" s="271">
        <v>-36899838.780000001</v>
      </c>
      <c r="S552" s="211">
        <f t="shared" si="117"/>
        <v>-23199894.954166669</v>
      </c>
      <c r="T552" s="188"/>
      <c r="U552" s="214"/>
      <c r="V552" s="214"/>
      <c r="W552" s="214">
        <f t="shared" ref="W552:W617" si="148">+S552</f>
        <v>-23199894.954166669</v>
      </c>
      <c r="X552" s="216"/>
      <c r="Y552" s="214"/>
      <c r="Z552" s="214"/>
      <c r="AA552" s="214"/>
      <c r="AB552" s="214"/>
      <c r="AC552" s="266">
        <f>+S552</f>
        <v>-23199894.954166669</v>
      </c>
      <c r="AD552" s="217"/>
      <c r="AE552" s="217"/>
      <c r="AF552" s="215">
        <f t="shared" si="138"/>
        <v>0</v>
      </c>
    </row>
    <row r="553" spans="1:32">
      <c r="A553" s="325">
        <f t="shared" si="140"/>
        <v>540</v>
      </c>
      <c r="B553" s="208" t="s">
        <v>522</v>
      </c>
      <c r="C553" s="208" t="s">
        <v>420</v>
      </c>
      <c r="D553" s="208" t="s">
        <v>960</v>
      </c>
      <c r="E553" s="237" t="s">
        <v>961</v>
      </c>
      <c r="F553" s="271">
        <v>2015887.62</v>
      </c>
      <c r="G553" s="271">
        <v>-25224.95</v>
      </c>
      <c r="H553" s="271">
        <v>-133465.35999999999</v>
      </c>
      <c r="I553" s="271">
        <v>323205.58</v>
      </c>
      <c r="J553" s="271">
        <v>594333.87</v>
      </c>
      <c r="K553" s="271">
        <v>482085.92</v>
      </c>
      <c r="L553" s="271">
        <v>525493.9</v>
      </c>
      <c r="M553" s="271">
        <v>514461</v>
      </c>
      <c r="N553" s="271">
        <v>305869.93</v>
      </c>
      <c r="O553" s="271">
        <v>148578.79999999999</v>
      </c>
      <c r="P553" s="271">
        <v>172108.95</v>
      </c>
      <c r="Q553" s="271">
        <v>210011.63</v>
      </c>
      <c r="R553" s="271">
        <v>164849.44</v>
      </c>
      <c r="S553" s="211">
        <f t="shared" si="117"/>
        <v>350652.31666666665</v>
      </c>
      <c r="T553" s="188"/>
      <c r="U553" s="214"/>
      <c r="V553" s="214"/>
      <c r="W553" s="214">
        <f t="shared" si="148"/>
        <v>350652.31666666665</v>
      </c>
      <c r="X553" s="216"/>
      <c r="Y553" s="214"/>
      <c r="Z553" s="214"/>
      <c r="AA553" s="214"/>
      <c r="AB553" s="214"/>
      <c r="AC553" s="266">
        <f t="shared" ref="AC553:AC616" si="149">+S553</f>
        <v>350652.31666666665</v>
      </c>
      <c r="AD553" s="217"/>
      <c r="AE553" s="217"/>
      <c r="AF553" s="215">
        <f t="shared" si="138"/>
        <v>0</v>
      </c>
    </row>
    <row r="554" spans="1:32">
      <c r="A554" s="325">
        <f t="shared" si="140"/>
        <v>541</v>
      </c>
      <c r="B554" s="208" t="s">
        <v>522</v>
      </c>
      <c r="C554" s="208" t="s">
        <v>420</v>
      </c>
      <c r="D554" s="208" t="s">
        <v>962</v>
      </c>
      <c r="E554" s="237" t="s">
        <v>963</v>
      </c>
      <c r="F554" s="271">
        <v>-2687820.79</v>
      </c>
      <c r="G554" s="271">
        <v>-410140.69</v>
      </c>
      <c r="H554" s="271">
        <v>-697623.9</v>
      </c>
      <c r="I554" s="271">
        <v>-1029777.19</v>
      </c>
      <c r="J554" s="271">
        <v>-1292645.02</v>
      </c>
      <c r="K554" s="271">
        <v>-1481540.75</v>
      </c>
      <c r="L554" s="271">
        <v>-1621765.01</v>
      </c>
      <c r="M554" s="271">
        <v>-1741768.59</v>
      </c>
      <c r="N554" s="271">
        <v>-1875859.82</v>
      </c>
      <c r="O554" s="271">
        <v>-1998145.64</v>
      </c>
      <c r="P554" s="271">
        <v>-2227112.87</v>
      </c>
      <c r="Q554" s="271">
        <v>-2471160.5499999998</v>
      </c>
      <c r="R554" s="271">
        <v>-2767726.57</v>
      </c>
      <c r="S554" s="211">
        <f t="shared" si="117"/>
        <v>-1631276.1425000001</v>
      </c>
      <c r="T554" s="188"/>
      <c r="U554" s="214"/>
      <c r="V554" s="214"/>
      <c r="W554" s="214">
        <f t="shared" si="148"/>
        <v>-1631276.1425000001</v>
      </c>
      <c r="X554" s="216"/>
      <c r="Y554" s="214"/>
      <c r="Z554" s="214"/>
      <c r="AA554" s="214"/>
      <c r="AB554" s="214"/>
      <c r="AC554" s="266">
        <f t="shared" si="149"/>
        <v>-1631276.1425000001</v>
      </c>
      <c r="AD554" s="217"/>
      <c r="AE554" s="217"/>
      <c r="AF554" s="215">
        <f t="shared" si="138"/>
        <v>0</v>
      </c>
    </row>
    <row r="555" spans="1:32">
      <c r="A555" s="325">
        <f t="shared" si="140"/>
        <v>542</v>
      </c>
      <c r="B555" s="208" t="s">
        <v>522</v>
      </c>
      <c r="C555" s="208" t="s">
        <v>420</v>
      </c>
      <c r="D555" s="208" t="s">
        <v>964</v>
      </c>
      <c r="E555" s="237" t="s">
        <v>965</v>
      </c>
      <c r="F555" s="271">
        <v>-114831.49</v>
      </c>
      <c r="G555" s="271">
        <v>0</v>
      </c>
      <c r="H555" s="271">
        <v>0</v>
      </c>
      <c r="I555" s="271">
        <v>0</v>
      </c>
      <c r="J555" s="271">
        <v>0</v>
      </c>
      <c r="K555" s="271">
        <v>-49348.01</v>
      </c>
      <c r="L555" s="271">
        <v>-49348.01</v>
      </c>
      <c r="M555" s="271">
        <v>-49982.23</v>
      </c>
      <c r="N555" s="271">
        <v>-49982.23</v>
      </c>
      <c r="O555" s="271">
        <v>-49982.23</v>
      </c>
      <c r="P555" s="271">
        <v>-49982.23</v>
      </c>
      <c r="Q555" s="271">
        <v>-49982.23</v>
      </c>
      <c r="R555" s="271">
        <v>-49982.23</v>
      </c>
      <c r="S555" s="211">
        <f t="shared" si="117"/>
        <v>-35917.835833333331</v>
      </c>
      <c r="T555" s="188"/>
      <c r="U555" s="214"/>
      <c r="V555" s="214"/>
      <c r="W555" s="214">
        <f t="shared" si="148"/>
        <v>-35917.835833333331</v>
      </c>
      <c r="X555" s="216"/>
      <c r="Y555" s="214"/>
      <c r="Z555" s="214"/>
      <c r="AA555" s="214"/>
      <c r="AB555" s="214"/>
      <c r="AC555" s="266">
        <f t="shared" si="149"/>
        <v>-35917.835833333331</v>
      </c>
      <c r="AD555" s="217"/>
      <c r="AE555" s="217"/>
      <c r="AF555" s="215">
        <f t="shared" si="138"/>
        <v>0</v>
      </c>
    </row>
    <row r="556" spans="1:32">
      <c r="A556" s="325">
        <f t="shared" si="140"/>
        <v>543</v>
      </c>
      <c r="B556" s="208" t="s">
        <v>522</v>
      </c>
      <c r="C556" s="208" t="s">
        <v>420</v>
      </c>
      <c r="D556" s="208" t="s">
        <v>966</v>
      </c>
      <c r="E556" s="237" t="s">
        <v>967</v>
      </c>
      <c r="F556" s="271">
        <v>-21805013.989999998</v>
      </c>
      <c r="G556" s="271">
        <v>-3669187.03</v>
      </c>
      <c r="H556" s="271">
        <v>-6135145.0700000003</v>
      </c>
      <c r="I556" s="271">
        <v>-9198063.7799999993</v>
      </c>
      <c r="J556" s="271">
        <v>-11230416.050000001</v>
      </c>
      <c r="K556" s="271">
        <v>-12573124.91</v>
      </c>
      <c r="L556" s="271">
        <v>-13404697.5</v>
      </c>
      <c r="M556" s="271">
        <v>-14114682.75</v>
      </c>
      <c r="N556" s="271">
        <v>-14778230.98</v>
      </c>
      <c r="O556" s="271">
        <v>-15464092.67</v>
      </c>
      <c r="P556" s="271">
        <v>-16519263.98</v>
      </c>
      <c r="Q556" s="271">
        <v>-17968097.09</v>
      </c>
      <c r="R556" s="271">
        <v>-20625012.760000002</v>
      </c>
      <c r="S556" s="211">
        <f t="shared" si="117"/>
        <v>-13022501.265416667</v>
      </c>
      <c r="T556" s="188"/>
      <c r="U556" s="214"/>
      <c r="V556" s="214"/>
      <c r="W556" s="214">
        <f t="shared" si="148"/>
        <v>-13022501.265416667</v>
      </c>
      <c r="X556" s="216"/>
      <c r="Y556" s="214"/>
      <c r="Z556" s="214"/>
      <c r="AA556" s="214"/>
      <c r="AB556" s="214"/>
      <c r="AC556" s="266">
        <f t="shared" si="149"/>
        <v>-13022501.265416667</v>
      </c>
      <c r="AD556" s="217"/>
      <c r="AE556" s="217"/>
      <c r="AF556" s="215">
        <f t="shared" si="138"/>
        <v>0</v>
      </c>
    </row>
    <row r="557" spans="1:32">
      <c r="A557" s="325">
        <f t="shared" si="140"/>
        <v>544</v>
      </c>
      <c r="B557" s="208" t="s">
        <v>522</v>
      </c>
      <c r="C557" s="208" t="s">
        <v>420</v>
      </c>
      <c r="D557" s="208" t="s">
        <v>968</v>
      </c>
      <c r="E557" s="237" t="s">
        <v>969</v>
      </c>
      <c r="F557" s="271">
        <v>1183833.25</v>
      </c>
      <c r="G557" s="271">
        <v>34051.199999999997</v>
      </c>
      <c r="H557" s="271">
        <v>12299.71</v>
      </c>
      <c r="I557" s="271">
        <v>270393.38</v>
      </c>
      <c r="J557" s="271">
        <v>389620.87</v>
      </c>
      <c r="K557" s="271">
        <v>340816.15</v>
      </c>
      <c r="L557" s="271">
        <v>385296.03</v>
      </c>
      <c r="M557" s="271">
        <v>398661.33</v>
      </c>
      <c r="N557" s="271">
        <v>294975.03000000003</v>
      </c>
      <c r="O557" s="271">
        <v>286842.45</v>
      </c>
      <c r="P557" s="271">
        <v>350637.76</v>
      </c>
      <c r="Q557" s="271">
        <v>289894.07</v>
      </c>
      <c r="R557" s="271">
        <v>340736.39</v>
      </c>
      <c r="S557" s="211">
        <f t="shared" si="117"/>
        <v>317981.06666666665</v>
      </c>
      <c r="T557" s="188"/>
      <c r="U557" s="214"/>
      <c r="V557" s="214"/>
      <c r="W557" s="214">
        <f t="shared" si="148"/>
        <v>317981.06666666665</v>
      </c>
      <c r="X557" s="216"/>
      <c r="Y557" s="214"/>
      <c r="Z557" s="214"/>
      <c r="AA557" s="214"/>
      <c r="AB557" s="214"/>
      <c r="AC557" s="266">
        <f t="shared" si="149"/>
        <v>317981.06666666665</v>
      </c>
      <c r="AD557" s="217"/>
      <c r="AE557" s="217"/>
      <c r="AF557" s="215">
        <f t="shared" si="138"/>
        <v>0</v>
      </c>
    </row>
    <row r="558" spans="1:32">
      <c r="A558" s="325">
        <f t="shared" si="140"/>
        <v>545</v>
      </c>
      <c r="B558" s="208" t="s">
        <v>522</v>
      </c>
      <c r="C558" s="208" t="s">
        <v>420</v>
      </c>
      <c r="D558" s="208" t="s">
        <v>970</v>
      </c>
      <c r="E558" s="237" t="s">
        <v>971</v>
      </c>
      <c r="F558" s="271">
        <v>-896.77</v>
      </c>
      <c r="G558" s="271">
        <v>0</v>
      </c>
      <c r="H558" s="271">
        <v>0</v>
      </c>
      <c r="I558" s="271">
        <v>0</v>
      </c>
      <c r="J558" s="271">
        <v>0</v>
      </c>
      <c r="K558" s="271">
        <v>0</v>
      </c>
      <c r="L558" s="271">
        <v>0</v>
      </c>
      <c r="M558" s="271">
        <v>0</v>
      </c>
      <c r="N558" s="271">
        <v>0</v>
      </c>
      <c r="O558" s="271">
        <v>-1216.5999999999999</v>
      </c>
      <c r="P558" s="271">
        <v>-1216.5999999999999</v>
      </c>
      <c r="Q558" s="271">
        <v>-1216.5999999999999</v>
      </c>
      <c r="R558" s="271">
        <v>-1216.5999999999999</v>
      </c>
      <c r="S558" s="211">
        <f t="shared" si="117"/>
        <v>-392.20708333333329</v>
      </c>
      <c r="T558" s="188"/>
      <c r="U558" s="214"/>
      <c r="V558" s="214"/>
      <c r="W558" s="214">
        <f t="shared" si="148"/>
        <v>-392.20708333333329</v>
      </c>
      <c r="X558" s="216"/>
      <c r="Y558" s="214"/>
      <c r="Z558" s="214"/>
      <c r="AA558" s="214"/>
      <c r="AB558" s="214"/>
      <c r="AC558" s="266">
        <f t="shared" si="149"/>
        <v>-392.20708333333329</v>
      </c>
      <c r="AD558" s="217"/>
      <c r="AE558" s="217"/>
      <c r="AF558" s="215">
        <f t="shared" si="138"/>
        <v>0</v>
      </c>
    </row>
    <row r="559" spans="1:32">
      <c r="A559" s="325">
        <f t="shared" si="140"/>
        <v>546</v>
      </c>
      <c r="B559" s="208" t="s">
        <v>522</v>
      </c>
      <c r="C559" s="208" t="s">
        <v>420</v>
      </c>
      <c r="D559" s="208" t="s">
        <v>972</v>
      </c>
      <c r="E559" s="237" t="s">
        <v>973</v>
      </c>
      <c r="F559" s="271">
        <v>-1368657.13</v>
      </c>
      <c r="G559" s="271">
        <v>-199956.17</v>
      </c>
      <c r="H559" s="271">
        <v>-373032.29</v>
      </c>
      <c r="I559" s="271">
        <v>-524372.75</v>
      </c>
      <c r="J559" s="271">
        <v>-664086.97</v>
      </c>
      <c r="K559" s="271">
        <v>-763977.58</v>
      </c>
      <c r="L559" s="271">
        <v>-832382.59</v>
      </c>
      <c r="M559" s="271">
        <v>-893639.8</v>
      </c>
      <c r="N559" s="271">
        <v>-951739.55</v>
      </c>
      <c r="O559" s="271">
        <v>-1009665.59</v>
      </c>
      <c r="P559" s="271">
        <v>-1072217.06</v>
      </c>
      <c r="Q559" s="271">
        <v>-1166245.83</v>
      </c>
      <c r="R559" s="271">
        <v>-1293851.8600000001</v>
      </c>
      <c r="S559" s="211">
        <f t="shared" si="117"/>
        <v>-815214.22291666677</v>
      </c>
      <c r="T559" s="188"/>
      <c r="U559" s="214"/>
      <c r="V559" s="214"/>
      <c r="W559" s="214">
        <f t="shared" si="148"/>
        <v>-815214.22291666677</v>
      </c>
      <c r="X559" s="216"/>
      <c r="Y559" s="214"/>
      <c r="Z559" s="214"/>
      <c r="AA559" s="214"/>
      <c r="AB559" s="214"/>
      <c r="AC559" s="266">
        <f t="shared" si="149"/>
        <v>-815214.22291666677</v>
      </c>
      <c r="AD559" s="217"/>
      <c r="AE559" s="217"/>
      <c r="AF559" s="215">
        <f t="shared" si="138"/>
        <v>0</v>
      </c>
    </row>
    <row r="560" spans="1:32">
      <c r="A560" s="325">
        <f t="shared" si="140"/>
        <v>547</v>
      </c>
      <c r="B560" s="208" t="s">
        <v>524</v>
      </c>
      <c r="C560" s="208" t="s">
        <v>420</v>
      </c>
      <c r="D560" s="208" t="s">
        <v>958</v>
      </c>
      <c r="E560" s="237" t="s">
        <v>959</v>
      </c>
      <c r="F560" s="271">
        <v>-115896385.3</v>
      </c>
      <c r="G560" s="271">
        <v>-20328294.23</v>
      </c>
      <c r="H560" s="271">
        <v>-34880101.329999998</v>
      </c>
      <c r="I560" s="271">
        <v>-51973179.57</v>
      </c>
      <c r="J560" s="271">
        <v>-63604711.270000003</v>
      </c>
      <c r="K560" s="271">
        <v>-70793144.920000002</v>
      </c>
      <c r="L560" s="271">
        <v>-75060488.730000004</v>
      </c>
      <c r="M560" s="271">
        <v>-78556747.480000004</v>
      </c>
      <c r="N560" s="271">
        <v>-81738512.280000001</v>
      </c>
      <c r="O560" s="271">
        <v>-85062013.930000007</v>
      </c>
      <c r="P560" s="271">
        <v>-90314956.849999994</v>
      </c>
      <c r="Q560" s="271">
        <v>-98394770.980000004</v>
      </c>
      <c r="R560" s="271">
        <v>-112178476.55</v>
      </c>
      <c r="S560" s="211">
        <f t="shared" si="117"/>
        <v>-72062029.374583334</v>
      </c>
      <c r="T560" s="188"/>
      <c r="U560" s="214"/>
      <c r="V560" s="214"/>
      <c r="W560" s="214">
        <f t="shared" si="148"/>
        <v>-72062029.374583334</v>
      </c>
      <c r="X560" s="216"/>
      <c r="Y560" s="214"/>
      <c r="Z560" s="214"/>
      <c r="AA560" s="214"/>
      <c r="AB560" s="214"/>
      <c r="AC560" s="266">
        <f t="shared" si="149"/>
        <v>-72062029.374583334</v>
      </c>
      <c r="AD560" s="217"/>
      <c r="AE560" s="217"/>
      <c r="AF560" s="215">
        <f t="shared" si="138"/>
        <v>0</v>
      </c>
    </row>
    <row r="561" spans="1:32">
      <c r="A561" s="325">
        <f t="shared" si="140"/>
        <v>548</v>
      </c>
      <c r="B561" s="208" t="s">
        <v>524</v>
      </c>
      <c r="C561" s="208" t="s">
        <v>420</v>
      </c>
      <c r="D561" s="208" t="s">
        <v>960</v>
      </c>
      <c r="E561" s="237" t="s">
        <v>974</v>
      </c>
      <c r="F561" s="271">
        <v>2792827.86</v>
      </c>
      <c r="G561" s="271">
        <v>-251521.9</v>
      </c>
      <c r="H561" s="271">
        <v>224372.28</v>
      </c>
      <c r="I561" s="271">
        <v>503748.42</v>
      </c>
      <c r="J561" s="271">
        <v>719289.44</v>
      </c>
      <c r="K561" s="271">
        <v>290184.62</v>
      </c>
      <c r="L561" s="271">
        <v>261621.37</v>
      </c>
      <c r="M561" s="271">
        <v>214240.51</v>
      </c>
      <c r="N561" s="271">
        <v>-73127.339999999895</v>
      </c>
      <c r="O561" s="271">
        <v>-27851.7599999999</v>
      </c>
      <c r="P561" s="271">
        <v>-275706.71999999997</v>
      </c>
      <c r="Q561" s="271">
        <v>-629157.6</v>
      </c>
      <c r="R561" s="271">
        <v>-1439586.55</v>
      </c>
      <c r="S561" s="211">
        <f t="shared" si="117"/>
        <v>136059.33125000002</v>
      </c>
      <c r="T561" s="188"/>
      <c r="U561" s="214"/>
      <c r="V561" s="214"/>
      <c r="W561" s="214">
        <f t="shared" si="148"/>
        <v>136059.33125000002</v>
      </c>
      <c r="X561" s="216"/>
      <c r="Y561" s="214"/>
      <c r="Z561" s="214"/>
      <c r="AA561" s="214"/>
      <c r="AB561" s="214"/>
      <c r="AC561" s="266">
        <f t="shared" si="149"/>
        <v>136059.33125000002</v>
      </c>
      <c r="AD561" s="217"/>
      <c r="AE561" s="217"/>
      <c r="AF561" s="215">
        <f t="shared" si="138"/>
        <v>0</v>
      </c>
    </row>
    <row r="562" spans="1:32">
      <c r="A562" s="325">
        <f t="shared" si="140"/>
        <v>549</v>
      </c>
      <c r="B562" s="208" t="s">
        <v>524</v>
      </c>
      <c r="C562" s="208" t="s">
        <v>420</v>
      </c>
      <c r="D562" s="208" t="s">
        <v>975</v>
      </c>
      <c r="E562" s="237" t="s">
        <v>976</v>
      </c>
      <c r="F562" s="271">
        <v>0</v>
      </c>
      <c r="G562" s="271">
        <v>-308842.57</v>
      </c>
      <c r="H562" s="271">
        <v>-526318.81000000006</v>
      </c>
      <c r="I562" s="271">
        <v>-784045.57</v>
      </c>
      <c r="J562" s="271">
        <v>-955430.94</v>
      </c>
      <c r="K562" s="271">
        <v>-1056541.6599999999</v>
      </c>
      <c r="L562" s="271">
        <v>-1111377.23</v>
      </c>
      <c r="M562" s="271">
        <v>-1153968.6599999999</v>
      </c>
      <c r="N562" s="271">
        <v>-1190941.94</v>
      </c>
      <c r="O562" s="271">
        <v>-1229250.68</v>
      </c>
      <c r="P562" s="271">
        <v>-1301681.71</v>
      </c>
      <c r="Q562" s="271">
        <v>-1468984.38</v>
      </c>
      <c r="R562" s="271">
        <v>-2144806.7000000002</v>
      </c>
      <c r="S562" s="211">
        <f t="shared" si="117"/>
        <v>-1013315.6249999999</v>
      </c>
      <c r="T562" s="188"/>
      <c r="U562" s="214"/>
      <c r="V562" s="214"/>
      <c r="W562" s="214">
        <f t="shared" si="148"/>
        <v>-1013315.6249999999</v>
      </c>
      <c r="X562" s="216"/>
      <c r="Y562" s="214"/>
      <c r="Z562" s="214"/>
      <c r="AA562" s="214"/>
      <c r="AB562" s="214"/>
      <c r="AC562" s="266">
        <f t="shared" si="149"/>
        <v>-1013315.6249999999</v>
      </c>
      <c r="AD562" s="217"/>
      <c r="AE562" s="217"/>
      <c r="AF562" s="215">
        <f t="shared" si="138"/>
        <v>0</v>
      </c>
    </row>
    <row r="563" spans="1:32">
      <c r="A563" s="325">
        <f t="shared" si="140"/>
        <v>550</v>
      </c>
      <c r="B563" s="208" t="s">
        <v>524</v>
      </c>
      <c r="C563" s="208" t="s">
        <v>420</v>
      </c>
      <c r="D563" s="208" t="s">
        <v>962</v>
      </c>
      <c r="E563" s="237" t="s">
        <v>963</v>
      </c>
      <c r="F563" s="271">
        <v>-10130050.810000001</v>
      </c>
      <c r="G563" s="271">
        <v>-1358737.42</v>
      </c>
      <c r="H563" s="271">
        <v>-2427648.9500000002</v>
      </c>
      <c r="I563" s="271">
        <v>-3610940.46</v>
      </c>
      <c r="J563" s="271">
        <v>-4626184.05</v>
      </c>
      <c r="K563" s="271">
        <v>-5410093.3300000001</v>
      </c>
      <c r="L563" s="271">
        <v>-6019339.4900000002</v>
      </c>
      <c r="M563" s="271">
        <v>-6574662.3200000003</v>
      </c>
      <c r="N563" s="271">
        <v>-7140819.2000000002</v>
      </c>
      <c r="O563" s="271">
        <v>-7762638.6299999999</v>
      </c>
      <c r="P563" s="271">
        <v>-8751809.4700000007</v>
      </c>
      <c r="Q563" s="271">
        <v>-9534676.5999999996</v>
      </c>
      <c r="R563" s="271">
        <v>-10628565.26</v>
      </c>
      <c r="S563" s="211">
        <f t="shared" si="117"/>
        <v>-6133071.4962500008</v>
      </c>
      <c r="T563" s="188"/>
      <c r="U563" s="214"/>
      <c r="V563" s="214"/>
      <c r="W563" s="214">
        <f t="shared" si="148"/>
        <v>-6133071.4962500008</v>
      </c>
      <c r="X563" s="216"/>
      <c r="Y563" s="214"/>
      <c r="Z563" s="214"/>
      <c r="AA563" s="214"/>
      <c r="AB563" s="214"/>
      <c r="AC563" s="266">
        <f t="shared" si="149"/>
        <v>-6133071.4962500008</v>
      </c>
      <c r="AD563" s="217"/>
      <c r="AE563" s="217"/>
      <c r="AF563" s="215">
        <f t="shared" si="138"/>
        <v>0</v>
      </c>
    </row>
    <row r="564" spans="1:32">
      <c r="A564" s="325">
        <f t="shared" si="140"/>
        <v>551</v>
      </c>
      <c r="B564" s="208" t="s">
        <v>524</v>
      </c>
      <c r="C564" s="208" t="s">
        <v>420</v>
      </c>
      <c r="D564" s="208" t="s">
        <v>977</v>
      </c>
      <c r="E564" s="237" t="s">
        <v>978</v>
      </c>
      <c r="F564" s="271">
        <v>255892.89</v>
      </c>
      <c r="G564" s="271">
        <v>45797.33</v>
      </c>
      <c r="H564" s="271">
        <v>5430.22</v>
      </c>
      <c r="I564" s="271">
        <v>33356.85</v>
      </c>
      <c r="J564" s="271">
        <v>86927.9</v>
      </c>
      <c r="K564" s="271">
        <v>111493.55</v>
      </c>
      <c r="L564" s="271">
        <v>128684.34</v>
      </c>
      <c r="M564" s="271">
        <v>143094.87</v>
      </c>
      <c r="N564" s="271">
        <v>172413.68</v>
      </c>
      <c r="O564" s="271">
        <v>189161.72</v>
      </c>
      <c r="P564" s="271">
        <v>212564.94</v>
      </c>
      <c r="Q564" s="271">
        <v>223616.72</v>
      </c>
      <c r="R564" s="271">
        <v>247687.63</v>
      </c>
      <c r="S564" s="211">
        <f t="shared" si="117"/>
        <v>133694.36499999999</v>
      </c>
      <c r="T564" s="188"/>
      <c r="U564" s="214"/>
      <c r="V564" s="214"/>
      <c r="W564" s="214">
        <f t="shared" si="148"/>
        <v>133694.36499999999</v>
      </c>
      <c r="X564" s="216"/>
      <c r="Y564" s="214"/>
      <c r="Z564" s="214"/>
      <c r="AA564" s="214"/>
      <c r="AB564" s="214"/>
      <c r="AC564" s="266">
        <f t="shared" si="149"/>
        <v>133694.36499999999</v>
      </c>
      <c r="AD564" s="217"/>
      <c r="AE564" s="217"/>
      <c r="AF564" s="215">
        <f t="shared" si="138"/>
        <v>0</v>
      </c>
    </row>
    <row r="565" spans="1:32">
      <c r="A565" s="325">
        <f t="shared" si="140"/>
        <v>552</v>
      </c>
      <c r="B565" s="208" t="s">
        <v>524</v>
      </c>
      <c r="C565" s="208" t="s">
        <v>420</v>
      </c>
      <c r="D565" s="208" t="s">
        <v>979</v>
      </c>
      <c r="E565" s="237" t="s">
        <v>980</v>
      </c>
      <c r="F565" s="271">
        <v>0</v>
      </c>
      <c r="G565" s="271">
        <v>-27340.05</v>
      </c>
      <c r="H565" s="271">
        <v>-48053.919999999998</v>
      </c>
      <c r="I565" s="271">
        <v>-71062.509999999995</v>
      </c>
      <c r="J565" s="271">
        <v>-90833.2</v>
      </c>
      <c r="K565" s="271">
        <v>-106099.49</v>
      </c>
      <c r="L565" s="271">
        <v>-117831.61</v>
      </c>
      <c r="M565" s="271">
        <v>-128495.82</v>
      </c>
      <c r="N565" s="271">
        <v>-139398.17000000001</v>
      </c>
      <c r="O565" s="271">
        <v>-151533.25</v>
      </c>
      <c r="P565" s="271">
        <v>-171717.58</v>
      </c>
      <c r="Q565" s="271">
        <v>-193516.58</v>
      </c>
      <c r="R565" s="271">
        <v>-241595.26</v>
      </c>
      <c r="S565" s="211">
        <f t="shared" si="117"/>
        <v>-113889.98416666668</v>
      </c>
      <c r="T565" s="188"/>
      <c r="U565" s="214"/>
      <c r="V565" s="214"/>
      <c r="W565" s="214">
        <f t="shared" si="148"/>
        <v>-113889.98416666668</v>
      </c>
      <c r="X565" s="216"/>
      <c r="Y565" s="214"/>
      <c r="Z565" s="214"/>
      <c r="AA565" s="214"/>
      <c r="AB565" s="214"/>
      <c r="AC565" s="266">
        <f t="shared" si="149"/>
        <v>-113889.98416666668</v>
      </c>
      <c r="AD565" s="217"/>
      <c r="AE565" s="217"/>
      <c r="AF565" s="215">
        <f t="shared" si="138"/>
        <v>0</v>
      </c>
    </row>
    <row r="566" spans="1:32">
      <c r="A566" s="325">
        <f t="shared" si="140"/>
        <v>553</v>
      </c>
      <c r="B566" s="208" t="s">
        <v>524</v>
      </c>
      <c r="C566" s="208" t="s">
        <v>420</v>
      </c>
      <c r="D566" s="208" t="s">
        <v>964</v>
      </c>
      <c r="E566" s="237" t="s">
        <v>965</v>
      </c>
      <c r="F566" s="271">
        <v>-43948.58</v>
      </c>
      <c r="G566" s="271">
        <v>0</v>
      </c>
      <c r="H566" s="271">
        <v>0</v>
      </c>
      <c r="I566" s="271">
        <v>-2201.4899999999998</v>
      </c>
      <c r="J566" s="271">
        <v>-2201.4899999999998</v>
      </c>
      <c r="K566" s="271">
        <v>-2201.4899999999998</v>
      </c>
      <c r="L566" s="271">
        <v>-4334.79</v>
      </c>
      <c r="M566" s="271">
        <v>-29548.43</v>
      </c>
      <c r="N566" s="271">
        <v>-29548.43</v>
      </c>
      <c r="O566" s="271">
        <v>-29548.43</v>
      </c>
      <c r="P566" s="271">
        <v>-29548.43</v>
      </c>
      <c r="Q566" s="271">
        <v>-29548.43</v>
      </c>
      <c r="R566" s="271">
        <v>-29548.43</v>
      </c>
      <c r="S566" s="211">
        <f t="shared" si="117"/>
        <v>-16285.826249999998</v>
      </c>
      <c r="T566" s="188"/>
      <c r="U566" s="214"/>
      <c r="V566" s="214"/>
      <c r="W566" s="214">
        <f t="shared" si="148"/>
        <v>-16285.826249999998</v>
      </c>
      <c r="X566" s="216"/>
      <c r="Y566" s="214"/>
      <c r="Z566" s="214"/>
      <c r="AA566" s="214"/>
      <c r="AB566" s="214"/>
      <c r="AC566" s="266">
        <f t="shared" si="149"/>
        <v>-16285.826249999998</v>
      </c>
      <c r="AD566" s="217"/>
      <c r="AE566" s="217"/>
      <c r="AF566" s="215">
        <f t="shared" si="138"/>
        <v>0</v>
      </c>
    </row>
    <row r="567" spans="1:32">
      <c r="A567" s="325">
        <f t="shared" si="140"/>
        <v>554</v>
      </c>
      <c r="B567" s="208" t="s">
        <v>524</v>
      </c>
      <c r="C567" s="208" t="s">
        <v>420</v>
      </c>
      <c r="D567" s="208" t="s">
        <v>966</v>
      </c>
      <c r="E567" s="237" t="s">
        <v>967</v>
      </c>
      <c r="F567" s="271">
        <v>-80692032.799999997</v>
      </c>
      <c r="G567" s="271">
        <v>-13693324.16</v>
      </c>
      <c r="H567" s="271">
        <v>-23594507.23</v>
      </c>
      <c r="I567" s="271">
        <v>-35023151.920000002</v>
      </c>
      <c r="J567" s="271">
        <v>-43089710.409999996</v>
      </c>
      <c r="K567" s="271">
        <v>-48336768.460000001</v>
      </c>
      <c r="L567" s="271">
        <v>-51751666.369999997</v>
      </c>
      <c r="M567" s="271">
        <v>-54656981.509999998</v>
      </c>
      <c r="N567" s="271">
        <v>-57487141.060000002</v>
      </c>
      <c r="O567" s="271">
        <v>-60307775.899999999</v>
      </c>
      <c r="P567" s="271">
        <v>-64371226.829999998</v>
      </c>
      <c r="Q567" s="271">
        <v>-69872369.930000007</v>
      </c>
      <c r="R567" s="271">
        <v>-79180712.310000002</v>
      </c>
      <c r="S567" s="211">
        <f t="shared" si="117"/>
        <v>-50176749.694583334</v>
      </c>
      <c r="T567" s="188"/>
      <c r="U567" s="214"/>
      <c r="V567" s="214"/>
      <c r="W567" s="214">
        <f t="shared" si="148"/>
        <v>-50176749.694583334</v>
      </c>
      <c r="X567" s="216"/>
      <c r="Y567" s="214"/>
      <c r="Z567" s="214"/>
      <c r="AA567" s="214"/>
      <c r="AB567" s="214"/>
      <c r="AC567" s="266">
        <f t="shared" si="149"/>
        <v>-50176749.694583334</v>
      </c>
      <c r="AD567" s="217"/>
      <c r="AE567" s="217"/>
      <c r="AF567" s="215">
        <f t="shared" si="138"/>
        <v>0</v>
      </c>
    </row>
    <row r="568" spans="1:32">
      <c r="A568" s="325">
        <f t="shared" si="140"/>
        <v>555</v>
      </c>
      <c r="B568" s="208" t="s">
        <v>524</v>
      </c>
      <c r="C568" s="208" t="s">
        <v>420</v>
      </c>
      <c r="D568" s="208" t="s">
        <v>968</v>
      </c>
      <c r="E568" s="237" t="s">
        <v>981</v>
      </c>
      <c r="F568" s="271">
        <v>2791782.24</v>
      </c>
      <c r="G568" s="271">
        <v>-43080.77</v>
      </c>
      <c r="H568" s="271">
        <v>340170.43</v>
      </c>
      <c r="I568" s="271">
        <v>485150.18</v>
      </c>
      <c r="J568" s="271">
        <v>772917.89</v>
      </c>
      <c r="K568" s="271">
        <v>636729.82999999996</v>
      </c>
      <c r="L568" s="271">
        <v>745597.8</v>
      </c>
      <c r="M568" s="271">
        <v>758521.48</v>
      </c>
      <c r="N568" s="271">
        <v>569597.81000000006</v>
      </c>
      <c r="O568" s="271">
        <v>590871.17000000004</v>
      </c>
      <c r="P568" s="271">
        <v>511489.39</v>
      </c>
      <c r="Q568" s="271">
        <v>508094.51</v>
      </c>
      <c r="R568" s="271">
        <v>188923.97</v>
      </c>
      <c r="S568" s="211">
        <f t="shared" si="117"/>
        <v>613867.73541666672</v>
      </c>
      <c r="T568" s="188"/>
      <c r="U568" s="214"/>
      <c r="V568" s="214"/>
      <c r="W568" s="214">
        <f t="shared" si="148"/>
        <v>613867.73541666672</v>
      </c>
      <c r="X568" s="216"/>
      <c r="Y568" s="214"/>
      <c r="Z568" s="214"/>
      <c r="AA568" s="214"/>
      <c r="AB568" s="214"/>
      <c r="AC568" s="266">
        <f t="shared" si="149"/>
        <v>613867.73541666672</v>
      </c>
      <c r="AD568" s="217"/>
      <c r="AE568" s="217"/>
      <c r="AF568" s="215">
        <f t="shared" si="138"/>
        <v>0</v>
      </c>
    </row>
    <row r="569" spans="1:32">
      <c r="A569" s="325">
        <f t="shared" si="140"/>
        <v>556</v>
      </c>
      <c r="B569" s="208" t="s">
        <v>524</v>
      </c>
      <c r="C569" s="208" t="s">
        <v>420</v>
      </c>
      <c r="D569" s="208" t="s">
        <v>982</v>
      </c>
      <c r="E569" s="237" t="s">
        <v>983</v>
      </c>
      <c r="F569" s="271">
        <v>0</v>
      </c>
      <c r="G569" s="271">
        <v>-230934.36</v>
      </c>
      <c r="H569" s="271">
        <v>-395488.05</v>
      </c>
      <c r="I569" s="271">
        <v>-586172.88</v>
      </c>
      <c r="J569" s="271">
        <v>-719645.75</v>
      </c>
      <c r="K569" s="271">
        <v>-804870.26</v>
      </c>
      <c r="L569" s="271">
        <v>-858617.73</v>
      </c>
      <c r="M569" s="271">
        <v>-903657.01</v>
      </c>
      <c r="N569" s="271">
        <v>-947293.54</v>
      </c>
      <c r="O569" s="271">
        <v>-990538.73</v>
      </c>
      <c r="P569" s="271">
        <v>-1057896.24</v>
      </c>
      <c r="Q569" s="271">
        <v>-1186387.45</v>
      </c>
      <c r="R569" s="271">
        <v>-1689706.2</v>
      </c>
      <c r="S569" s="211">
        <f t="shared" si="117"/>
        <v>-793862.92499999993</v>
      </c>
      <c r="T569" s="188"/>
      <c r="U569" s="214"/>
      <c r="V569" s="214"/>
      <c r="W569" s="214">
        <f t="shared" si="148"/>
        <v>-793862.92499999993</v>
      </c>
      <c r="X569" s="216"/>
      <c r="Y569" s="214"/>
      <c r="Z569" s="214"/>
      <c r="AA569" s="214"/>
      <c r="AB569" s="214"/>
      <c r="AC569" s="266">
        <f t="shared" si="149"/>
        <v>-793862.92499999993</v>
      </c>
      <c r="AD569" s="217"/>
      <c r="AE569" s="217"/>
      <c r="AF569" s="215">
        <f t="shared" si="138"/>
        <v>0</v>
      </c>
    </row>
    <row r="570" spans="1:32">
      <c r="A570" s="325">
        <f t="shared" si="140"/>
        <v>557</v>
      </c>
      <c r="B570" s="208" t="s">
        <v>524</v>
      </c>
      <c r="C570" s="208" t="s">
        <v>420</v>
      </c>
      <c r="D570" s="208" t="s">
        <v>970</v>
      </c>
      <c r="E570" s="237" t="s">
        <v>971</v>
      </c>
      <c r="F570" s="271">
        <v>-27995.1</v>
      </c>
      <c r="G570" s="271">
        <v>-10030.18</v>
      </c>
      <c r="H570" s="271">
        <v>-13029.64</v>
      </c>
      <c r="I570" s="271">
        <v>-15950.38</v>
      </c>
      <c r="J570" s="271">
        <v>-16989.91</v>
      </c>
      <c r="K570" s="271">
        <v>-16989.91</v>
      </c>
      <c r="L570" s="271">
        <v>-16989.91</v>
      </c>
      <c r="M570" s="271">
        <v>-16989.91</v>
      </c>
      <c r="N570" s="271">
        <v>-30265.360000000001</v>
      </c>
      <c r="O570" s="271">
        <v>-31949.33</v>
      </c>
      <c r="P570" s="271">
        <v>-35124.75</v>
      </c>
      <c r="Q570" s="271">
        <v>-35124.75</v>
      </c>
      <c r="R570" s="271">
        <v>-54452.09</v>
      </c>
      <c r="S570" s="211">
        <f t="shared" si="117"/>
        <v>-23388.135416666668</v>
      </c>
      <c r="T570" s="188"/>
      <c r="U570" s="214"/>
      <c r="V570" s="214"/>
      <c r="W570" s="214">
        <f t="shared" si="148"/>
        <v>-23388.135416666668</v>
      </c>
      <c r="X570" s="216"/>
      <c r="Y570" s="214"/>
      <c r="Z570" s="214"/>
      <c r="AA570" s="214"/>
      <c r="AB570" s="214"/>
      <c r="AC570" s="266">
        <f t="shared" si="149"/>
        <v>-23388.135416666668</v>
      </c>
      <c r="AD570" s="217"/>
      <c r="AE570" s="217"/>
      <c r="AF570" s="215">
        <f t="shared" si="138"/>
        <v>0</v>
      </c>
    </row>
    <row r="571" spans="1:32">
      <c r="A571" s="325">
        <f t="shared" si="140"/>
        <v>558</v>
      </c>
      <c r="B571" s="208" t="s">
        <v>524</v>
      </c>
      <c r="C571" s="208" t="s">
        <v>420</v>
      </c>
      <c r="D571" s="208" t="s">
        <v>984</v>
      </c>
      <c r="E571" s="237" t="s">
        <v>985</v>
      </c>
      <c r="F571" s="271">
        <v>-1568.92</v>
      </c>
      <c r="G571" s="271">
        <v>-331.65</v>
      </c>
      <c r="H571" s="271">
        <v>-1244.31</v>
      </c>
      <c r="I571" s="271">
        <v>-1291.9000000000001</v>
      </c>
      <c r="J571" s="271">
        <v>-1375.83</v>
      </c>
      <c r="K571" s="271">
        <v>-1423.83</v>
      </c>
      <c r="L571" s="271">
        <v>-1470.49</v>
      </c>
      <c r="M571" s="271">
        <v>-1636.16</v>
      </c>
      <c r="N571" s="271">
        <v>-1681.27</v>
      </c>
      <c r="O571" s="271">
        <v>-1988.98</v>
      </c>
      <c r="P571" s="271">
        <v>-2172.96</v>
      </c>
      <c r="Q571" s="271">
        <v>-2247.1</v>
      </c>
      <c r="R571" s="271">
        <v>-2345.14</v>
      </c>
      <c r="S571" s="211">
        <f t="shared" si="117"/>
        <v>-1568.4591666666665</v>
      </c>
      <c r="T571" s="188"/>
      <c r="U571" s="214"/>
      <c r="V571" s="214"/>
      <c r="W571" s="214">
        <f t="shared" si="148"/>
        <v>-1568.4591666666665</v>
      </c>
      <c r="X571" s="216"/>
      <c r="Y571" s="214"/>
      <c r="Z571" s="214"/>
      <c r="AA571" s="214"/>
      <c r="AB571" s="214"/>
      <c r="AC571" s="266">
        <f t="shared" si="149"/>
        <v>-1568.4591666666665</v>
      </c>
      <c r="AD571" s="217"/>
      <c r="AE571" s="217"/>
      <c r="AF571" s="215">
        <f t="shared" si="138"/>
        <v>0</v>
      </c>
    </row>
    <row r="572" spans="1:32">
      <c r="A572" s="325">
        <f t="shared" si="140"/>
        <v>559</v>
      </c>
      <c r="B572" s="208" t="s">
        <v>524</v>
      </c>
      <c r="C572" s="208" t="s">
        <v>420</v>
      </c>
      <c r="D572" s="208" t="s">
        <v>986</v>
      </c>
      <c r="E572" s="237" t="s">
        <v>987</v>
      </c>
      <c r="F572" s="271">
        <v>-3761.64</v>
      </c>
      <c r="G572" s="271">
        <v>-253.36</v>
      </c>
      <c r="H572" s="271">
        <v>-776.69</v>
      </c>
      <c r="I572" s="271">
        <v>-1183.52</v>
      </c>
      <c r="J572" s="271">
        <v>-1488.16</v>
      </c>
      <c r="K572" s="271">
        <v>-1749.04</v>
      </c>
      <c r="L572" s="271">
        <v>-1928.32</v>
      </c>
      <c r="M572" s="271">
        <v>-2127.8200000000002</v>
      </c>
      <c r="N572" s="271">
        <v>-2225.16</v>
      </c>
      <c r="O572" s="271">
        <v>-2401.3000000000002</v>
      </c>
      <c r="P572" s="271">
        <v>-2754.82</v>
      </c>
      <c r="Q572" s="271">
        <v>-3051.6</v>
      </c>
      <c r="R572" s="271">
        <v>-3467.93</v>
      </c>
      <c r="S572" s="211">
        <f t="shared" si="117"/>
        <v>-1962.8812499999997</v>
      </c>
      <c r="T572" s="188"/>
      <c r="U572" s="214"/>
      <c r="V572" s="214"/>
      <c r="W572" s="214">
        <f t="shared" si="148"/>
        <v>-1962.8812499999997</v>
      </c>
      <c r="X572" s="216"/>
      <c r="Y572" s="214"/>
      <c r="Z572" s="214"/>
      <c r="AA572" s="214"/>
      <c r="AB572" s="214"/>
      <c r="AC572" s="266">
        <f t="shared" si="149"/>
        <v>-1962.8812499999997</v>
      </c>
      <c r="AD572" s="217"/>
      <c r="AE572" s="217"/>
      <c r="AF572" s="215">
        <f t="shared" si="138"/>
        <v>0</v>
      </c>
    </row>
    <row r="573" spans="1:32">
      <c r="A573" s="325">
        <f t="shared" si="140"/>
        <v>560</v>
      </c>
      <c r="B573" s="185" t="s">
        <v>524</v>
      </c>
      <c r="C573" s="208" t="s">
        <v>420</v>
      </c>
      <c r="D573" s="208" t="s">
        <v>988</v>
      </c>
      <c r="E573" s="237" t="s">
        <v>989</v>
      </c>
      <c r="F573" s="271">
        <v>0</v>
      </c>
      <c r="G573" s="271">
        <v>-5.69</v>
      </c>
      <c r="H573" s="271">
        <v>-22.98</v>
      </c>
      <c r="I573" s="271">
        <v>-22.98</v>
      </c>
      <c r="J573" s="271">
        <v>-23.68</v>
      </c>
      <c r="K573" s="271">
        <v>-23.68</v>
      </c>
      <c r="L573" s="271">
        <v>-23.68</v>
      </c>
      <c r="M573" s="271">
        <v>-25.96</v>
      </c>
      <c r="N573" s="271">
        <v>-25.96</v>
      </c>
      <c r="O573" s="271">
        <v>-30.86</v>
      </c>
      <c r="P573" s="271">
        <v>-33.43</v>
      </c>
      <c r="Q573" s="271">
        <v>-33.72</v>
      </c>
      <c r="R573" s="271">
        <v>-35.46</v>
      </c>
      <c r="S573" s="211">
        <f t="shared" si="117"/>
        <v>-24.195833333333336</v>
      </c>
      <c r="T573" s="188"/>
      <c r="U573" s="214"/>
      <c r="V573" s="214"/>
      <c r="W573" s="214">
        <f t="shared" si="148"/>
        <v>-24.195833333333336</v>
      </c>
      <c r="X573" s="216"/>
      <c r="Y573" s="214"/>
      <c r="Z573" s="214"/>
      <c r="AA573" s="214"/>
      <c r="AB573" s="214"/>
      <c r="AC573" s="266">
        <f t="shared" si="149"/>
        <v>-24.195833333333336</v>
      </c>
      <c r="AD573" s="217"/>
      <c r="AE573" s="217"/>
      <c r="AF573" s="215">
        <f t="shared" si="138"/>
        <v>0</v>
      </c>
    </row>
    <row r="574" spans="1:32">
      <c r="A574" s="325">
        <f t="shared" si="140"/>
        <v>561</v>
      </c>
      <c r="B574" s="185" t="s">
        <v>524</v>
      </c>
      <c r="C574" s="208" t="s">
        <v>420</v>
      </c>
      <c r="D574" s="208" t="s">
        <v>990</v>
      </c>
      <c r="E574" s="237" t="s">
        <v>991</v>
      </c>
      <c r="F574" s="271">
        <v>0</v>
      </c>
      <c r="G574" s="271">
        <v>0</v>
      </c>
      <c r="H574" s="271">
        <v>0</v>
      </c>
      <c r="I574" s="271">
        <v>0</v>
      </c>
      <c r="J574" s="271">
        <v>0</v>
      </c>
      <c r="K574" s="271">
        <v>0</v>
      </c>
      <c r="L574" s="271">
        <v>0</v>
      </c>
      <c r="M574" s="271">
        <v>-3266.14</v>
      </c>
      <c r="N574" s="271">
        <v>-3266.14</v>
      </c>
      <c r="O574" s="271">
        <v>-3266.14</v>
      </c>
      <c r="P574" s="271">
        <v>-3266.14</v>
      </c>
      <c r="Q574" s="271">
        <v>-3266.14</v>
      </c>
      <c r="R574" s="271">
        <v>-3266.14</v>
      </c>
      <c r="S574" s="211">
        <f t="shared" si="117"/>
        <v>-1496.9808333333333</v>
      </c>
      <c r="T574" s="188"/>
      <c r="U574" s="214"/>
      <c r="V574" s="214"/>
      <c r="W574" s="214">
        <f t="shared" si="148"/>
        <v>-1496.9808333333333</v>
      </c>
      <c r="X574" s="216"/>
      <c r="Y574" s="214"/>
      <c r="Z574" s="214"/>
      <c r="AA574" s="214"/>
      <c r="AB574" s="214"/>
      <c r="AC574" s="266">
        <f t="shared" si="149"/>
        <v>-1496.9808333333333</v>
      </c>
      <c r="AD574" s="217"/>
      <c r="AE574" s="217"/>
      <c r="AF574" s="215">
        <f t="shared" si="138"/>
        <v>0</v>
      </c>
    </row>
    <row r="575" spans="1:32">
      <c r="A575" s="325">
        <f t="shared" si="140"/>
        <v>562</v>
      </c>
      <c r="B575" s="185" t="s">
        <v>524</v>
      </c>
      <c r="C575" s="208" t="s">
        <v>420</v>
      </c>
      <c r="D575" s="208" t="s">
        <v>972</v>
      </c>
      <c r="E575" s="237" t="s">
        <v>973</v>
      </c>
      <c r="F575" s="271">
        <v>-1583873.47</v>
      </c>
      <c r="G575" s="271">
        <v>-143751.82</v>
      </c>
      <c r="H575" s="271">
        <v>-282194.45</v>
      </c>
      <c r="I575" s="271">
        <v>-416658.17</v>
      </c>
      <c r="J575" s="271">
        <v>-549955.4</v>
      </c>
      <c r="K575" s="271">
        <v>-661803.12</v>
      </c>
      <c r="L575" s="271">
        <v>-743755.35</v>
      </c>
      <c r="M575" s="271">
        <v>-810397.27</v>
      </c>
      <c r="N575" s="271">
        <v>-880430.6</v>
      </c>
      <c r="O575" s="271">
        <v>-934253.44</v>
      </c>
      <c r="P575" s="271">
        <v>-1001088.27</v>
      </c>
      <c r="Q575" s="271">
        <v>-1109017.75</v>
      </c>
      <c r="R575" s="271">
        <v>-1213225.9099999999</v>
      </c>
      <c r="S575" s="211">
        <f t="shared" si="117"/>
        <v>-744321.27749999985</v>
      </c>
      <c r="T575" s="188"/>
      <c r="U575" s="214"/>
      <c r="V575" s="214"/>
      <c r="W575" s="214">
        <f t="shared" si="148"/>
        <v>-744321.27749999985</v>
      </c>
      <c r="X575" s="216"/>
      <c r="Y575" s="214"/>
      <c r="Z575" s="214"/>
      <c r="AA575" s="214"/>
      <c r="AB575" s="214"/>
      <c r="AC575" s="266">
        <f t="shared" si="149"/>
        <v>-744321.27749999985</v>
      </c>
      <c r="AD575" s="217"/>
      <c r="AE575" s="217"/>
      <c r="AF575" s="215">
        <f t="shared" si="138"/>
        <v>0</v>
      </c>
    </row>
    <row r="576" spans="1:32">
      <c r="A576" s="325">
        <f t="shared" si="140"/>
        <v>563</v>
      </c>
      <c r="B576" s="208" t="s">
        <v>524</v>
      </c>
      <c r="C576" s="208" t="s">
        <v>420</v>
      </c>
      <c r="D576" s="208" t="s">
        <v>992</v>
      </c>
      <c r="E576" s="237" t="s">
        <v>993</v>
      </c>
      <c r="F576" s="271">
        <v>-25156.560000000001</v>
      </c>
      <c r="G576" s="271">
        <v>-5862.44</v>
      </c>
      <c r="H576" s="271">
        <v>-12318.01</v>
      </c>
      <c r="I576" s="271">
        <v>-15841.13</v>
      </c>
      <c r="J576" s="271">
        <v>-20061.89</v>
      </c>
      <c r="K576" s="271">
        <v>-25813.38</v>
      </c>
      <c r="L576" s="271">
        <v>-30355.94</v>
      </c>
      <c r="M576" s="271">
        <v>-33380.639999999999</v>
      </c>
      <c r="N576" s="271">
        <v>-36767.769999999997</v>
      </c>
      <c r="O576" s="271">
        <v>-36585.25</v>
      </c>
      <c r="P576" s="271">
        <v>-34437.96</v>
      </c>
      <c r="Q576" s="271">
        <v>-35905.9</v>
      </c>
      <c r="R576" s="271">
        <v>-37768.239999999998</v>
      </c>
      <c r="S576" s="211">
        <f t="shared" si="117"/>
        <v>-26566.05916666667</v>
      </c>
      <c r="T576" s="188"/>
      <c r="U576" s="214"/>
      <c r="V576" s="214"/>
      <c r="W576" s="214">
        <f t="shared" si="148"/>
        <v>-26566.05916666667</v>
      </c>
      <c r="X576" s="216"/>
      <c r="Y576" s="214"/>
      <c r="Z576" s="214"/>
      <c r="AA576" s="214"/>
      <c r="AB576" s="214"/>
      <c r="AC576" s="266">
        <f t="shared" si="149"/>
        <v>-26566.05916666667</v>
      </c>
      <c r="AD576" s="217"/>
      <c r="AE576" s="217"/>
      <c r="AF576" s="215">
        <f t="shared" si="138"/>
        <v>0</v>
      </c>
    </row>
    <row r="577" spans="1:32">
      <c r="A577" s="325">
        <f t="shared" si="140"/>
        <v>564</v>
      </c>
      <c r="B577" s="208" t="s">
        <v>524</v>
      </c>
      <c r="C577" s="208" t="s">
        <v>420</v>
      </c>
      <c r="D577" s="208" t="s">
        <v>994</v>
      </c>
      <c r="E577" s="237" t="s">
        <v>995</v>
      </c>
      <c r="F577" s="271">
        <v>0</v>
      </c>
      <c r="G577" s="271">
        <v>-3522.58</v>
      </c>
      <c r="H577" s="271">
        <v>-6919.57</v>
      </c>
      <c r="I577" s="271">
        <v>-10225.040000000001</v>
      </c>
      <c r="J577" s="271">
        <v>-13504.85</v>
      </c>
      <c r="K577" s="271">
        <v>-16237.37</v>
      </c>
      <c r="L577" s="271">
        <v>-18210.16</v>
      </c>
      <c r="M577" s="271">
        <v>-19792.419999999998</v>
      </c>
      <c r="N577" s="271">
        <v>-21432.45</v>
      </c>
      <c r="O577" s="271">
        <v>-22707.24</v>
      </c>
      <c r="P577" s="271">
        <v>-24326.75</v>
      </c>
      <c r="Q577" s="271">
        <v>-27025.919999999998</v>
      </c>
      <c r="R577" s="271">
        <v>-33021.06</v>
      </c>
      <c r="S577" s="211">
        <f t="shared" si="117"/>
        <v>-16701.239999999998</v>
      </c>
      <c r="T577" s="188"/>
      <c r="U577" s="214"/>
      <c r="V577" s="214"/>
      <c r="W577" s="214">
        <f t="shared" si="148"/>
        <v>-16701.239999999998</v>
      </c>
      <c r="X577" s="216"/>
      <c r="Y577" s="214"/>
      <c r="Z577" s="214"/>
      <c r="AA577" s="214"/>
      <c r="AB577" s="214"/>
      <c r="AC577" s="266">
        <f t="shared" si="149"/>
        <v>-16701.239999999998</v>
      </c>
      <c r="AD577" s="217"/>
      <c r="AE577" s="217"/>
      <c r="AF577" s="215">
        <f t="shared" si="138"/>
        <v>0</v>
      </c>
    </row>
    <row r="578" spans="1:32">
      <c r="A578" s="325">
        <f t="shared" si="140"/>
        <v>565</v>
      </c>
      <c r="B578" s="208" t="s">
        <v>522</v>
      </c>
      <c r="C578" s="208" t="s">
        <v>421</v>
      </c>
      <c r="D578" s="208" t="s">
        <v>958</v>
      </c>
      <c r="E578" s="237" t="s">
        <v>996</v>
      </c>
      <c r="F578" s="271">
        <v>984536.71</v>
      </c>
      <c r="G578" s="271">
        <v>1309874.1499999999</v>
      </c>
      <c r="H578" s="271">
        <v>919446.62</v>
      </c>
      <c r="I578" s="271">
        <v>2076507.3</v>
      </c>
      <c r="J578" s="271">
        <v>2952922.32</v>
      </c>
      <c r="K578" s="271">
        <v>3905130</v>
      </c>
      <c r="L578" s="271">
        <v>4059013.42</v>
      </c>
      <c r="M578" s="271">
        <v>4148049.51</v>
      </c>
      <c r="N578" s="271">
        <v>4507690.91</v>
      </c>
      <c r="O578" s="271">
        <v>4233401.93</v>
      </c>
      <c r="P578" s="271">
        <v>3256759.53</v>
      </c>
      <c r="Q578" s="271">
        <v>1562114.16</v>
      </c>
      <c r="R578" s="271">
        <v>999034.86</v>
      </c>
      <c r="S578" s="211">
        <f t="shared" si="117"/>
        <v>2826891.3029166665</v>
      </c>
      <c r="T578" s="188"/>
      <c r="U578" s="214"/>
      <c r="V578" s="214"/>
      <c r="W578" s="214">
        <f t="shared" si="148"/>
        <v>2826891.3029166665</v>
      </c>
      <c r="X578" s="216"/>
      <c r="Y578" s="214"/>
      <c r="Z578" s="214"/>
      <c r="AA578" s="214"/>
      <c r="AB578" s="214"/>
      <c r="AC578" s="266">
        <f t="shared" si="149"/>
        <v>2826891.3029166665</v>
      </c>
      <c r="AD578" s="217"/>
      <c r="AE578" s="217"/>
      <c r="AF578" s="215">
        <f t="shared" si="138"/>
        <v>0</v>
      </c>
    </row>
    <row r="579" spans="1:32">
      <c r="A579" s="325">
        <f t="shared" si="140"/>
        <v>566</v>
      </c>
      <c r="B579" s="208" t="s">
        <v>522</v>
      </c>
      <c r="C579" s="208" t="s">
        <v>421</v>
      </c>
      <c r="D579" s="208" t="s">
        <v>966</v>
      </c>
      <c r="E579" s="237" t="s">
        <v>997</v>
      </c>
      <c r="F579" s="271">
        <v>411891.88</v>
      </c>
      <c r="G579" s="271">
        <v>665315.51</v>
      </c>
      <c r="H579" s="271">
        <v>478389.37</v>
      </c>
      <c r="I579" s="271">
        <v>1100687.95</v>
      </c>
      <c r="J579" s="271">
        <v>1654628.06</v>
      </c>
      <c r="K579" s="271">
        <v>2148948.83</v>
      </c>
      <c r="L579" s="271">
        <v>2164132.11</v>
      </c>
      <c r="M579" s="271">
        <v>2171000.25</v>
      </c>
      <c r="N579" s="271">
        <v>2438866.4900000002</v>
      </c>
      <c r="O579" s="271">
        <v>2217322.87</v>
      </c>
      <c r="P579" s="271">
        <v>1742196.42</v>
      </c>
      <c r="Q579" s="271">
        <v>970985.7</v>
      </c>
      <c r="R579" s="271">
        <v>550202.9</v>
      </c>
      <c r="S579" s="211">
        <f t="shared" si="117"/>
        <v>1519460.0791666666</v>
      </c>
      <c r="T579" s="188"/>
      <c r="U579" s="214"/>
      <c r="V579" s="214"/>
      <c r="W579" s="214">
        <f t="shared" si="148"/>
        <v>1519460.0791666666</v>
      </c>
      <c r="X579" s="216"/>
      <c r="Y579" s="214"/>
      <c r="Z579" s="214"/>
      <c r="AA579" s="214"/>
      <c r="AB579" s="214"/>
      <c r="AC579" s="266">
        <f t="shared" si="149"/>
        <v>1519460.0791666666</v>
      </c>
      <c r="AD579" s="217"/>
      <c r="AE579" s="217"/>
      <c r="AF579" s="215">
        <f t="shared" si="138"/>
        <v>0</v>
      </c>
    </row>
    <row r="580" spans="1:32">
      <c r="A580" s="325">
        <f t="shared" si="140"/>
        <v>567</v>
      </c>
      <c r="B580" s="185" t="s">
        <v>522</v>
      </c>
      <c r="C580" s="208" t="s">
        <v>421</v>
      </c>
      <c r="D580" s="208" t="s">
        <v>972</v>
      </c>
      <c r="E580" s="237" t="s">
        <v>998</v>
      </c>
      <c r="F580" s="271">
        <v>11512.21</v>
      </c>
      <c r="G580" s="271">
        <v>26948.83</v>
      </c>
      <c r="H580" s="271">
        <v>56654.21</v>
      </c>
      <c r="I580" s="271">
        <v>60414.400000000001</v>
      </c>
      <c r="J580" s="271">
        <v>100311.96</v>
      </c>
      <c r="K580" s="271">
        <v>131814.34</v>
      </c>
      <c r="L580" s="271">
        <v>138969.51</v>
      </c>
      <c r="M580" s="271">
        <v>142127.32</v>
      </c>
      <c r="N580" s="271">
        <v>142289.97</v>
      </c>
      <c r="O580" s="271">
        <v>137590.82</v>
      </c>
      <c r="P580" s="271">
        <v>106168.57</v>
      </c>
      <c r="Q580" s="271">
        <v>72558.570000000007</v>
      </c>
      <c r="R580" s="271">
        <v>47343.45</v>
      </c>
      <c r="S580" s="211">
        <f t="shared" si="117"/>
        <v>95439.694166666697</v>
      </c>
      <c r="T580" s="188"/>
      <c r="U580" s="214"/>
      <c r="V580" s="214"/>
      <c r="W580" s="214">
        <f t="shared" si="148"/>
        <v>95439.694166666697</v>
      </c>
      <c r="X580" s="216"/>
      <c r="Y580" s="214"/>
      <c r="Z580" s="214"/>
      <c r="AA580" s="214"/>
      <c r="AB580" s="214"/>
      <c r="AC580" s="266">
        <f t="shared" si="149"/>
        <v>95439.694166666697</v>
      </c>
      <c r="AD580" s="217"/>
      <c r="AE580" s="217"/>
      <c r="AF580" s="215">
        <f t="shared" si="138"/>
        <v>0</v>
      </c>
    </row>
    <row r="581" spans="1:32">
      <c r="A581" s="325">
        <f t="shared" si="140"/>
        <v>568</v>
      </c>
      <c r="B581" s="185" t="s">
        <v>524</v>
      </c>
      <c r="C581" s="208" t="s">
        <v>421</v>
      </c>
      <c r="D581" s="208" t="s">
        <v>958</v>
      </c>
      <c r="E581" s="237" t="s">
        <v>996</v>
      </c>
      <c r="F581" s="271">
        <v>718744.25000000198</v>
      </c>
      <c r="G581" s="271">
        <v>3172870.44</v>
      </c>
      <c r="H581" s="271">
        <v>1668165.1</v>
      </c>
      <c r="I581" s="271">
        <v>5369439.7800000003</v>
      </c>
      <c r="J581" s="271">
        <v>8173514.5999999996</v>
      </c>
      <c r="K581" s="271">
        <v>10989508.439999999</v>
      </c>
      <c r="L581" s="271">
        <v>11351906.970000001</v>
      </c>
      <c r="M581" s="271">
        <v>11562664.68</v>
      </c>
      <c r="N581" s="271">
        <v>12692159.050000001</v>
      </c>
      <c r="O581" s="271">
        <v>11947574.4</v>
      </c>
      <c r="P581" s="271">
        <v>9721624.8399999999</v>
      </c>
      <c r="Q581" s="271">
        <v>4916884.71</v>
      </c>
      <c r="R581" s="271">
        <v>3374622.68</v>
      </c>
      <c r="S581" s="211">
        <f t="shared" si="117"/>
        <v>7801083.0395833338</v>
      </c>
      <c r="T581" s="188"/>
      <c r="U581" s="214"/>
      <c r="V581" s="214"/>
      <c r="W581" s="214">
        <f t="shared" si="148"/>
        <v>7801083.0395833338</v>
      </c>
      <c r="X581" s="216"/>
      <c r="Y581" s="214"/>
      <c r="Z581" s="214"/>
      <c r="AA581" s="214"/>
      <c r="AB581" s="214"/>
      <c r="AC581" s="266">
        <f t="shared" si="149"/>
        <v>7801083.0395833338</v>
      </c>
      <c r="AD581" s="217"/>
      <c r="AE581" s="217"/>
      <c r="AF581" s="215">
        <f t="shared" si="138"/>
        <v>0</v>
      </c>
    </row>
    <row r="582" spans="1:32">
      <c r="A582" s="325">
        <f t="shared" si="140"/>
        <v>569</v>
      </c>
      <c r="B582" s="208" t="s">
        <v>524</v>
      </c>
      <c r="C582" s="208" t="s">
        <v>421</v>
      </c>
      <c r="D582" s="208" t="s">
        <v>966</v>
      </c>
      <c r="E582" s="237" t="s">
        <v>997</v>
      </c>
      <c r="F582" s="271">
        <v>-151146.229999998</v>
      </c>
      <c r="G582" s="271">
        <v>2071107.37</v>
      </c>
      <c r="H582" s="271">
        <v>891614.99</v>
      </c>
      <c r="I582" s="271">
        <v>3581373.34</v>
      </c>
      <c r="J582" s="271">
        <v>5280684.9400000004</v>
      </c>
      <c r="K582" s="271">
        <v>7139258.21</v>
      </c>
      <c r="L582" s="271">
        <v>7160396.6399999997</v>
      </c>
      <c r="M582" s="271">
        <v>7204652.4699999997</v>
      </c>
      <c r="N582" s="271">
        <v>8162604.4699999997</v>
      </c>
      <c r="O582" s="271">
        <v>7430742.0199999996</v>
      </c>
      <c r="P582" s="271">
        <v>5816245.8399999999</v>
      </c>
      <c r="Q582" s="271">
        <v>3041124.89</v>
      </c>
      <c r="R582" s="271">
        <v>2090238.1</v>
      </c>
      <c r="S582" s="211">
        <f t="shared" si="117"/>
        <v>4895779.2595833344</v>
      </c>
      <c r="T582" s="188"/>
      <c r="U582" s="214"/>
      <c r="V582" s="214"/>
      <c r="W582" s="214">
        <f t="shared" si="148"/>
        <v>4895779.2595833344</v>
      </c>
      <c r="X582" s="216"/>
      <c r="Y582" s="214"/>
      <c r="Z582" s="214"/>
      <c r="AA582" s="214"/>
      <c r="AB582" s="214"/>
      <c r="AC582" s="266">
        <f t="shared" si="149"/>
        <v>4895779.2595833344</v>
      </c>
      <c r="AD582" s="217"/>
      <c r="AE582" s="217"/>
      <c r="AF582" s="215">
        <f t="shared" si="138"/>
        <v>0</v>
      </c>
    </row>
    <row r="583" spans="1:32">
      <c r="A583" s="325">
        <f t="shared" si="140"/>
        <v>570</v>
      </c>
      <c r="B583" s="208" t="s">
        <v>524</v>
      </c>
      <c r="C583" s="208" t="s">
        <v>421</v>
      </c>
      <c r="D583" s="208" t="s">
        <v>984</v>
      </c>
      <c r="E583" s="237" t="s">
        <v>999</v>
      </c>
      <c r="F583" s="271">
        <v>-103.16</v>
      </c>
      <c r="G583" s="271">
        <v>-582.35</v>
      </c>
      <c r="H583" s="271">
        <v>299.51</v>
      </c>
      <c r="I583" s="271">
        <v>262.88</v>
      </c>
      <c r="J583" s="271">
        <v>299.51</v>
      </c>
      <c r="K583" s="271">
        <v>299.51</v>
      </c>
      <c r="L583" s="271">
        <v>179.57</v>
      </c>
      <c r="M583" s="271">
        <v>299.51</v>
      </c>
      <c r="N583" s="271">
        <v>37.58</v>
      </c>
      <c r="O583" s="271">
        <v>156.63</v>
      </c>
      <c r="P583" s="271">
        <v>272.88</v>
      </c>
      <c r="Q583" s="271">
        <v>247.48</v>
      </c>
      <c r="R583" s="271">
        <v>237.33</v>
      </c>
      <c r="S583" s="211">
        <f t="shared" si="117"/>
        <v>153.31625</v>
      </c>
      <c r="T583" s="188"/>
      <c r="U583" s="214"/>
      <c r="V583" s="214"/>
      <c r="W583" s="214">
        <f t="shared" si="148"/>
        <v>153.31625</v>
      </c>
      <c r="X583" s="216"/>
      <c r="Y583" s="214"/>
      <c r="Z583" s="214"/>
      <c r="AA583" s="214"/>
      <c r="AB583" s="214"/>
      <c r="AC583" s="266">
        <f t="shared" si="149"/>
        <v>153.31625</v>
      </c>
      <c r="AD583" s="217"/>
      <c r="AE583" s="217"/>
      <c r="AF583" s="215">
        <f t="shared" si="138"/>
        <v>0</v>
      </c>
    </row>
    <row r="584" spans="1:32">
      <c r="A584" s="325">
        <f t="shared" si="140"/>
        <v>571</v>
      </c>
      <c r="B584" s="208" t="s">
        <v>524</v>
      </c>
      <c r="C584" s="208" t="s">
        <v>421</v>
      </c>
      <c r="D584" s="208" t="s">
        <v>972</v>
      </c>
      <c r="E584" s="237" t="s">
        <v>998</v>
      </c>
      <c r="F584" s="271">
        <v>136834.07</v>
      </c>
      <c r="G584" s="271">
        <v>5414.4</v>
      </c>
      <c r="H584" s="271">
        <v>9479</v>
      </c>
      <c r="I584" s="271">
        <v>10531.76</v>
      </c>
      <c r="J584" s="271">
        <v>32330.560000000001</v>
      </c>
      <c r="K584" s="271">
        <v>62879.29</v>
      </c>
      <c r="L584" s="271">
        <v>78587.59</v>
      </c>
      <c r="M584" s="271">
        <v>78425.899999999994</v>
      </c>
      <c r="N584" s="271">
        <v>92013.84</v>
      </c>
      <c r="O584" s="271">
        <v>78184.73</v>
      </c>
      <c r="P584" s="271">
        <v>34133.47</v>
      </c>
      <c r="Q584" s="271">
        <v>34237.83</v>
      </c>
      <c r="R584" s="271">
        <v>13073.21</v>
      </c>
      <c r="S584" s="211">
        <f t="shared" si="117"/>
        <v>49264.33416666666</v>
      </c>
      <c r="T584" s="188"/>
      <c r="U584" s="214"/>
      <c r="V584" s="214"/>
      <c r="W584" s="214">
        <f t="shared" si="148"/>
        <v>49264.33416666666</v>
      </c>
      <c r="X584" s="216"/>
      <c r="Y584" s="214"/>
      <c r="Z584" s="214"/>
      <c r="AA584" s="214"/>
      <c r="AB584" s="214"/>
      <c r="AC584" s="266">
        <f t="shared" si="149"/>
        <v>49264.33416666666</v>
      </c>
      <c r="AD584" s="217"/>
      <c r="AE584" s="217"/>
      <c r="AF584" s="215">
        <f t="shared" si="138"/>
        <v>0</v>
      </c>
    </row>
    <row r="585" spans="1:32">
      <c r="A585" s="325">
        <f t="shared" si="140"/>
        <v>572</v>
      </c>
      <c r="B585" s="208" t="s">
        <v>522</v>
      </c>
      <c r="C585" s="208" t="s">
        <v>422</v>
      </c>
      <c r="D585" s="208" t="s">
        <v>1000</v>
      </c>
      <c r="E585" s="237" t="s">
        <v>1001</v>
      </c>
      <c r="F585" s="271">
        <v>-163902.19</v>
      </c>
      <c r="G585" s="271">
        <v>-16393.88</v>
      </c>
      <c r="H585" s="271">
        <v>-31657.01</v>
      </c>
      <c r="I585" s="271">
        <v>-46527.15</v>
      </c>
      <c r="J585" s="271">
        <v>-67766.509999999995</v>
      </c>
      <c r="K585" s="271">
        <v>-79898.13</v>
      </c>
      <c r="L585" s="271">
        <v>-89749.09</v>
      </c>
      <c r="M585" s="271">
        <v>-100132.33</v>
      </c>
      <c r="N585" s="271">
        <v>-107954.29</v>
      </c>
      <c r="O585" s="271">
        <v>-116528.37</v>
      </c>
      <c r="P585" s="271">
        <v>-125968.82</v>
      </c>
      <c r="Q585" s="271">
        <v>-132620.89000000001</v>
      </c>
      <c r="R585" s="271">
        <v>-140982.17000000001</v>
      </c>
      <c r="S585" s="211">
        <f t="shared" si="117"/>
        <v>-88969.887500000012</v>
      </c>
      <c r="T585" s="188"/>
      <c r="U585" s="214"/>
      <c r="V585" s="214"/>
      <c r="W585" s="214">
        <f t="shared" si="148"/>
        <v>-88969.887500000012</v>
      </c>
      <c r="X585" s="216"/>
      <c r="Y585" s="214"/>
      <c r="Z585" s="214"/>
      <c r="AA585" s="214"/>
      <c r="AB585" s="214"/>
      <c r="AC585" s="266">
        <f t="shared" si="149"/>
        <v>-88969.887500000012</v>
      </c>
      <c r="AD585" s="217"/>
      <c r="AE585" s="217"/>
      <c r="AF585" s="215">
        <f t="shared" si="138"/>
        <v>0</v>
      </c>
    </row>
    <row r="586" spans="1:32">
      <c r="A586" s="325">
        <f t="shared" si="140"/>
        <v>573</v>
      </c>
      <c r="B586" s="185" t="s">
        <v>522</v>
      </c>
      <c r="C586" s="208" t="s">
        <v>422</v>
      </c>
      <c r="D586" s="208" t="s">
        <v>1002</v>
      </c>
      <c r="E586" s="237" t="s">
        <v>1003</v>
      </c>
      <c r="F586" s="271">
        <v>-18894.68</v>
      </c>
      <c r="G586" s="271">
        <v>0</v>
      </c>
      <c r="H586" s="271">
        <v>0</v>
      </c>
      <c r="I586" s="271">
        <v>0</v>
      </c>
      <c r="J586" s="271">
        <v>0</v>
      </c>
      <c r="K586" s="271">
        <v>0</v>
      </c>
      <c r="L586" s="271">
        <v>0</v>
      </c>
      <c r="M586" s="271">
        <v>0</v>
      </c>
      <c r="N586" s="271">
        <v>0</v>
      </c>
      <c r="O586" s="271">
        <v>-5487.69</v>
      </c>
      <c r="P586" s="271">
        <v>-5487.69</v>
      </c>
      <c r="Q586" s="271">
        <v>-5487.69</v>
      </c>
      <c r="R586" s="271">
        <v>-5487.69</v>
      </c>
      <c r="S586" s="211">
        <f t="shared" si="117"/>
        <v>-2387.8545833333333</v>
      </c>
      <c r="T586" s="188"/>
      <c r="U586" s="214"/>
      <c r="V586" s="214"/>
      <c r="W586" s="214">
        <f t="shared" si="148"/>
        <v>-2387.8545833333333</v>
      </c>
      <c r="X586" s="216"/>
      <c r="Y586" s="214"/>
      <c r="Z586" s="214"/>
      <c r="AA586" s="214"/>
      <c r="AB586" s="214"/>
      <c r="AC586" s="266">
        <f t="shared" si="149"/>
        <v>-2387.8545833333333</v>
      </c>
      <c r="AD586" s="217"/>
      <c r="AE586" s="217"/>
      <c r="AF586" s="215">
        <f t="shared" si="138"/>
        <v>0</v>
      </c>
    </row>
    <row r="587" spans="1:32">
      <c r="A587" s="325">
        <f t="shared" si="140"/>
        <v>574</v>
      </c>
      <c r="B587" s="185" t="s">
        <v>524</v>
      </c>
      <c r="C587" s="208" t="s">
        <v>422</v>
      </c>
      <c r="D587" s="208" t="s">
        <v>1004</v>
      </c>
      <c r="E587" s="237" t="s">
        <v>1005</v>
      </c>
      <c r="F587" s="271">
        <v>-6137.5</v>
      </c>
      <c r="G587" s="271">
        <v>-3532.72</v>
      </c>
      <c r="H587" s="271">
        <v>-3532.72</v>
      </c>
      <c r="I587" s="271">
        <v>-3532.72</v>
      </c>
      <c r="J587" s="271">
        <v>-3532.72</v>
      </c>
      <c r="K587" s="271">
        <v>-3532.72</v>
      </c>
      <c r="L587" s="271">
        <v>-13181.58</v>
      </c>
      <c r="M587" s="271">
        <v>-13181.58</v>
      </c>
      <c r="N587" s="271">
        <v>-5275.18</v>
      </c>
      <c r="O587" s="271">
        <v>-5275.18</v>
      </c>
      <c r="P587" s="271">
        <v>-8767.18</v>
      </c>
      <c r="Q587" s="271">
        <v>-8767.18</v>
      </c>
      <c r="R587" s="271">
        <v>-11067.2</v>
      </c>
      <c r="S587" s="211">
        <f t="shared" si="117"/>
        <v>-6726.1525000000011</v>
      </c>
      <c r="T587" s="188"/>
      <c r="U587" s="214"/>
      <c r="V587" s="214"/>
      <c r="W587" s="214">
        <f t="shared" si="148"/>
        <v>-6726.1525000000011</v>
      </c>
      <c r="X587" s="216"/>
      <c r="Y587" s="214"/>
      <c r="Z587" s="214"/>
      <c r="AA587" s="214"/>
      <c r="AB587" s="214"/>
      <c r="AC587" s="266">
        <f t="shared" si="149"/>
        <v>-6726.1525000000011</v>
      </c>
      <c r="AD587" s="217"/>
      <c r="AE587" s="217"/>
      <c r="AF587" s="215">
        <f t="shared" si="138"/>
        <v>0</v>
      </c>
    </row>
    <row r="588" spans="1:32">
      <c r="A588" s="325">
        <f t="shared" si="140"/>
        <v>575</v>
      </c>
      <c r="B588" s="208" t="s">
        <v>524</v>
      </c>
      <c r="C588" s="208" t="s">
        <v>422</v>
      </c>
      <c r="D588" s="208" t="s">
        <v>1006</v>
      </c>
      <c r="E588" s="237" t="s">
        <v>1007</v>
      </c>
      <c r="F588" s="271">
        <v>-156.63999999999999</v>
      </c>
      <c r="G588" s="271">
        <v>0</v>
      </c>
      <c r="H588" s="271">
        <v>0</v>
      </c>
      <c r="I588" s="271">
        <v>-329.89</v>
      </c>
      <c r="J588" s="271">
        <v>-329.89</v>
      </c>
      <c r="K588" s="271">
        <v>-329.89</v>
      </c>
      <c r="L588" s="271">
        <v>-329.89</v>
      </c>
      <c r="M588" s="271">
        <v>-329.89</v>
      </c>
      <c r="N588" s="271">
        <v>-329.89</v>
      </c>
      <c r="O588" s="271">
        <v>-329.89</v>
      </c>
      <c r="P588" s="271">
        <v>-658.89</v>
      </c>
      <c r="Q588" s="271">
        <v>-658.89</v>
      </c>
      <c r="R588" s="271">
        <v>-658.89</v>
      </c>
      <c r="S588" s="211">
        <f t="shared" si="117"/>
        <v>-336.23124999999993</v>
      </c>
      <c r="T588" s="188"/>
      <c r="U588" s="214"/>
      <c r="V588" s="214"/>
      <c r="W588" s="214">
        <f t="shared" si="148"/>
        <v>-336.23124999999993</v>
      </c>
      <c r="X588" s="216"/>
      <c r="Y588" s="214"/>
      <c r="Z588" s="214"/>
      <c r="AA588" s="214"/>
      <c r="AB588" s="214"/>
      <c r="AC588" s="266">
        <f t="shared" si="149"/>
        <v>-336.23124999999993</v>
      </c>
      <c r="AD588" s="217"/>
      <c r="AE588" s="217"/>
      <c r="AF588" s="215">
        <f t="shared" si="138"/>
        <v>0</v>
      </c>
    </row>
    <row r="589" spans="1:32">
      <c r="A589" s="325">
        <f t="shared" si="140"/>
        <v>576</v>
      </c>
      <c r="B589" s="208" t="s">
        <v>524</v>
      </c>
      <c r="C589" s="208" t="s">
        <v>422</v>
      </c>
      <c r="D589" s="208" t="s">
        <v>1000</v>
      </c>
      <c r="E589" s="237" t="s">
        <v>1001</v>
      </c>
      <c r="F589" s="271">
        <v>-740516.44</v>
      </c>
      <c r="G589" s="271">
        <v>-65882.55</v>
      </c>
      <c r="H589" s="271">
        <v>-144303.18</v>
      </c>
      <c r="I589" s="271">
        <v>-217864.52</v>
      </c>
      <c r="J589" s="271">
        <v>-285530.39</v>
      </c>
      <c r="K589" s="271">
        <v>-343671.4</v>
      </c>
      <c r="L589" s="271">
        <v>-393966.74</v>
      </c>
      <c r="M589" s="271">
        <v>-436317.27</v>
      </c>
      <c r="N589" s="271">
        <v>-483738.23</v>
      </c>
      <c r="O589" s="271">
        <v>-526231.4</v>
      </c>
      <c r="P589" s="271">
        <v>-585707.54</v>
      </c>
      <c r="Q589" s="271">
        <v>-636017.18000000005</v>
      </c>
      <c r="R589" s="271">
        <v>-686266.72</v>
      </c>
      <c r="S589" s="211">
        <f t="shared" si="117"/>
        <v>-402718.49833333335</v>
      </c>
      <c r="T589" s="188"/>
      <c r="U589" s="214"/>
      <c r="V589" s="214"/>
      <c r="W589" s="214">
        <f t="shared" si="148"/>
        <v>-402718.49833333335</v>
      </c>
      <c r="X589" s="216"/>
      <c r="Y589" s="214"/>
      <c r="Z589" s="214"/>
      <c r="AA589" s="214"/>
      <c r="AB589" s="214"/>
      <c r="AC589" s="266">
        <f t="shared" si="149"/>
        <v>-402718.49833333335</v>
      </c>
      <c r="AD589" s="217"/>
      <c r="AE589" s="217"/>
      <c r="AF589" s="215">
        <f t="shared" si="138"/>
        <v>0</v>
      </c>
    </row>
    <row r="590" spans="1:32">
      <c r="A590" s="325">
        <f t="shared" si="140"/>
        <v>577</v>
      </c>
      <c r="B590" s="208" t="s">
        <v>524</v>
      </c>
      <c r="C590" s="208" t="s">
        <v>422</v>
      </c>
      <c r="D590" s="208" t="s">
        <v>1002</v>
      </c>
      <c r="E590" s="237" t="s">
        <v>1008</v>
      </c>
      <c r="F590" s="271">
        <v>-70225.66</v>
      </c>
      <c r="G590" s="271">
        <v>-2927.7</v>
      </c>
      <c r="H590" s="271">
        <v>-37554.959999999999</v>
      </c>
      <c r="I590" s="271">
        <v>-39551.919999999998</v>
      </c>
      <c r="J590" s="271">
        <v>-38248.97</v>
      </c>
      <c r="K590" s="271">
        <v>-40010.410000000003</v>
      </c>
      <c r="L590" s="271">
        <v>-7718.97</v>
      </c>
      <c r="M590" s="271">
        <v>-10427.64</v>
      </c>
      <c r="N590" s="271">
        <v>-67116.38</v>
      </c>
      <c r="O590" s="271">
        <v>-68067.62</v>
      </c>
      <c r="P590" s="271">
        <v>-69530.17</v>
      </c>
      <c r="Q590" s="271">
        <v>-79630.06</v>
      </c>
      <c r="R590" s="271">
        <v>-80723.89</v>
      </c>
      <c r="S590" s="211">
        <f t="shared" si="117"/>
        <v>-44688.297916666663</v>
      </c>
      <c r="T590" s="188"/>
      <c r="U590" s="214"/>
      <c r="V590" s="214"/>
      <c r="W590" s="214">
        <f t="shared" si="148"/>
        <v>-44688.297916666663</v>
      </c>
      <c r="X590" s="216"/>
      <c r="Y590" s="214"/>
      <c r="Z590" s="214"/>
      <c r="AA590" s="214"/>
      <c r="AB590" s="214"/>
      <c r="AC590" s="266">
        <f t="shared" si="149"/>
        <v>-44688.297916666663</v>
      </c>
      <c r="AD590" s="217"/>
      <c r="AE590" s="217"/>
      <c r="AF590" s="215">
        <f t="shared" ref="AF590:AF629" si="150">+U590+V590-AD590</f>
        <v>0</v>
      </c>
    </row>
    <row r="591" spans="1:32">
      <c r="A591" s="325">
        <f t="shared" si="140"/>
        <v>578</v>
      </c>
      <c r="B591" s="185" t="s">
        <v>524</v>
      </c>
      <c r="C591" s="208" t="s">
        <v>422</v>
      </c>
      <c r="D591" s="208" t="s">
        <v>1009</v>
      </c>
      <c r="E591" s="237" t="s">
        <v>423</v>
      </c>
      <c r="F591" s="271">
        <v>0</v>
      </c>
      <c r="G591" s="271">
        <v>0</v>
      </c>
      <c r="H591" s="271">
        <v>0</v>
      </c>
      <c r="I591" s="271">
        <v>0</v>
      </c>
      <c r="J591" s="271">
        <v>0</v>
      </c>
      <c r="K591" s="271">
        <v>0</v>
      </c>
      <c r="L591" s="271">
        <v>0</v>
      </c>
      <c r="M591" s="271">
        <v>0</v>
      </c>
      <c r="N591" s="271">
        <v>0</v>
      </c>
      <c r="O591" s="271">
        <v>0</v>
      </c>
      <c r="P591" s="271">
        <v>0</v>
      </c>
      <c r="Q591" s="271">
        <v>0</v>
      </c>
      <c r="R591" s="271">
        <v>0</v>
      </c>
      <c r="S591" s="211">
        <f t="shared" si="117"/>
        <v>0</v>
      </c>
      <c r="T591" s="188"/>
      <c r="U591" s="214"/>
      <c r="V591" s="214"/>
      <c r="W591" s="214">
        <f t="shared" si="148"/>
        <v>0</v>
      </c>
      <c r="X591" s="216"/>
      <c r="Y591" s="214"/>
      <c r="Z591" s="214"/>
      <c r="AA591" s="214"/>
      <c r="AB591" s="214"/>
      <c r="AC591" s="266">
        <f t="shared" si="149"/>
        <v>0</v>
      </c>
      <c r="AD591" s="217"/>
      <c r="AE591" s="217"/>
      <c r="AF591" s="215">
        <f t="shared" si="150"/>
        <v>0</v>
      </c>
    </row>
    <row r="592" spans="1:32">
      <c r="A592" s="325">
        <f t="shared" ref="A592:A641" si="151">+A591+1</f>
        <v>579</v>
      </c>
      <c r="B592" s="185" t="s">
        <v>522</v>
      </c>
      <c r="C592" s="208" t="s">
        <v>424</v>
      </c>
      <c r="D592" s="208" t="s">
        <v>1010</v>
      </c>
      <c r="E592" s="237" t="s">
        <v>1011</v>
      </c>
      <c r="F592" s="271">
        <v>-2778048.72</v>
      </c>
      <c r="G592" s="271">
        <v>-229406.92</v>
      </c>
      <c r="H592" s="271">
        <v>-467039.48</v>
      </c>
      <c r="I592" s="271">
        <v>-681228.32</v>
      </c>
      <c r="J592" s="271">
        <v>-925529.04</v>
      </c>
      <c r="K592" s="271">
        <v>-1146149.8799999999</v>
      </c>
      <c r="L592" s="271">
        <v>-1354781.87</v>
      </c>
      <c r="M592" s="271">
        <v>-1587018.59</v>
      </c>
      <c r="N592" s="271">
        <v>-1801700.4</v>
      </c>
      <c r="O592" s="271">
        <v>-2013304.46</v>
      </c>
      <c r="P592" s="271">
        <v>-2241309.0299999998</v>
      </c>
      <c r="Q592" s="271">
        <v>-2485934.63</v>
      </c>
      <c r="R592" s="271">
        <v>-2711571.86</v>
      </c>
      <c r="S592" s="211">
        <f t="shared" si="117"/>
        <v>-1473184.4091666667</v>
      </c>
      <c r="T592" s="188"/>
      <c r="U592" s="214"/>
      <c r="V592" s="214"/>
      <c r="W592" s="214">
        <f t="shared" si="148"/>
        <v>-1473184.4091666667</v>
      </c>
      <c r="X592" s="216"/>
      <c r="Y592" s="214"/>
      <c r="Z592" s="214"/>
      <c r="AA592" s="214"/>
      <c r="AB592" s="214"/>
      <c r="AC592" s="266">
        <f t="shared" si="149"/>
        <v>-1473184.4091666667</v>
      </c>
      <c r="AD592" s="217"/>
      <c r="AE592" s="217"/>
      <c r="AF592" s="215">
        <f t="shared" si="150"/>
        <v>0</v>
      </c>
    </row>
    <row r="593" spans="1:32">
      <c r="A593" s="325">
        <f t="shared" si="151"/>
        <v>580</v>
      </c>
      <c r="B593" s="208" t="s">
        <v>522</v>
      </c>
      <c r="C593" s="208" t="s">
        <v>424</v>
      </c>
      <c r="D593" s="208" t="s">
        <v>1012</v>
      </c>
      <c r="E593" s="237" t="s">
        <v>1013</v>
      </c>
      <c r="F593" s="271">
        <v>-1330806.24</v>
      </c>
      <c r="G593" s="271">
        <v>-125987.21</v>
      </c>
      <c r="H593" s="271">
        <v>-238040.8</v>
      </c>
      <c r="I593" s="271">
        <v>-349941.51</v>
      </c>
      <c r="J593" s="271">
        <v>-461660.46</v>
      </c>
      <c r="K593" s="271">
        <v>-576220.35</v>
      </c>
      <c r="L593" s="271">
        <v>-680236.43</v>
      </c>
      <c r="M593" s="271">
        <v>-782803.18</v>
      </c>
      <c r="N593" s="271">
        <v>-910580.12</v>
      </c>
      <c r="O593" s="271">
        <v>-1040911.8</v>
      </c>
      <c r="P593" s="271">
        <v>-1171761.24</v>
      </c>
      <c r="Q593" s="271">
        <v>-1296738.67</v>
      </c>
      <c r="R593" s="271">
        <v>-1423332.79</v>
      </c>
      <c r="S593" s="211">
        <f t="shared" si="117"/>
        <v>-750995.94041666668</v>
      </c>
      <c r="T593" s="188"/>
      <c r="U593" s="214"/>
      <c r="V593" s="214"/>
      <c r="W593" s="214">
        <f t="shared" si="148"/>
        <v>-750995.94041666668</v>
      </c>
      <c r="X593" s="216"/>
      <c r="Y593" s="214"/>
      <c r="Z593" s="214"/>
      <c r="AA593" s="214"/>
      <c r="AB593" s="214"/>
      <c r="AC593" s="266">
        <f t="shared" si="149"/>
        <v>-750995.94041666668</v>
      </c>
      <c r="AD593" s="217"/>
      <c r="AE593" s="217"/>
      <c r="AF593" s="215">
        <f t="shared" si="150"/>
        <v>0</v>
      </c>
    </row>
    <row r="594" spans="1:32">
      <c r="A594" s="325">
        <f t="shared" si="151"/>
        <v>581</v>
      </c>
      <c r="B594" s="208" t="s">
        <v>524</v>
      </c>
      <c r="C594" s="208" t="s">
        <v>424</v>
      </c>
      <c r="D594" s="208" t="s">
        <v>1010</v>
      </c>
      <c r="E594" s="237" t="s">
        <v>1011</v>
      </c>
      <c r="F594" s="271">
        <v>-15382401.83</v>
      </c>
      <c r="G594" s="271">
        <v>-1396996.68</v>
      </c>
      <c r="H594" s="271">
        <v>-2791081.95</v>
      </c>
      <c r="I594" s="271">
        <v>-4117761.08</v>
      </c>
      <c r="J594" s="271">
        <v>-5462306</v>
      </c>
      <c r="K594" s="271">
        <v>-6725802.7999999998</v>
      </c>
      <c r="L594" s="271">
        <v>-7951643.6299999999</v>
      </c>
      <c r="M594" s="271">
        <v>-9173851.8200000003</v>
      </c>
      <c r="N594" s="271">
        <v>-10402501.810000001</v>
      </c>
      <c r="O594" s="271">
        <v>-11605972.09</v>
      </c>
      <c r="P594" s="271">
        <v>-12811671.23</v>
      </c>
      <c r="Q594" s="271">
        <v>-14153157.01</v>
      </c>
      <c r="R594" s="271">
        <v>-15401260.67</v>
      </c>
      <c r="S594" s="211">
        <f t="shared" si="117"/>
        <v>-8498714.7791666668</v>
      </c>
      <c r="T594" s="188"/>
      <c r="U594" s="214"/>
      <c r="V594" s="214"/>
      <c r="W594" s="214">
        <f t="shared" si="148"/>
        <v>-8498714.7791666668</v>
      </c>
      <c r="X594" s="216"/>
      <c r="Y594" s="214"/>
      <c r="Z594" s="214"/>
      <c r="AA594" s="214"/>
      <c r="AB594" s="214"/>
      <c r="AC594" s="266">
        <f t="shared" si="149"/>
        <v>-8498714.7791666668</v>
      </c>
      <c r="AD594" s="217"/>
      <c r="AE594" s="217"/>
      <c r="AF594" s="215">
        <f t="shared" si="150"/>
        <v>0</v>
      </c>
    </row>
    <row r="595" spans="1:32">
      <c r="A595" s="325">
        <f t="shared" si="151"/>
        <v>582</v>
      </c>
      <c r="B595" s="185" t="s">
        <v>524</v>
      </c>
      <c r="C595" s="208" t="s">
        <v>424</v>
      </c>
      <c r="D595" s="208" t="s">
        <v>1014</v>
      </c>
      <c r="E595" s="237" t="s">
        <v>425</v>
      </c>
      <c r="F595" s="271">
        <v>0</v>
      </c>
      <c r="G595" s="271">
        <v>0</v>
      </c>
      <c r="H595" s="271">
        <v>0</v>
      </c>
      <c r="I595" s="271">
        <v>0</v>
      </c>
      <c r="J595" s="271">
        <v>0</v>
      </c>
      <c r="K595" s="271">
        <v>0</v>
      </c>
      <c r="L595" s="271">
        <v>0</v>
      </c>
      <c r="M595" s="271">
        <v>0</v>
      </c>
      <c r="N595" s="271">
        <v>0</v>
      </c>
      <c r="O595" s="271">
        <v>0</v>
      </c>
      <c r="P595" s="271">
        <v>0</v>
      </c>
      <c r="Q595" s="271">
        <v>0</v>
      </c>
      <c r="R595" s="271">
        <v>0</v>
      </c>
      <c r="S595" s="211">
        <f t="shared" si="117"/>
        <v>0</v>
      </c>
      <c r="T595" s="188"/>
      <c r="U595" s="214"/>
      <c r="V595" s="214"/>
      <c r="W595" s="214">
        <f t="shared" si="148"/>
        <v>0</v>
      </c>
      <c r="X595" s="216"/>
      <c r="Y595" s="214"/>
      <c r="Z595" s="214"/>
      <c r="AA595" s="214"/>
      <c r="AB595" s="214"/>
      <c r="AC595" s="266">
        <f t="shared" si="149"/>
        <v>0</v>
      </c>
      <c r="AD595" s="217"/>
      <c r="AE595" s="217"/>
      <c r="AF595" s="215">
        <f t="shared" si="150"/>
        <v>0</v>
      </c>
    </row>
    <row r="596" spans="1:32">
      <c r="A596" s="325">
        <f t="shared" si="151"/>
        <v>583</v>
      </c>
      <c r="B596" s="185" t="s">
        <v>524</v>
      </c>
      <c r="C596" s="208" t="s">
        <v>424</v>
      </c>
      <c r="D596" s="208" t="s">
        <v>1012</v>
      </c>
      <c r="E596" s="237" t="s">
        <v>1013</v>
      </c>
      <c r="F596" s="271">
        <v>-7877233.04</v>
      </c>
      <c r="G596" s="271">
        <v>-716310.76</v>
      </c>
      <c r="H596" s="271">
        <v>-1293299.27</v>
      </c>
      <c r="I596" s="271">
        <v>-1922493.6</v>
      </c>
      <c r="J596" s="271">
        <v>-2569800.59</v>
      </c>
      <c r="K596" s="271">
        <v>-3152058.56</v>
      </c>
      <c r="L596" s="271">
        <v>-3768389.48</v>
      </c>
      <c r="M596" s="271">
        <v>-4354963.47</v>
      </c>
      <c r="N596" s="271">
        <v>-5266501.08</v>
      </c>
      <c r="O596" s="271">
        <v>-6085514.6100000003</v>
      </c>
      <c r="P596" s="271">
        <v>-6635179.6500000004</v>
      </c>
      <c r="Q596" s="271">
        <v>-7227305.8200000003</v>
      </c>
      <c r="R596" s="271">
        <v>-7759181.6299999999</v>
      </c>
      <c r="S596" s="211">
        <f t="shared" si="117"/>
        <v>-4234168.6854166668</v>
      </c>
      <c r="T596" s="188"/>
      <c r="U596" s="214"/>
      <c r="V596" s="214"/>
      <c r="W596" s="214">
        <f t="shared" si="148"/>
        <v>-4234168.6854166668</v>
      </c>
      <c r="X596" s="216"/>
      <c r="Y596" s="214"/>
      <c r="Z596" s="214"/>
      <c r="AA596" s="214"/>
      <c r="AB596" s="214"/>
      <c r="AC596" s="266">
        <f t="shared" si="149"/>
        <v>-4234168.6854166668</v>
      </c>
      <c r="AD596" s="217"/>
      <c r="AE596" s="217"/>
      <c r="AF596" s="215">
        <f t="shared" si="150"/>
        <v>0</v>
      </c>
    </row>
    <row r="597" spans="1:32">
      <c r="A597" s="325">
        <f t="shared" si="151"/>
        <v>584</v>
      </c>
      <c r="B597" s="208" t="s">
        <v>522</v>
      </c>
      <c r="C597" s="208" t="s">
        <v>426</v>
      </c>
      <c r="D597" s="185" t="s">
        <v>1010</v>
      </c>
      <c r="E597" s="237" t="s">
        <v>1015</v>
      </c>
      <c r="F597" s="271">
        <v>1469.33</v>
      </c>
      <c r="G597" s="271">
        <v>-8385.5300000000007</v>
      </c>
      <c r="H597" s="271">
        <v>14163.45</v>
      </c>
      <c r="I597" s="271">
        <v>-15417.18</v>
      </c>
      <c r="J597" s="271">
        <v>8461.83</v>
      </c>
      <c r="K597" s="271">
        <v>20040.599999999999</v>
      </c>
      <c r="L597" s="271">
        <v>2075.5300000000002</v>
      </c>
      <c r="M597" s="271">
        <v>14378.51</v>
      </c>
      <c r="N597" s="271">
        <v>17179.16</v>
      </c>
      <c r="O597" s="271">
        <v>868.4</v>
      </c>
      <c r="P597" s="271">
        <v>-14157.58</v>
      </c>
      <c r="Q597" s="271">
        <v>5042.3900000000003</v>
      </c>
      <c r="R597" s="271">
        <v>14614.39</v>
      </c>
      <c r="S597" s="211">
        <f t="shared" si="117"/>
        <v>4357.62</v>
      </c>
      <c r="T597" s="188"/>
      <c r="U597" s="214"/>
      <c r="V597" s="214"/>
      <c r="W597" s="214">
        <f t="shared" si="148"/>
        <v>4357.62</v>
      </c>
      <c r="X597" s="216"/>
      <c r="Y597" s="214"/>
      <c r="Z597" s="214"/>
      <c r="AA597" s="214"/>
      <c r="AB597" s="214"/>
      <c r="AC597" s="266">
        <f t="shared" si="149"/>
        <v>4357.62</v>
      </c>
      <c r="AD597" s="217"/>
      <c r="AE597" s="217"/>
      <c r="AF597" s="215">
        <f t="shared" si="150"/>
        <v>0</v>
      </c>
    </row>
    <row r="598" spans="1:32">
      <c r="A598" s="325">
        <f t="shared" si="151"/>
        <v>585</v>
      </c>
      <c r="B598" s="268" t="s">
        <v>522</v>
      </c>
      <c r="C598" s="208" t="s">
        <v>426</v>
      </c>
      <c r="D598" s="185" t="s">
        <v>1012</v>
      </c>
      <c r="E598" s="178" t="s">
        <v>1016</v>
      </c>
      <c r="F598" s="271">
        <v>-7497.84</v>
      </c>
      <c r="G598" s="271">
        <v>13933.62</v>
      </c>
      <c r="H598" s="271">
        <v>14086.5</v>
      </c>
      <c r="I598" s="271">
        <v>14268.26</v>
      </c>
      <c r="J598" s="271">
        <v>11427.32</v>
      </c>
      <c r="K598" s="271">
        <v>21971.13</v>
      </c>
      <c r="L598" s="271">
        <v>23420.46</v>
      </c>
      <c r="M598" s="271">
        <v>-1789.73</v>
      </c>
      <c r="N598" s="271">
        <v>-4674.03</v>
      </c>
      <c r="O598" s="271">
        <v>-4862.2299999999996</v>
      </c>
      <c r="P598" s="271">
        <v>1009.78</v>
      </c>
      <c r="Q598" s="271">
        <v>-606.90999999999894</v>
      </c>
      <c r="R598" s="271">
        <v>-5388.73</v>
      </c>
      <c r="S598" s="211">
        <f t="shared" si="117"/>
        <v>6811.7404166666674</v>
      </c>
      <c r="T598" s="188"/>
      <c r="U598" s="214"/>
      <c r="V598" s="214"/>
      <c r="W598" s="214">
        <f t="shared" si="148"/>
        <v>6811.7404166666674</v>
      </c>
      <c r="X598" s="216"/>
      <c r="Y598" s="214"/>
      <c r="Z598" s="214"/>
      <c r="AA598" s="214"/>
      <c r="AB598" s="214"/>
      <c r="AC598" s="266">
        <f t="shared" si="149"/>
        <v>6811.7404166666674</v>
      </c>
      <c r="AD598" s="217"/>
      <c r="AE598" s="217"/>
      <c r="AF598" s="215">
        <f t="shared" si="150"/>
        <v>0</v>
      </c>
    </row>
    <row r="599" spans="1:32">
      <c r="A599" s="325">
        <f t="shared" si="151"/>
        <v>586</v>
      </c>
      <c r="B599" s="268" t="s">
        <v>524</v>
      </c>
      <c r="C599" s="208" t="s">
        <v>426</v>
      </c>
      <c r="D599" s="185" t="s">
        <v>1010</v>
      </c>
      <c r="E599" s="178" t="s">
        <v>1015</v>
      </c>
      <c r="F599" s="271">
        <v>3485.0900000000402</v>
      </c>
      <c r="G599" s="271">
        <v>-1559.25</v>
      </c>
      <c r="H599" s="271">
        <v>62963.97</v>
      </c>
      <c r="I599" s="271">
        <v>45114.81</v>
      </c>
      <c r="J599" s="271">
        <v>126109.18</v>
      </c>
      <c r="K599" s="271">
        <v>163775.91</v>
      </c>
      <c r="L599" s="271">
        <v>182304.12</v>
      </c>
      <c r="M599" s="271">
        <v>198089.31</v>
      </c>
      <c r="N599" s="271">
        <v>233749.77</v>
      </c>
      <c r="O599" s="271">
        <v>104712.17</v>
      </c>
      <c r="P599" s="271">
        <v>48170.17</v>
      </c>
      <c r="Q599" s="271">
        <v>140449.29999999999</v>
      </c>
      <c r="R599" s="271">
        <v>110797.96</v>
      </c>
      <c r="S599" s="211">
        <f t="shared" si="117"/>
        <v>113418.41541666666</v>
      </c>
      <c r="T599" s="188"/>
      <c r="U599" s="214"/>
      <c r="V599" s="214"/>
      <c r="W599" s="214">
        <f t="shared" si="148"/>
        <v>113418.41541666666</v>
      </c>
      <c r="X599" s="216"/>
      <c r="Y599" s="214"/>
      <c r="Z599" s="214"/>
      <c r="AA599" s="214"/>
      <c r="AB599" s="214"/>
      <c r="AC599" s="266">
        <f t="shared" si="149"/>
        <v>113418.41541666666</v>
      </c>
      <c r="AD599" s="217"/>
      <c r="AE599" s="217"/>
      <c r="AF599" s="215">
        <f t="shared" si="150"/>
        <v>0</v>
      </c>
    </row>
    <row r="600" spans="1:32">
      <c r="A600" s="325">
        <f t="shared" si="151"/>
        <v>587</v>
      </c>
      <c r="B600" s="268" t="s">
        <v>524</v>
      </c>
      <c r="C600" s="208" t="s">
        <v>426</v>
      </c>
      <c r="D600" s="185" t="s">
        <v>1012</v>
      </c>
      <c r="E600" s="178" t="s">
        <v>1016</v>
      </c>
      <c r="F600" s="271">
        <v>-18088.72</v>
      </c>
      <c r="G600" s="271">
        <v>139198.94</v>
      </c>
      <c r="H600" s="271">
        <v>87038.07</v>
      </c>
      <c r="I600" s="271">
        <v>68962.42</v>
      </c>
      <c r="J600" s="271">
        <v>133949.06</v>
      </c>
      <c r="K600" s="271">
        <v>99920.7</v>
      </c>
      <c r="L600" s="271">
        <v>133332.07</v>
      </c>
      <c r="M600" s="271">
        <v>-150281</v>
      </c>
      <c r="N600" s="271">
        <v>-12274.45</v>
      </c>
      <c r="O600" s="271">
        <v>78181.73</v>
      </c>
      <c r="P600" s="271">
        <v>124169.15</v>
      </c>
      <c r="Q600" s="271">
        <v>184277.85</v>
      </c>
      <c r="R600" s="271">
        <v>43315.199999999997</v>
      </c>
      <c r="S600" s="211">
        <f t="shared" si="117"/>
        <v>74923.981666666674</v>
      </c>
      <c r="T600" s="188"/>
      <c r="U600" s="214"/>
      <c r="V600" s="214"/>
      <c r="W600" s="214">
        <f t="shared" si="148"/>
        <v>74923.981666666674</v>
      </c>
      <c r="X600" s="216"/>
      <c r="Y600" s="214"/>
      <c r="Z600" s="214"/>
      <c r="AA600" s="214"/>
      <c r="AB600" s="214"/>
      <c r="AC600" s="266">
        <f t="shared" si="149"/>
        <v>74923.981666666674</v>
      </c>
      <c r="AD600" s="217"/>
      <c r="AE600" s="217"/>
      <c r="AF600" s="215">
        <f t="shared" si="150"/>
        <v>0</v>
      </c>
    </row>
    <row r="601" spans="1:32">
      <c r="A601" s="325">
        <f t="shared" si="151"/>
        <v>588</v>
      </c>
      <c r="B601" s="268">
        <v>47</v>
      </c>
      <c r="C601" s="208" t="s">
        <v>427</v>
      </c>
      <c r="D601" s="185"/>
      <c r="E601" s="178" t="s">
        <v>428</v>
      </c>
      <c r="F601" s="271">
        <v>0</v>
      </c>
      <c r="G601" s="271">
        <v>0</v>
      </c>
      <c r="H601" s="271">
        <v>0</v>
      </c>
      <c r="I601" s="271">
        <v>0</v>
      </c>
      <c r="J601" s="271">
        <v>0</v>
      </c>
      <c r="K601" s="271">
        <v>0</v>
      </c>
      <c r="L601" s="271">
        <v>0</v>
      </c>
      <c r="M601" s="271">
        <v>0</v>
      </c>
      <c r="N601" s="271">
        <v>0</v>
      </c>
      <c r="O601" s="271">
        <v>0</v>
      </c>
      <c r="P601" s="271">
        <v>0</v>
      </c>
      <c r="Q601" s="271">
        <v>0</v>
      </c>
      <c r="R601" s="271">
        <v>0</v>
      </c>
      <c r="S601" s="211">
        <f t="shared" si="117"/>
        <v>0</v>
      </c>
      <c r="T601" s="188"/>
      <c r="U601" s="214"/>
      <c r="V601" s="214"/>
      <c r="W601" s="214">
        <f t="shared" si="148"/>
        <v>0</v>
      </c>
      <c r="X601" s="216"/>
      <c r="Y601" s="214"/>
      <c r="Z601" s="214"/>
      <c r="AA601" s="214"/>
      <c r="AB601" s="214"/>
      <c r="AC601" s="266">
        <f t="shared" si="149"/>
        <v>0</v>
      </c>
      <c r="AD601" s="217"/>
      <c r="AE601" s="217"/>
      <c r="AF601" s="215">
        <f t="shared" si="150"/>
        <v>0</v>
      </c>
    </row>
    <row r="602" spans="1:32">
      <c r="A602" s="325">
        <f t="shared" si="151"/>
        <v>589</v>
      </c>
      <c r="B602" s="268" t="s">
        <v>522</v>
      </c>
      <c r="C602" s="208" t="s">
        <v>427</v>
      </c>
      <c r="D602" s="185"/>
      <c r="E602" s="178" t="s">
        <v>428</v>
      </c>
      <c r="F602" s="271">
        <v>-12000</v>
      </c>
      <c r="G602" s="271">
        <v>-1000</v>
      </c>
      <c r="H602" s="271">
        <v>-2000</v>
      </c>
      <c r="I602" s="271">
        <v>-3000</v>
      </c>
      <c r="J602" s="271">
        <v>-3000</v>
      </c>
      <c r="K602" s="271">
        <v>-4000</v>
      </c>
      <c r="L602" s="271">
        <v>-5000</v>
      </c>
      <c r="M602" s="271">
        <v>-6000</v>
      </c>
      <c r="N602" s="271">
        <v>-8000</v>
      </c>
      <c r="O602" s="271">
        <v>-9000</v>
      </c>
      <c r="P602" s="271">
        <v>-9000</v>
      </c>
      <c r="Q602" s="271">
        <v>-10000</v>
      </c>
      <c r="R602" s="271">
        <v>-11000</v>
      </c>
      <c r="S602" s="211">
        <f t="shared" si="117"/>
        <v>-5958.333333333333</v>
      </c>
      <c r="T602" s="188"/>
      <c r="U602" s="214"/>
      <c r="V602" s="214"/>
      <c r="W602" s="214">
        <f t="shared" si="148"/>
        <v>-5958.333333333333</v>
      </c>
      <c r="X602" s="216"/>
      <c r="Y602" s="214"/>
      <c r="Z602" s="214"/>
      <c r="AA602" s="214"/>
      <c r="AB602" s="214"/>
      <c r="AC602" s="266">
        <f t="shared" si="149"/>
        <v>-5958.333333333333</v>
      </c>
      <c r="AD602" s="217"/>
      <c r="AE602" s="217"/>
      <c r="AF602" s="215">
        <f t="shared" si="150"/>
        <v>0</v>
      </c>
    </row>
    <row r="603" spans="1:32">
      <c r="A603" s="325">
        <f t="shared" si="151"/>
        <v>590</v>
      </c>
      <c r="B603" s="268" t="s">
        <v>524</v>
      </c>
      <c r="C603" s="208" t="s">
        <v>427</v>
      </c>
      <c r="D603" s="185"/>
      <c r="E603" s="178" t="s">
        <v>428</v>
      </c>
      <c r="F603" s="271">
        <v>-100</v>
      </c>
      <c r="G603" s="271">
        <v>0</v>
      </c>
      <c r="H603" s="271">
        <v>0</v>
      </c>
      <c r="I603" s="271">
        <v>0</v>
      </c>
      <c r="J603" s="271">
        <v>0</v>
      </c>
      <c r="K603" s="271">
        <v>-100</v>
      </c>
      <c r="L603" s="271">
        <v>-100</v>
      </c>
      <c r="M603" s="271">
        <v>-100</v>
      </c>
      <c r="N603" s="271">
        <v>-100</v>
      </c>
      <c r="O603" s="271">
        <v>-100</v>
      </c>
      <c r="P603" s="271">
        <v>-100</v>
      </c>
      <c r="Q603" s="271">
        <v>-100</v>
      </c>
      <c r="R603" s="271">
        <v>-100</v>
      </c>
      <c r="S603" s="211">
        <f t="shared" si="117"/>
        <v>-66.666666666666671</v>
      </c>
      <c r="T603" s="188"/>
      <c r="U603" s="214"/>
      <c r="V603" s="214"/>
      <c r="W603" s="214">
        <f t="shared" si="148"/>
        <v>-66.666666666666671</v>
      </c>
      <c r="X603" s="216"/>
      <c r="Y603" s="214"/>
      <c r="Z603" s="214"/>
      <c r="AA603" s="214"/>
      <c r="AB603" s="214"/>
      <c r="AC603" s="266">
        <f t="shared" si="149"/>
        <v>-66.666666666666671</v>
      </c>
      <c r="AD603" s="217"/>
      <c r="AE603" s="217"/>
      <c r="AF603" s="215">
        <f t="shared" si="150"/>
        <v>0</v>
      </c>
    </row>
    <row r="604" spans="1:32">
      <c r="A604" s="325">
        <f t="shared" si="151"/>
        <v>591</v>
      </c>
      <c r="B604" s="268" t="s">
        <v>494</v>
      </c>
      <c r="C604" s="208" t="s">
        <v>429</v>
      </c>
      <c r="D604" s="185"/>
      <c r="E604" s="178" t="s">
        <v>430</v>
      </c>
      <c r="F604" s="271">
        <v>-102396</v>
      </c>
      <c r="G604" s="271">
        <v>-9526</v>
      </c>
      <c r="H604" s="271">
        <v>-19052</v>
      </c>
      <c r="I604" s="271">
        <v>-28578</v>
      </c>
      <c r="J604" s="271">
        <v>-38104</v>
      </c>
      <c r="K604" s="271">
        <v>-47630</v>
      </c>
      <c r="L604" s="271">
        <v>-57156</v>
      </c>
      <c r="M604" s="271">
        <v>-66682</v>
      </c>
      <c r="N604" s="271">
        <v>-76208</v>
      </c>
      <c r="O604" s="271">
        <v>-85734</v>
      </c>
      <c r="P604" s="271">
        <v>-95260</v>
      </c>
      <c r="Q604" s="271">
        <v>-104786</v>
      </c>
      <c r="R604" s="271">
        <v>-114312</v>
      </c>
      <c r="S604" s="211">
        <f t="shared" si="117"/>
        <v>-61422.5</v>
      </c>
      <c r="T604" s="188"/>
      <c r="U604" s="214"/>
      <c r="V604" s="214"/>
      <c r="W604" s="214">
        <f t="shared" si="148"/>
        <v>-61422.5</v>
      </c>
      <c r="X604" s="216"/>
      <c r="Y604" s="214"/>
      <c r="Z604" s="214"/>
      <c r="AA604" s="214"/>
      <c r="AB604" s="214"/>
      <c r="AC604" s="266">
        <f t="shared" si="149"/>
        <v>-61422.5</v>
      </c>
      <c r="AD604" s="217"/>
      <c r="AE604" s="217"/>
      <c r="AF604" s="215">
        <f t="shared" si="150"/>
        <v>0</v>
      </c>
    </row>
    <row r="605" spans="1:32">
      <c r="A605" s="325">
        <f t="shared" si="151"/>
        <v>592</v>
      </c>
      <c r="B605" s="208" t="s">
        <v>494</v>
      </c>
      <c r="C605" s="208" t="s">
        <v>431</v>
      </c>
      <c r="D605" s="208" t="s">
        <v>1017</v>
      </c>
      <c r="E605" s="237" t="s">
        <v>1018</v>
      </c>
      <c r="F605" s="271">
        <v>-40800.9</v>
      </c>
      <c r="G605" s="271">
        <v>-16411.45</v>
      </c>
      <c r="H605" s="271">
        <v>-16411.45</v>
      </c>
      <c r="I605" s="271">
        <v>-16411.45</v>
      </c>
      <c r="J605" s="271">
        <v>-16411.45</v>
      </c>
      <c r="K605" s="271">
        <v>-16411.45</v>
      </c>
      <c r="L605" s="271">
        <v>-16411.45</v>
      </c>
      <c r="M605" s="271">
        <v>-16411.45</v>
      </c>
      <c r="N605" s="271">
        <v>-55444.61</v>
      </c>
      <c r="O605" s="271">
        <v>-55444.61</v>
      </c>
      <c r="P605" s="271">
        <v>-56362.15</v>
      </c>
      <c r="Q605" s="271">
        <v>-56362.15</v>
      </c>
      <c r="R605" s="271">
        <v>-56362.15</v>
      </c>
      <c r="S605" s="211">
        <f t="shared" si="117"/>
        <v>-32256.266250000004</v>
      </c>
      <c r="T605" s="188"/>
      <c r="U605" s="214"/>
      <c r="V605" s="214"/>
      <c r="W605" s="214">
        <f t="shared" si="148"/>
        <v>-32256.266250000004</v>
      </c>
      <c r="X605" s="216"/>
      <c r="Y605" s="214"/>
      <c r="Z605" s="214"/>
      <c r="AA605" s="214"/>
      <c r="AB605" s="214"/>
      <c r="AC605" s="266">
        <f t="shared" si="149"/>
        <v>-32256.266250000004</v>
      </c>
      <c r="AD605" s="217"/>
      <c r="AE605" s="217"/>
      <c r="AF605" s="215">
        <f t="shared" si="150"/>
        <v>0</v>
      </c>
    </row>
    <row r="606" spans="1:32">
      <c r="A606" s="325">
        <f t="shared" si="151"/>
        <v>593</v>
      </c>
      <c r="B606" s="185" t="s">
        <v>522</v>
      </c>
      <c r="C606" s="208" t="s">
        <v>431</v>
      </c>
      <c r="D606" s="208" t="s">
        <v>1004</v>
      </c>
      <c r="E606" s="237" t="s">
        <v>1019</v>
      </c>
      <c r="F606" s="271">
        <v>-21359.94</v>
      </c>
      <c r="G606" s="271">
        <v>0</v>
      </c>
      <c r="H606" s="271">
        <v>0</v>
      </c>
      <c r="I606" s="271">
        <v>0</v>
      </c>
      <c r="J606" s="271">
        <v>0</v>
      </c>
      <c r="K606" s="271">
        <v>0</v>
      </c>
      <c r="L606" s="271">
        <v>0</v>
      </c>
      <c r="M606" s="271">
        <v>0</v>
      </c>
      <c r="N606" s="271">
        <v>0</v>
      </c>
      <c r="O606" s="271">
        <v>0</v>
      </c>
      <c r="P606" s="271">
        <v>0</v>
      </c>
      <c r="Q606" s="271">
        <v>0</v>
      </c>
      <c r="R606" s="271">
        <v>0</v>
      </c>
      <c r="S606" s="211">
        <f t="shared" si="117"/>
        <v>-889.99749999999995</v>
      </c>
      <c r="T606" s="188"/>
      <c r="U606" s="214"/>
      <c r="V606" s="214"/>
      <c r="W606" s="214">
        <f t="shared" si="148"/>
        <v>-889.99749999999995</v>
      </c>
      <c r="X606" s="216"/>
      <c r="Y606" s="214"/>
      <c r="Z606" s="214"/>
      <c r="AA606" s="214"/>
      <c r="AB606" s="214"/>
      <c r="AC606" s="266">
        <f t="shared" si="149"/>
        <v>-889.99749999999995</v>
      </c>
      <c r="AD606" s="217"/>
      <c r="AE606" s="217"/>
      <c r="AF606" s="215">
        <f t="shared" si="150"/>
        <v>0</v>
      </c>
    </row>
    <row r="607" spans="1:32">
      <c r="A607" s="325">
        <f t="shared" si="151"/>
        <v>594</v>
      </c>
      <c r="B607" s="185" t="s">
        <v>522</v>
      </c>
      <c r="C607" s="208" t="s">
        <v>431</v>
      </c>
      <c r="D607" s="208" t="s">
        <v>1017</v>
      </c>
      <c r="E607" s="237" t="s">
        <v>1018</v>
      </c>
      <c r="F607" s="271">
        <v>-800</v>
      </c>
      <c r="G607" s="271">
        <v>0</v>
      </c>
      <c r="H607" s="271">
        <v>0</v>
      </c>
      <c r="I607" s="271">
        <v>0</v>
      </c>
      <c r="J607" s="271">
        <v>0</v>
      </c>
      <c r="K607" s="271">
        <v>0</v>
      </c>
      <c r="L607" s="271">
        <v>0</v>
      </c>
      <c r="M607" s="271">
        <v>0</v>
      </c>
      <c r="N607" s="271">
        <v>-181</v>
      </c>
      <c r="O607" s="271">
        <v>-181</v>
      </c>
      <c r="P607" s="271">
        <v>-181</v>
      </c>
      <c r="Q607" s="271">
        <v>-381</v>
      </c>
      <c r="R607" s="271">
        <v>-973</v>
      </c>
      <c r="S607" s="211">
        <f t="shared" si="117"/>
        <v>-150.875</v>
      </c>
      <c r="T607" s="188"/>
      <c r="U607" s="214"/>
      <c r="V607" s="214"/>
      <c r="W607" s="214">
        <f t="shared" si="148"/>
        <v>-150.875</v>
      </c>
      <c r="X607" s="216"/>
      <c r="Y607" s="214"/>
      <c r="Z607" s="214"/>
      <c r="AA607" s="214"/>
      <c r="AB607" s="214"/>
      <c r="AC607" s="266">
        <f t="shared" si="149"/>
        <v>-150.875</v>
      </c>
      <c r="AD607" s="217"/>
      <c r="AE607" s="217"/>
      <c r="AF607" s="215">
        <f t="shared" si="150"/>
        <v>0</v>
      </c>
    </row>
    <row r="608" spans="1:32">
      <c r="A608" s="325">
        <f t="shared" si="151"/>
        <v>595</v>
      </c>
      <c r="B608" s="185" t="s">
        <v>522</v>
      </c>
      <c r="C608" s="208" t="s">
        <v>431</v>
      </c>
      <c r="D608" s="208" t="s">
        <v>1006</v>
      </c>
      <c r="E608" s="237" t="s">
        <v>1020</v>
      </c>
      <c r="F608" s="271">
        <v>-428.4</v>
      </c>
      <c r="G608" s="271">
        <v>0</v>
      </c>
      <c r="H608" s="271">
        <v>0</v>
      </c>
      <c r="I608" s="271">
        <v>0</v>
      </c>
      <c r="J608" s="271">
        <v>-117</v>
      </c>
      <c r="K608" s="271">
        <v>-313.89999999999998</v>
      </c>
      <c r="L608" s="271">
        <v>-313.89999999999998</v>
      </c>
      <c r="M608" s="271">
        <v>-553.9</v>
      </c>
      <c r="N608" s="271">
        <v>-715.4</v>
      </c>
      <c r="O608" s="271">
        <v>-715.4</v>
      </c>
      <c r="P608" s="271">
        <v>-715.4</v>
      </c>
      <c r="Q608" s="271">
        <v>-715.4</v>
      </c>
      <c r="R608" s="271">
        <v>-715.4</v>
      </c>
      <c r="S608" s="211">
        <f t="shared" si="117"/>
        <v>-394.34999999999997</v>
      </c>
      <c r="T608" s="188"/>
      <c r="U608" s="214"/>
      <c r="V608" s="214"/>
      <c r="W608" s="214">
        <f t="shared" si="148"/>
        <v>-394.34999999999997</v>
      </c>
      <c r="X608" s="216"/>
      <c r="Y608" s="214"/>
      <c r="Z608" s="214"/>
      <c r="AA608" s="214"/>
      <c r="AB608" s="214"/>
      <c r="AC608" s="266">
        <f t="shared" si="149"/>
        <v>-394.34999999999997</v>
      </c>
      <c r="AD608" s="217"/>
      <c r="AE608" s="217"/>
      <c r="AF608" s="215">
        <f t="shared" si="150"/>
        <v>0</v>
      </c>
    </row>
    <row r="609" spans="1:32">
      <c r="A609" s="325">
        <f t="shared" si="151"/>
        <v>596</v>
      </c>
      <c r="B609" s="185" t="s">
        <v>522</v>
      </c>
      <c r="C609" s="208" t="s">
        <v>431</v>
      </c>
      <c r="D609" s="208" t="s">
        <v>1002</v>
      </c>
      <c r="E609" s="237" t="s">
        <v>1021</v>
      </c>
      <c r="F609" s="271">
        <v>-11577.09</v>
      </c>
      <c r="G609" s="271">
        <v>-133.35</v>
      </c>
      <c r="H609" s="271">
        <v>-4923.09</v>
      </c>
      <c r="I609" s="271">
        <v>-9750.2199999999993</v>
      </c>
      <c r="J609" s="271">
        <v>-11660.67</v>
      </c>
      <c r="K609" s="271">
        <v>-17236.89</v>
      </c>
      <c r="L609" s="271">
        <v>-19902.990000000002</v>
      </c>
      <c r="M609" s="271">
        <v>-22873.89</v>
      </c>
      <c r="N609" s="271">
        <v>-22873.89</v>
      </c>
      <c r="O609" s="271">
        <v>-24572.48</v>
      </c>
      <c r="P609" s="271">
        <v>-24376.94</v>
      </c>
      <c r="Q609" s="271">
        <v>-30140.7</v>
      </c>
      <c r="R609" s="271">
        <v>-35828.370000000003</v>
      </c>
      <c r="S609" s="211">
        <f t="shared" si="117"/>
        <v>-17678.986666666668</v>
      </c>
      <c r="T609" s="188"/>
      <c r="U609" s="214"/>
      <c r="V609" s="214"/>
      <c r="W609" s="214">
        <f t="shared" si="148"/>
        <v>-17678.986666666668</v>
      </c>
      <c r="X609" s="216"/>
      <c r="Y609" s="214"/>
      <c r="Z609" s="214"/>
      <c r="AA609" s="214"/>
      <c r="AB609" s="214"/>
      <c r="AC609" s="266">
        <f t="shared" si="149"/>
        <v>-17678.986666666668</v>
      </c>
      <c r="AD609" s="217"/>
      <c r="AE609" s="217"/>
      <c r="AF609" s="215">
        <f t="shared" si="150"/>
        <v>0</v>
      </c>
    </row>
    <row r="610" spans="1:32">
      <c r="A610" s="325">
        <f t="shared" si="151"/>
        <v>597</v>
      </c>
      <c r="B610" s="185" t="s">
        <v>524</v>
      </c>
      <c r="C610" s="208" t="s">
        <v>431</v>
      </c>
      <c r="D610" s="208" t="s">
        <v>1004</v>
      </c>
      <c r="E610" s="237" t="s">
        <v>1019</v>
      </c>
      <c r="F610" s="271">
        <v>-86350.24</v>
      </c>
      <c r="G610" s="271">
        <v>0</v>
      </c>
      <c r="H610" s="271">
        <v>0</v>
      </c>
      <c r="I610" s="271">
        <v>0</v>
      </c>
      <c r="J610" s="271">
        <v>-2015.63</v>
      </c>
      <c r="K610" s="271">
        <v>-2015.63</v>
      </c>
      <c r="L610" s="271">
        <v>-2015.63</v>
      </c>
      <c r="M610" s="271">
        <v>-2015.63</v>
      </c>
      <c r="N610" s="271">
        <v>-2015.63</v>
      </c>
      <c r="O610" s="271">
        <v>-4308.71</v>
      </c>
      <c r="P610" s="271">
        <v>-2249.67</v>
      </c>
      <c r="Q610" s="271">
        <v>-4068.63</v>
      </c>
      <c r="R610" s="271">
        <v>-4831.1899999999996</v>
      </c>
      <c r="S610" s="211">
        <f t="shared" si="117"/>
        <v>-5524.65625</v>
      </c>
      <c r="T610" s="188"/>
      <c r="U610" s="214"/>
      <c r="V610" s="214"/>
      <c r="W610" s="214">
        <f t="shared" si="148"/>
        <v>-5524.65625</v>
      </c>
      <c r="X610" s="216"/>
      <c r="Y610" s="214"/>
      <c r="Z610" s="214"/>
      <c r="AA610" s="214"/>
      <c r="AB610" s="214"/>
      <c r="AC610" s="266">
        <f t="shared" si="149"/>
        <v>-5524.65625</v>
      </c>
      <c r="AD610" s="217"/>
      <c r="AE610" s="217"/>
      <c r="AF610" s="215">
        <f t="shared" si="150"/>
        <v>0</v>
      </c>
    </row>
    <row r="611" spans="1:32">
      <c r="A611" s="325">
        <f t="shared" si="151"/>
        <v>598</v>
      </c>
      <c r="B611" s="185" t="s">
        <v>524</v>
      </c>
      <c r="C611" s="208" t="s">
        <v>431</v>
      </c>
      <c r="D611" s="208" t="s">
        <v>1017</v>
      </c>
      <c r="E611" s="237" t="s">
        <v>1018</v>
      </c>
      <c r="F611" s="271">
        <v>-6430</v>
      </c>
      <c r="G611" s="271">
        <v>-530</v>
      </c>
      <c r="H611" s="271">
        <v>-1090</v>
      </c>
      <c r="I611" s="271">
        <v>902.47</v>
      </c>
      <c r="J611" s="271">
        <v>332.47</v>
      </c>
      <c r="K611" s="271">
        <v>-423.53</v>
      </c>
      <c r="L611" s="271">
        <v>-983.53</v>
      </c>
      <c r="M611" s="271">
        <v>-1814.03</v>
      </c>
      <c r="N611" s="271">
        <v>-2374.0300000000002</v>
      </c>
      <c r="O611" s="271">
        <v>-3084.03</v>
      </c>
      <c r="P611" s="271">
        <v>-3644.03</v>
      </c>
      <c r="Q611" s="271">
        <v>-4159.03</v>
      </c>
      <c r="R611" s="271">
        <v>-4853.8900000000003</v>
      </c>
      <c r="S611" s="211">
        <f t="shared" si="117"/>
        <v>-1875.7679166666667</v>
      </c>
      <c r="T611" s="188"/>
      <c r="U611" s="214"/>
      <c r="V611" s="214"/>
      <c r="W611" s="214">
        <f t="shared" si="148"/>
        <v>-1875.7679166666667</v>
      </c>
      <c r="X611" s="216"/>
      <c r="Y611" s="214"/>
      <c r="Z611" s="214"/>
      <c r="AA611" s="214"/>
      <c r="AB611" s="214"/>
      <c r="AC611" s="266">
        <f t="shared" si="149"/>
        <v>-1875.7679166666667</v>
      </c>
      <c r="AD611" s="217"/>
      <c r="AE611" s="217"/>
      <c r="AF611" s="215">
        <f t="shared" si="150"/>
        <v>0</v>
      </c>
    </row>
    <row r="612" spans="1:32">
      <c r="A612" s="325">
        <f t="shared" si="151"/>
        <v>599</v>
      </c>
      <c r="B612" s="185" t="s">
        <v>524</v>
      </c>
      <c r="C612" s="208" t="s">
        <v>431</v>
      </c>
      <c r="D612" s="208" t="s">
        <v>1006</v>
      </c>
      <c r="E612" s="237" t="s">
        <v>1020</v>
      </c>
      <c r="F612" s="271">
        <v>-4379.97</v>
      </c>
      <c r="G612" s="271">
        <v>-249.64</v>
      </c>
      <c r="H612" s="271">
        <v>-249.64</v>
      </c>
      <c r="I612" s="271">
        <v>-249.64</v>
      </c>
      <c r="J612" s="271">
        <v>-649.15</v>
      </c>
      <c r="K612" s="271">
        <v>-1423.27</v>
      </c>
      <c r="L612" s="271">
        <v>-1743.48</v>
      </c>
      <c r="M612" s="271">
        <v>-1901.63</v>
      </c>
      <c r="N612" s="271">
        <v>-1934.99</v>
      </c>
      <c r="O612" s="271">
        <v>-1934.99</v>
      </c>
      <c r="P612" s="271">
        <v>-2210.0500000000002</v>
      </c>
      <c r="Q612" s="271">
        <v>-2210.0500000000002</v>
      </c>
      <c r="R612" s="271">
        <v>-2511.16</v>
      </c>
      <c r="S612" s="211">
        <f t="shared" si="117"/>
        <v>-1516.8412499999997</v>
      </c>
      <c r="T612" s="188"/>
      <c r="U612" s="214"/>
      <c r="V612" s="214"/>
      <c r="W612" s="214">
        <f t="shared" si="148"/>
        <v>-1516.8412499999997</v>
      </c>
      <c r="X612" s="216"/>
      <c r="Y612" s="214"/>
      <c r="Z612" s="214"/>
      <c r="AA612" s="214"/>
      <c r="AB612" s="214"/>
      <c r="AC612" s="266">
        <f t="shared" si="149"/>
        <v>-1516.8412499999997</v>
      </c>
      <c r="AD612" s="217"/>
      <c r="AE612" s="217"/>
      <c r="AF612" s="215">
        <f t="shared" si="150"/>
        <v>0</v>
      </c>
    </row>
    <row r="613" spans="1:32">
      <c r="A613" s="325">
        <f t="shared" si="151"/>
        <v>600</v>
      </c>
      <c r="B613" s="185" t="s">
        <v>524</v>
      </c>
      <c r="C613" s="208" t="s">
        <v>431</v>
      </c>
      <c r="D613" s="208" t="s">
        <v>1002</v>
      </c>
      <c r="E613" s="237" t="s">
        <v>1021</v>
      </c>
      <c r="F613" s="271">
        <v>-18146.71</v>
      </c>
      <c r="G613" s="271">
        <v>579.23</v>
      </c>
      <c r="H613" s="271">
        <v>207.93</v>
      </c>
      <c r="I613" s="271">
        <v>207.93</v>
      </c>
      <c r="J613" s="271">
        <v>207.93</v>
      </c>
      <c r="K613" s="271">
        <v>-1744.61</v>
      </c>
      <c r="L613" s="271">
        <v>-7484.76</v>
      </c>
      <c r="M613" s="271">
        <v>-8236.24</v>
      </c>
      <c r="N613" s="271">
        <v>-8236.24</v>
      </c>
      <c r="O613" s="271">
        <v>-16295.58</v>
      </c>
      <c r="P613" s="271">
        <v>-17814.7</v>
      </c>
      <c r="Q613" s="271">
        <v>-17814.7</v>
      </c>
      <c r="R613" s="271">
        <v>-18478</v>
      </c>
      <c r="S613" s="211">
        <f t="shared" si="117"/>
        <v>-7894.6804166666661</v>
      </c>
      <c r="T613" s="188"/>
      <c r="U613" s="214"/>
      <c r="V613" s="214"/>
      <c r="W613" s="214">
        <f t="shared" si="148"/>
        <v>-7894.6804166666661</v>
      </c>
      <c r="X613" s="216"/>
      <c r="Y613" s="214"/>
      <c r="Z613" s="214"/>
      <c r="AA613" s="214"/>
      <c r="AB613" s="214"/>
      <c r="AC613" s="266">
        <f t="shared" si="149"/>
        <v>-7894.6804166666661</v>
      </c>
      <c r="AD613" s="217"/>
      <c r="AE613" s="217"/>
      <c r="AF613" s="215">
        <f t="shared" si="150"/>
        <v>0</v>
      </c>
    </row>
    <row r="614" spans="1:32">
      <c r="A614" s="325">
        <f t="shared" si="151"/>
        <v>601</v>
      </c>
      <c r="B614" s="185" t="s">
        <v>524</v>
      </c>
      <c r="C614" s="208">
        <v>4962</v>
      </c>
      <c r="D614" s="208"/>
      <c r="E614" s="237" t="s">
        <v>1022</v>
      </c>
      <c r="F614" s="271">
        <v>0</v>
      </c>
      <c r="G614" s="271">
        <v>0</v>
      </c>
      <c r="H614" s="271">
        <v>0</v>
      </c>
      <c r="I614" s="271">
        <v>0</v>
      </c>
      <c r="J614" s="271">
        <v>0</v>
      </c>
      <c r="K614" s="271">
        <v>1024987.67</v>
      </c>
      <c r="L614" s="271">
        <v>2562445.35</v>
      </c>
      <c r="M614" s="271">
        <v>2823417.12</v>
      </c>
      <c r="N614" s="271">
        <v>2713647.08</v>
      </c>
      <c r="O614" s="271">
        <v>2921067.71</v>
      </c>
      <c r="P614" s="271">
        <v>2630019.27</v>
      </c>
      <c r="Q614" s="271">
        <v>2707258.75</v>
      </c>
      <c r="R614" s="271">
        <v>2764815.37</v>
      </c>
      <c r="S614" s="211">
        <f t="shared" si="117"/>
        <v>1563770.8862499997</v>
      </c>
      <c r="T614" s="188"/>
      <c r="U614" s="214"/>
      <c r="V614" s="214"/>
      <c r="W614" s="214">
        <f t="shared" si="148"/>
        <v>1563770.8862499997</v>
      </c>
      <c r="X614" s="216"/>
      <c r="Y614" s="214"/>
      <c r="Z614" s="214"/>
      <c r="AA614" s="214"/>
      <c r="AB614" s="214"/>
      <c r="AC614" s="266">
        <f t="shared" si="149"/>
        <v>1563770.8862499997</v>
      </c>
      <c r="AD614" s="217"/>
      <c r="AE614" s="217"/>
      <c r="AF614" s="215">
        <f t="shared" si="150"/>
        <v>0</v>
      </c>
    </row>
    <row r="615" spans="1:32">
      <c r="A615" s="325">
        <f t="shared" si="151"/>
        <v>602</v>
      </c>
      <c r="B615" s="185" t="s">
        <v>524</v>
      </c>
      <c r="C615" s="208">
        <v>4962</v>
      </c>
      <c r="D615" s="208">
        <v>1</v>
      </c>
      <c r="E615" s="237" t="s">
        <v>1023</v>
      </c>
      <c r="F615" s="271">
        <v>0</v>
      </c>
      <c r="G615" s="271">
        <v>0</v>
      </c>
      <c r="H615" s="271">
        <v>0</v>
      </c>
      <c r="I615" s="271">
        <v>0</v>
      </c>
      <c r="J615" s="271">
        <v>0</v>
      </c>
      <c r="K615" s="271">
        <v>0</v>
      </c>
      <c r="L615" s="271">
        <v>0</v>
      </c>
      <c r="M615" s="271">
        <v>0</v>
      </c>
      <c r="N615" s="271">
        <v>0</v>
      </c>
      <c r="O615" s="271">
        <v>0</v>
      </c>
      <c r="P615" s="271">
        <v>0</v>
      </c>
      <c r="Q615" s="271">
        <v>-269663.46999999997</v>
      </c>
      <c r="R615" s="271">
        <v>-340090.29</v>
      </c>
      <c r="S615" s="211">
        <f t="shared" si="117"/>
        <v>-36642.384583333333</v>
      </c>
      <c r="T615" s="188"/>
      <c r="U615" s="214"/>
      <c r="V615" s="214"/>
      <c r="W615" s="214">
        <f t="shared" si="148"/>
        <v>-36642.384583333333</v>
      </c>
      <c r="X615" s="216"/>
      <c r="Y615" s="214"/>
      <c r="Z615" s="214"/>
      <c r="AA615" s="214"/>
      <c r="AB615" s="214"/>
      <c r="AC615" s="266">
        <f t="shared" si="149"/>
        <v>-36642.384583333333</v>
      </c>
      <c r="AD615" s="217"/>
      <c r="AE615" s="217"/>
      <c r="AF615" s="215">
        <f t="shared" si="150"/>
        <v>0</v>
      </c>
    </row>
    <row r="616" spans="1:32">
      <c r="A616" s="325">
        <f t="shared" si="151"/>
        <v>603</v>
      </c>
      <c r="B616" s="185" t="s">
        <v>522</v>
      </c>
      <c r="C616" s="208">
        <v>4962</v>
      </c>
      <c r="D616" s="185"/>
      <c r="E616" s="237" t="s">
        <v>1022</v>
      </c>
      <c r="F616" s="271">
        <v>0</v>
      </c>
      <c r="G616" s="271">
        <v>249016.3</v>
      </c>
      <c r="H616" s="271">
        <v>450949.83</v>
      </c>
      <c r="I616" s="271">
        <v>621635.15</v>
      </c>
      <c r="J616" s="271">
        <v>740311.19</v>
      </c>
      <c r="K616" s="271">
        <v>821857.22</v>
      </c>
      <c r="L616" s="271">
        <v>876559.9</v>
      </c>
      <c r="M616" s="271">
        <v>1060867.32</v>
      </c>
      <c r="N616" s="271">
        <v>1113807.72</v>
      </c>
      <c r="O616" s="271">
        <v>1180527.78</v>
      </c>
      <c r="P616" s="271">
        <v>1310366.54</v>
      </c>
      <c r="Q616" s="271">
        <v>1529920.87</v>
      </c>
      <c r="R616" s="271">
        <v>1558019.97</v>
      </c>
      <c r="S616" s="211">
        <f>((F616+R616)+((G616+H616+I616+J616+K616+L616+M616+N616+O616+P616+Q616)*2))/24</f>
        <v>894569.15041666664</v>
      </c>
      <c r="T616" s="188"/>
      <c r="U616" s="214"/>
      <c r="V616" s="214"/>
      <c r="W616" s="214">
        <f t="shared" si="148"/>
        <v>894569.15041666664</v>
      </c>
      <c r="X616" s="216"/>
      <c r="Y616" s="214"/>
      <c r="Z616" s="214"/>
      <c r="AA616" s="214"/>
      <c r="AB616" s="214"/>
      <c r="AC616" s="266">
        <f t="shared" si="149"/>
        <v>894569.15041666664</v>
      </c>
      <c r="AD616" s="217"/>
      <c r="AE616" s="217"/>
      <c r="AF616" s="215">
        <f t="shared" si="150"/>
        <v>0</v>
      </c>
    </row>
    <row r="617" spans="1:32">
      <c r="A617" s="325">
        <f t="shared" si="151"/>
        <v>604</v>
      </c>
      <c r="B617" s="185" t="s">
        <v>127</v>
      </c>
      <c r="C617" s="208" t="s">
        <v>432</v>
      </c>
      <c r="D617" s="185" t="s">
        <v>127</v>
      </c>
      <c r="E617" s="237" t="s">
        <v>433</v>
      </c>
      <c r="F617" s="230">
        <v>0</v>
      </c>
      <c r="G617" s="230">
        <v>0</v>
      </c>
      <c r="H617" s="230">
        <v>0</v>
      </c>
      <c r="I617" s="230">
        <v>0</v>
      </c>
      <c r="J617" s="230">
        <v>0</v>
      </c>
      <c r="K617" s="230">
        <v>0</v>
      </c>
      <c r="L617" s="230">
        <v>0</v>
      </c>
      <c r="M617" s="230">
        <v>0</v>
      </c>
      <c r="N617" s="230">
        <v>0</v>
      </c>
      <c r="O617" s="230">
        <v>0</v>
      </c>
      <c r="P617" s="230">
        <v>0</v>
      </c>
      <c r="Q617" s="230">
        <v>0</v>
      </c>
      <c r="R617" s="230">
        <v>0</v>
      </c>
      <c r="S617" s="211">
        <f t="shared" si="117"/>
        <v>0</v>
      </c>
      <c r="T617" s="188"/>
      <c r="U617" s="214"/>
      <c r="V617" s="214"/>
      <c r="W617" s="214">
        <f t="shared" si="148"/>
        <v>0</v>
      </c>
      <c r="X617" s="216"/>
      <c r="Y617" s="214"/>
      <c r="Z617" s="214"/>
      <c r="AA617" s="214"/>
      <c r="AB617" s="214"/>
      <c r="AC617" s="266">
        <f t="shared" ref="AC617" si="152">+S617</f>
        <v>0</v>
      </c>
      <c r="AD617" s="217"/>
      <c r="AE617" s="217"/>
      <c r="AF617" s="215">
        <f t="shared" si="150"/>
        <v>0</v>
      </c>
    </row>
    <row r="618" spans="1:32">
      <c r="A618" s="325">
        <f t="shared" si="151"/>
        <v>605</v>
      </c>
      <c r="B618" s="185"/>
      <c r="C618" s="185"/>
      <c r="D618" s="185"/>
      <c r="E618" s="237" t="s">
        <v>434</v>
      </c>
      <c r="F618" s="218">
        <f t="shared" ref="F618:S618" si="153">SUM(F552:F617)</f>
        <v>-290448859.52999997</v>
      </c>
      <c r="G618" s="218">
        <f t="shared" si="153"/>
        <v>-42074780.050000034</v>
      </c>
      <c r="H618" s="218">
        <f t="shared" si="153"/>
        <v>-80353456.210000008</v>
      </c>
      <c r="I618" s="218">
        <f t="shared" si="153"/>
        <v>-112606187.80999996</v>
      </c>
      <c r="J618" s="218">
        <f t="shared" si="153"/>
        <v>-135250451.52999994</v>
      </c>
      <c r="K618" s="218">
        <f t="shared" si="153"/>
        <v>-148556889.53</v>
      </c>
      <c r="L618" s="218">
        <f t="shared" si="153"/>
        <v>-159303829.76999998</v>
      </c>
      <c r="M618" s="218">
        <f t="shared" si="153"/>
        <v>-170174304.17999995</v>
      </c>
      <c r="N618" s="218">
        <f t="shared" si="153"/>
        <v>-179340578.68999997</v>
      </c>
      <c r="O618" s="218">
        <f t="shared" si="153"/>
        <v>-192465442.19000015</v>
      </c>
      <c r="P618" s="218">
        <f t="shared" si="153"/>
        <v>-214219930.35000005</v>
      </c>
      <c r="Q618" s="218">
        <f t="shared" si="153"/>
        <v>-246305877.76999995</v>
      </c>
      <c r="R618" s="218">
        <f t="shared" si="153"/>
        <v>-286825672.86999995</v>
      </c>
      <c r="S618" s="219">
        <f t="shared" si="153"/>
        <v>-164107416.19000003</v>
      </c>
      <c r="T618" s="188"/>
      <c r="U618" s="214"/>
      <c r="V618" s="214"/>
      <c r="W618" s="214"/>
      <c r="X618" s="216"/>
      <c r="Y618" s="214"/>
      <c r="Z618" s="214"/>
      <c r="AA618" s="214"/>
      <c r="AB618" s="214"/>
      <c r="AC618" s="217"/>
      <c r="AD618" s="217"/>
      <c r="AE618" s="217"/>
      <c r="AF618" s="215">
        <f t="shared" si="150"/>
        <v>0</v>
      </c>
    </row>
    <row r="619" spans="1:32">
      <c r="A619" s="325">
        <f t="shared" si="151"/>
        <v>606</v>
      </c>
      <c r="B619" s="185"/>
      <c r="C619" s="185"/>
      <c r="D619" s="185"/>
      <c r="E619" s="237"/>
      <c r="F619" s="210"/>
      <c r="G619" s="274"/>
      <c r="H619" s="258"/>
      <c r="I619" s="258"/>
      <c r="J619" s="259"/>
      <c r="K619" s="260"/>
      <c r="L619" s="261"/>
      <c r="M619" s="262"/>
      <c r="N619" s="263"/>
      <c r="O619" s="229"/>
      <c r="P619" s="264"/>
      <c r="Q619" s="275"/>
      <c r="R619" s="210"/>
      <c r="S619" s="228"/>
      <c r="T619" s="188"/>
      <c r="U619" s="214"/>
      <c r="V619" s="214"/>
      <c r="W619" s="214"/>
      <c r="X619" s="216"/>
      <c r="Y619" s="214"/>
      <c r="Z619" s="214"/>
      <c r="AA619" s="214"/>
      <c r="AB619" s="214"/>
      <c r="AC619" s="217"/>
      <c r="AD619" s="217"/>
      <c r="AE619" s="217"/>
      <c r="AF619" s="215">
        <f t="shared" si="150"/>
        <v>0</v>
      </c>
    </row>
    <row r="620" spans="1:32">
      <c r="A620" s="325">
        <f t="shared" si="151"/>
        <v>607</v>
      </c>
      <c r="B620" s="208" t="s">
        <v>494</v>
      </c>
      <c r="C620" s="208" t="s">
        <v>435</v>
      </c>
      <c r="D620" s="208" t="s">
        <v>1024</v>
      </c>
      <c r="E620" s="178" t="s">
        <v>436</v>
      </c>
      <c r="F620" s="271">
        <v>-17495.72</v>
      </c>
      <c r="G620" s="271">
        <v>-144.46</v>
      </c>
      <c r="H620" s="271">
        <v>-273.13</v>
      </c>
      <c r="I620" s="271">
        <v>-546.53</v>
      </c>
      <c r="J620" s="271">
        <v>-723.12</v>
      </c>
      <c r="K620" s="271">
        <v>-1354.89</v>
      </c>
      <c r="L620" s="271">
        <v>-1799.07</v>
      </c>
      <c r="M620" s="271">
        <v>-2289.64</v>
      </c>
      <c r="N620" s="271">
        <v>-2490.5</v>
      </c>
      <c r="O620" s="271">
        <v>-2694.17</v>
      </c>
      <c r="P620" s="271">
        <v>-2889.92</v>
      </c>
      <c r="Q620" s="271">
        <v>-3005.08</v>
      </c>
      <c r="R620" s="271">
        <v>-3011.09</v>
      </c>
      <c r="S620" s="211">
        <f t="shared" ref="S620:S630" si="154">((F620+R620)+((G620+H620+I620+J620+K620+L620+M620+N620+O620+P620+Q620)*2))/24</f>
        <v>-2371.9929166666666</v>
      </c>
      <c r="T620" s="188"/>
      <c r="U620" s="214"/>
      <c r="V620" s="214"/>
      <c r="W620" s="214">
        <f>+S620</f>
        <v>-2371.9929166666666</v>
      </c>
      <c r="X620" s="216"/>
      <c r="Y620" s="214"/>
      <c r="Z620" s="214"/>
      <c r="AA620" s="214"/>
      <c r="AB620" s="214"/>
      <c r="AC620" s="266">
        <f>+S620</f>
        <v>-2371.9929166666666</v>
      </c>
      <c r="AD620" s="217"/>
      <c r="AE620" s="217"/>
      <c r="AF620" s="215">
        <f t="shared" si="150"/>
        <v>0</v>
      </c>
    </row>
    <row r="621" spans="1:32">
      <c r="A621" s="325">
        <f t="shared" si="151"/>
        <v>608</v>
      </c>
      <c r="B621" s="208" t="s">
        <v>494</v>
      </c>
      <c r="C621" s="208" t="s">
        <v>435</v>
      </c>
      <c r="D621" s="208" t="s">
        <v>1025</v>
      </c>
      <c r="E621" s="178" t="s">
        <v>1026</v>
      </c>
      <c r="F621" s="271">
        <v>0</v>
      </c>
      <c r="G621" s="271">
        <v>0</v>
      </c>
      <c r="H621" s="271">
        <v>0</v>
      </c>
      <c r="I621" s="271">
        <v>0</v>
      </c>
      <c r="J621" s="271">
        <v>0</v>
      </c>
      <c r="K621" s="271">
        <v>0</v>
      </c>
      <c r="L621" s="271">
        <v>0</v>
      </c>
      <c r="M621" s="271">
        <v>0</v>
      </c>
      <c r="N621" s="271">
        <v>0</v>
      </c>
      <c r="O621" s="271">
        <v>0</v>
      </c>
      <c r="P621" s="271">
        <v>-95.24</v>
      </c>
      <c r="Q621" s="271">
        <v>-404.94</v>
      </c>
      <c r="R621" s="271">
        <v>-859.68</v>
      </c>
      <c r="S621" s="211">
        <f t="shared" si="154"/>
        <v>-77.501666666666665</v>
      </c>
      <c r="T621" s="188"/>
      <c r="U621" s="214"/>
      <c r="V621" s="214"/>
      <c r="W621" s="214">
        <f>+S621</f>
        <v>-77.501666666666665</v>
      </c>
      <c r="X621" s="216"/>
      <c r="Y621" s="214"/>
      <c r="Z621" s="214"/>
      <c r="AA621" s="214"/>
      <c r="AB621" s="214"/>
      <c r="AC621" s="266">
        <f t="shared" ref="AC621:AC630" si="155">+S621</f>
        <v>-77.501666666666665</v>
      </c>
      <c r="AD621" s="217"/>
      <c r="AE621" s="217"/>
      <c r="AF621" s="215">
        <f t="shared" si="150"/>
        <v>0</v>
      </c>
    </row>
    <row r="622" spans="1:32">
      <c r="A622" s="325">
        <f t="shared" si="151"/>
        <v>609</v>
      </c>
      <c r="B622" s="208" t="s">
        <v>522</v>
      </c>
      <c r="C622" s="208" t="s">
        <v>435</v>
      </c>
      <c r="D622" s="208" t="s">
        <v>383</v>
      </c>
      <c r="E622" s="178" t="s">
        <v>1027</v>
      </c>
      <c r="F622" s="271">
        <v>-90398.98</v>
      </c>
      <c r="G622" s="271">
        <v>-757.05</v>
      </c>
      <c r="H622" s="271">
        <v>-2131.0500000000002</v>
      </c>
      <c r="I622" s="271">
        <v>-3623.45</v>
      </c>
      <c r="J622" s="271">
        <v>-5083.37</v>
      </c>
      <c r="K622" s="271">
        <v>-6401.18</v>
      </c>
      <c r="L622" s="271">
        <v>-7242.99</v>
      </c>
      <c r="M622" s="271">
        <v>-11546.6</v>
      </c>
      <c r="N622" s="271">
        <v>-14884.1</v>
      </c>
      <c r="O622" s="271">
        <v>-17186.59</v>
      </c>
      <c r="P622" s="271">
        <v>-33223.800000000003</v>
      </c>
      <c r="Q622" s="271">
        <v>-33425.25</v>
      </c>
      <c r="R622" s="271">
        <v>-36347.879999999997</v>
      </c>
      <c r="S622" s="211">
        <f t="shared" si="154"/>
        <v>-16573.238333333331</v>
      </c>
      <c r="T622" s="188"/>
      <c r="U622" s="214"/>
      <c r="V622" s="214"/>
      <c r="W622" s="214">
        <f t="shared" ref="W622:W630" si="156">+S622</f>
        <v>-16573.238333333331</v>
      </c>
      <c r="X622" s="216"/>
      <c r="Y622" s="214"/>
      <c r="Z622" s="214"/>
      <c r="AA622" s="214"/>
      <c r="AB622" s="214"/>
      <c r="AC622" s="266">
        <f t="shared" si="155"/>
        <v>-16573.238333333331</v>
      </c>
      <c r="AD622" s="217"/>
      <c r="AE622" s="217"/>
      <c r="AF622" s="215">
        <f t="shared" si="150"/>
        <v>0</v>
      </c>
    </row>
    <row r="623" spans="1:32">
      <c r="A623" s="325">
        <f t="shared" si="151"/>
        <v>610</v>
      </c>
      <c r="B623" s="208" t="s">
        <v>522</v>
      </c>
      <c r="C623" s="208" t="s">
        <v>435</v>
      </c>
      <c r="D623" s="208" t="s">
        <v>1028</v>
      </c>
      <c r="E623" s="178" t="s">
        <v>1029</v>
      </c>
      <c r="F623" s="271">
        <v>0</v>
      </c>
      <c r="G623" s="271">
        <v>0</v>
      </c>
      <c r="H623" s="271">
        <v>0</v>
      </c>
      <c r="I623" s="271">
        <v>0</v>
      </c>
      <c r="J623" s="271">
        <v>0</v>
      </c>
      <c r="K623" s="271">
        <v>0</v>
      </c>
      <c r="L623" s="271">
        <v>0</v>
      </c>
      <c r="M623" s="271">
        <v>0</v>
      </c>
      <c r="N623" s="271">
        <v>-41302.46</v>
      </c>
      <c r="O623" s="271">
        <v>-41302.46</v>
      </c>
      <c r="P623" s="271">
        <v>-41381.79</v>
      </c>
      <c r="Q623" s="271">
        <v>-41381.79</v>
      </c>
      <c r="R623" s="271">
        <v>-48958.11</v>
      </c>
      <c r="S623" s="211">
        <f t="shared" si="154"/>
        <v>-15820.629583333333</v>
      </c>
      <c r="T623" s="188"/>
      <c r="U623" s="214"/>
      <c r="V623" s="214"/>
      <c r="W623" s="214">
        <f t="shared" si="156"/>
        <v>-15820.629583333333</v>
      </c>
      <c r="X623" s="216"/>
      <c r="Y623" s="214"/>
      <c r="Z623" s="214"/>
      <c r="AA623" s="214"/>
      <c r="AB623" s="214"/>
      <c r="AC623" s="266">
        <f t="shared" si="155"/>
        <v>-15820.629583333333</v>
      </c>
      <c r="AD623" s="217"/>
      <c r="AE623" s="217"/>
      <c r="AF623" s="215">
        <f t="shared" si="150"/>
        <v>0</v>
      </c>
    </row>
    <row r="624" spans="1:32">
      <c r="A624" s="325">
        <f t="shared" si="151"/>
        <v>611</v>
      </c>
      <c r="B624" s="208" t="s">
        <v>524</v>
      </c>
      <c r="C624" s="208" t="s">
        <v>435</v>
      </c>
      <c r="D624" s="208" t="s">
        <v>383</v>
      </c>
      <c r="E624" s="178" t="s">
        <v>1027</v>
      </c>
      <c r="F624" s="271">
        <v>-108362.1</v>
      </c>
      <c r="G624" s="271">
        <v>-6413.72</v>
      </c>
      <c r="H624" s="271">
        <v>-11283.03</v>
      </c>
      <c r="I624" s="271">
        <v>-19027</v>
      </c>
      <c r="J624" s="271">
        <v>-41659.03</v>
      </c>
      <c r="K624" s="271">
        <v>-43654.74</v>
      </c>
      <c r="L624" s="271">
        <v>-50016.99</v>
      </c>
      <c r="M624" s="271">
        <v>-55736.45</v>
      </c>
      <c r="N624" s="271">
        <v>-65583.5</v>
      </c>
      <c r="O624" s="271">
        <v>-72605.14</v>
      </c>
      <c r="P624" s="271">
        <v>-79020.929999999993</v>
      </c>
      <c r="Q624" s="271">
        <v>-82149.45</v>
      </c>
      <c r="R624" s="271">
        <v>-91231.87</v>
      </c>
      <c r="S624" s="211">
        <f t="shared" si="154"/>
        <v>-52245.580416666664</v>
      </c>
      <c r="T624" s="188"/>
      <c r="U624" s="214"/>
      <c r="V624" s="214"/>
      <c r="W624" s="214">
        <f t="shared" si="156"/>
        <v>-52245.580416666664</v>
      </c>
      <c r="X624" s="216"/>
      <c r="Y624" s="214"/>
      <c r="Z624" s="214"/>
      <c r="AA624" s="214"/>
      <c r="AB624" s="214"/>
      <c r="AC624" s="266">
        <f t="shared" si="155"/>
        <v>-52245.580416666664</v>
      </c>
      <c r="AD624" s="217"/>
      <c r="AE624" s="217"/>
      <c r="AF624" s="215">
        <f t="shared" si="150"/>
        <v>0</v>
      </c>
    </row>
    <row r="625" spans="1:32">
      <c r="A625" s="325">
        <f t="shared" si="151"/>
        <v>612</v>
      </c>
      <c r="B625" s="208" t="s">
        <v>524</v>
      </c>
      <c r="C625" s="208" t="s">
        <v>435</v>
      </c>
      <c r="D625" s="208" t="s">
        <v>1028</v>
      </c>
      <c r="E625" s="178" t="s">
        <v>1029</v>
      </c>
      <c r="F625" s="271">
        <v>-352554.58</v>
      </c>
      <c r="G625" s="271">
        <v>-48568.65</v>
      </c>
      <c r="H625" s="271">
        <v>-78743.73</v>
      </c>
      <c r="I625" s="271">
        <v>-100059.17</v>
      </c>
      <c r="J625" s="271">
        <v>-108455.58</v>
      </c>
      <c r="K625" s="271">
        <v>-109392.93</v>
      </c>
      <c r="L625" s="271">
        <v>-112283.41</v>
      </c>
      <c r="M625" s="271">
        <v>-119393.89</v>
      </c>
      <c r="N625" s="271">
        <v>-133050.82999999999</v>
      </c>
      <c r="O625" s="271">
        <v>-157865.26999999999</v>
      </c>
      <c r="P625" s="271">
        <v>-190804.32</v>
      </c>
      <c r="Q625" s="271">
        <v>-253361.11</v>
      </c>
      <c r="R625" s="271">
        <v>-333259.12</v>
      </c>
      <c r="S625" s="211">
        <f t="shared" si="154"/>
        <v>-146240.47833333336</v>
      </c>
      <c r="T625" s="188"/>
      <c r="U625" s="214"/>
      <c r="V625" s="214"/>
      <c r="W625" s="214">
        <f t="shared" si="156"/>
        <v>-146240.47833333336</v>
      </c>
      <c r="X625" s="216"/>
      <c r="Y625" s="214"/>
      <c r="Z625" s="214"/>
      <c r="AA625" s="214"/>
      <c r="AB625" s="214"/>
      <c r="AC625" s="266">
        <f t="shared" si="155"/>
        <v>-146240.47833333336</v>
      </c>
      <c r="AD625" s="217"/>
      <c r="AE625" s="217"/>
      <c r="AF625" s="215">
        <f t="shared" si="150"/>
        <v>0</v>
      </c>
    </row>
    <row r="626" spans="1:32">
      <c r="A626" s="325">
        <f t="shared" si="151"/>
        <v>613</v>
      </c>
      <c r="B626" s="208" t="s">
        <v>494</v>
      </c>
      <c r="C626" s="208" t="s">
        <v>437</v>
      </c>
      <c r="D626" s="185"/>
      <c r="E626" s="237" t="s">
        <v>438</v>
      </c>
      <c r="F626" s="271">
        <v>-2888.2</v>
      </c>
      <c r="G626" s="271">
        <v>-54.4</v>
      </c>
      <c r="H626" s="271">
        <v>-94.95</v>
      </c>
      <c r="I626" s="271">
        <v>-103.62</v>
      </c>
      <c r="J626" s="271">
        <v>-103.75</v>
      </c>
      <c r="K626" s="271">
        <v>-180.07</v>
      </c>
      <c r="L626" s="271">
        <v>-180.07</v>
      </c>
      <c r="M626" s="271">
        <v>-337.32</v>
      </c>
      <c r="N626" s="271">
        <v>-337.32</v>
      </c>
      <c r="O626" s="271">
        <v>-555.66999999999996</v>
      </c>
      <c r="P626" s="271">
        <v>-555.66999999999996</v>
      </c>
      <c r="Q626" s="271">
        <v>-555.66999999999996</v>
      </c>
      <c r="R626" s="271">
        <v>-555.79999999999995</v>
      </c>
      <c r="S626" s="211">
        <f t="shared" si="154"/>
        <v>-398.37583333333333</v>
      </c>
      <c r="T626" s="188"/>
      <c r="U626" s="214"/>
      <c r="V626" s="214"/>
      <c r="W626" s="214">
        <f t="shared" si="156"/>
        <v>-398.37583333333333</v>
      </c>
      <c r="X626" s="216"/>
      <c r="Y626" s="214"/>
      <c r="Z626" s="214"/>
      <c r="AA626" s="214"/>
      <c r="AB626" s="214"/>
      <c r="AC626" s="266">
        <f t="shared" si="155"/>
        <v>-398.37583333333333</v>
      </c>
      <c r="AD626" s="217"/>
      <c r="AE626" s="217"/>
      <c r="AF626" s="215">
        <f t="shared" si="150"/>
        <v>0</v>
      </c>
    </row>
    <row r="627" spans="1:32">
      <c r="A627" s="325">
        <f t="shared" si="151"/>
        <v>614</v>
      </c>
      <c r="B627" s="208" t="s">
        <v>494</v>
      </c>
      <c r="C627" s="208" t="s">
        <v>437</v>
      </c>
      <c r="D627" s="208" t="s">
        <v>1030</v>
      </c>
      <c r="E627" s="237" t="s">
        <v>1031</v>
      </c>
      <c r="F627" s="271">
        <v>-26050.54</v>
      </c>
      <c r="G627" s="271">
        <v>-811.09</v>
      </c>
      <c r="H627" s="271">
        <v>-5103.93</v>
      </c>
      <c r="I627" s="271">
        <v>-9462.98</v>
      </c>
      <c r="J627" s="271">
        <v>-12207.68</v>
      </c>
      <c r="K627" s="271">
        <v>-15568.71</v>
      </c>
      <c r="L627" s="271">
        <v>-20631.43</v>
      </c>
      <c r="M627" s="271">
        <v>-23129.61</v>
      </c>
      <c r="N627" s="271">
        <v>-23139.79</v>
      </c>
      <c r="O627" s="271">
        <v>-23193.31</v>
      </c>
      <c r="P627" s="271">
        <v>-23720.74</v>
      </c>
      <c r="Q627" s="271">
        <v>-24784.99</v>
      </c>
      <c r="R627" s="271">
        <v>-25320.63</v>
      </c>
      <c r="S627" s="211">
        <f t="shared" si="154"/>
        <v>-17286.653749999998</v>
      </c>
      <c r="T627" s="188"/>
      <c r="U627" s="214"/>
      <c r="V627" s="214"/>
      <c r="W627" s="214">
        <f t="shared" si="156"/>
        <v>-17286.653749999998</v>
      </c>
      <c r="X627" s="216"/>
      <c r="Y627" s="214"/>
      <c r="Z627" s="214"/>
      <c r="AA627" s="214"/>
      <c r="AB627" s="214"/>
      <c r="AC627" s="266">
        <f t="shared" si="155"/>
        <v>-17286.653749999998</v>
      </c>
      <c r="AD627" s="217"/>
      <c r="AE627" s="217"/>
      <c r="AF627" s="215">
        <f t="shared" si="150"/>
        <v>0</v>
      </c>
    </row>
    <row r="628" spans="1:32">
      <c r="A628" s="325">
        <f t="shared" si="151"/>
        <v>615</v>
      </c>
      <c r="B628" s="208" t="s">
        <v>494</v>
      </c>
      <c r="C628" s="208" t="s">
        <v>439</v>
      </c>
      <c r="D628" s="185"/>
      <c r="E628" s="237" t="s">
        <v>1032</v>
      </c>
      <c r="F628" s="271">
        <v>-177923.32</v>
      </c>
      <c r="G628" s="271">
        <v>-13780.85</v>
      </c>
      <c r="H628" s="271">
        <v>-29171.599999999999</v>
      </c>
      <c r="I628" s="271">
        <v>-47366.04</v>
      </c>
      <c r="J628" s="271">
        <v>-47637.760000000002</v>
      </c>
      <c r="K628" s="271">
        <v>-48021.27</v>
      </c>
      <c r="L628" s="271">
        <v>-48440.25</v>
      </c>
      <c r="M628" s="271">
        <v>-47907.01</v>
      </c>
      <c r="N628" s="271">
        <v>-47895.01</v>
      </c>
      <c r="O628" s="271">
        <v>-47895.01</v>
      </c>
      <c r="P628" s="271">
        <v>-47895.01</v>
      </c>
      <c r="Q628" s="271">
        <v>-47519.35</v>
      </c>
      <c r="R628" s="271">
        <v>-47519.35</v>
      </c>
      <c r="S628" s="211">
        <f t="shared" si="154"/>
        <v>-48854.207916666666</v>
      </c>
      <c r="T628" s="188"/>
      <c r="U628" s="214"/>
      <c r="V628" s="214"/>
      <c r="W628" s="214">
        <f t="shared" si="156"/>
        <v>-48854.207916666666</v>
      </c>
      <c r="X628" s="216"/>
      <c r="Y628" s="214"/>
      <c r="Z628" s="214"/>
      <c r="AA628" s="214"/>
      <c r="AB628" s="214"/>
      <c r="AC628" s="266">
        <f t="shared" si="155"/>
        <v>-48854.207916666666</v>
      </c>
      <c r="AD628" s="217"/>
      <c r="AE628" s="217"/>
      <c r="AF628" s="215">
        <f t="shared" si="150"/>
        <v>0</v>
      </c>
    </row>
    <row r="629" spans="1:32">
      <c r="A629" s="325">
        <f t="shared" si="151"/>
        <v>616</v>
      </c>
      <c r="B629" s="208" t="s">
        <v>494</v>
      </c>
      <c r="C629" s="208" t="s">
        <v>440</v>
      </c>
      <c r="D629" s="185"/>
      <c r="E629" s="237" t="s">
        <v>1033</v>
      </c>
      <c r="F629" s="271">
        <v>-253406.28</v>
      </c>
      <c r="G629" s="271">
        <v>-12464.01</v>
      </c>
      <c r="H629" s="271">
        <v>-26547.52</v>
      </c>
      <c r="I629" s="271">
        <v>-43199.72</v>
      </c>
      <c r="J629" s="271">
        <v>-58926.44</v>
      </c>
      <c r="K629" s="271">
        <v>-79963.02</v>
      </c>
      <c r="L629" s="271">
        <v>-102944.73</v>
      </c>
      <c r="M629" s="271">
        <v>-127918.8</v>
      </c>
      <c r="N629" s="271">
        <v>-158306.22</v>
      </c>
      <c r="O629" s="271">
        <v>-188275.45</v>
      </c>
      <c r="P629" s="271">
        <v>-216382.85</v>
      </c>
      <c r="Q629" s="271">
        <v>-247813.44</v>
      </c>
      <c r="R629" s="271">
        <v>-291152.65999999997</v>
      </c>
      <c r="S629" s="211">
        <f t="shared" si="154"/>
        <v>-127918.47249999999</v>
      </c>
      <c r="T629" s="188"/>
      <c r="U629" s="214"/>
      <c r="V629" s="214"/>
      <c r="W629" s="214">
        <f t="shared" si="156"/>
        <v>-127918.47249999999</v>
      </c>
      <c r="X629" s="216"/>
      <c r="Y629" s="214"/>
      <c r="Z629" s="214"/>
      <c r="AA629" s="214"/>
      <c r="AB629" s="214"/>
      <c r="AC629" s="266">
        <f t="shared" si="155"/>
        <v>-127918.47249999999</v>
      </c>
      <c r="AD629" s="217"/>
      <c r="AE629" s="217"/>
      <c r="AF629" s="215">
        <f t="shared" si="150"/>
        <v>0</v>
      </c>
    </row>
    <row r="630" spans="1:32">
      <c r="A630" s="325">
        <f t="shared" si="151"/>
        <v>617</v>
      </c>
      <c r="B630" s="208" t="s">
        <v>494</v>
      </c>
      <c r="C630" s="208" t="s">
        <v>441</v>
      </c>
      <c r="D630" s="185"/>
      <c r="E630" s="237" t="s">
        <v>442</v>
      </c>
      <c r="F630" s="230">
        <v>-10780.96</v>
      </c>
      <c r="G630" s="230">
        <v>-2058.0100000000002</v>
      </c>
      <c r="H630" s="230">
        <v>-2923.82</v>
      </c>
      <c r="I630" s="230">
        <v>-3531.99</v>
      </c>
      <c r="J630" s="230">
        <v>-4427.88</v>
      </c>
      <c r="K630" s="230">
        <v>-4871.71</v>
      </c>
      <c r="L630" s="230">
        <v>-5366.65</v>
      </c>
      <c r="M630" s="230">
        <v>-6057.74</v>
      </c>
      <c r="N630" s="230">
        <v>-6645.43</v>
      </c>
      <c r="O630" s="230">
        <v>-7127.72</v>
      </c>
      <c r="P630" s="230">
        <v>-7665.4</v>
      </c>
      <c r="Q630" s="230">
        <v>-8027.19</v>
      </c>
      <c r="R630" s="230">
        <v>-8686.9500000000007</v>
      </c>
      <c r="S630" s="211">
        <f t="shared" si="154"/>
        <v>-5703.1245833333332</v>
      </c>
      <c r="T630" s="188"/>
      <c r="U630" s="214"/>
      <c r="V630" s="214"/>
      <c r="W630" s="214">
        <f t="shared" si="156"/>
        <v>-5703.1245833333332</v>
      </c>
      <c r="X630" s="216"/>
      <c r="Y630" s="214"/>
      <c r="Z630" s="214"/>
      <c r="AA630" s="214"/>
      <c r="AB630" s="214"/>
      <c r="AC630" s="266">
        <f t="shared" si="155"/>
        <v>-5703.1245833333332</v>
      </c>
      <c r="AD630" s="217"/>
      <c r="AE630" s="217"/>
      <c r="AF630" s="215">
        <f>+U630+V630-AD630</f>
        <v>0</v>
      </c>
    </row>
    <row r="631" spans="1:32">
      <c r="A631" s="325">
        <f t="shared" si="151"/>
        <v>618</v>
      </c>
      <c r="B631" s="185"/>
      <c r="C631" s="185"/>
      <c r="D631" s="185"/>
      <c r="E631" s="237" t="s">
        <v>443</v>
      </c>
      <c r="F631" s="218">
        <f t="shared" ref="F631:S631" si="157">SUM(F620:F630)</f>
        <v>-1039860.6799999999</v>
      </c>
      <c r="G631" s="218">
        <f t="shared" si="157"/>
        <v>-85052.239999999991</v>
      </c>
      <c r="H631" s="218">
        <f t="shared" si="157"/>
        <v>-156272.76</v>
      </c>
      <c r="I631" s="218">
        <f t="shared" si="157"/>
        <v>-226920.5</v>
      </c>
      <c r="J631" s="218">
        <f t="shared" si="157"/>
        <v>-279224.61</v>
      </c>
      <c r="K631" s="218">
        <f t="shared" si="157"/>
        <v>-309408.52</v>
      </c>
      <c r="L631" s="218">
        <f t="shared" si="157"/>
        <v>-348905.59</v>
      </c>
      <c r="M631" s="218">
        <f t="shared" si="157"/>
        <v>-394317.06</v>
      </c>
      <c r="N631" s="218">
        <f t="shared" si="157"/>
        <v>-493635.16</v>
      </c>
      <c r="O631" s="218">
        <f t="shared" si="157"/>
        <v>-558700.79</v>
      </c>
      <c r="P631" s="218">
        <f t="shared" si="157"/>
        <v>-643635.67000000004</v>
      </c>
      <c r="Q631" s="218">
        <f t="shared" si="157"/>
        <v>-742428.25999999989</v>
      </c>
      <c r="R631" s="218">
        <f t="shared" si="157"/>
        <v>-886903.1399999999</v>
      </c>
      <c r="S631" s="219">
        <f t="shared" si="157"/>
        <v>-433490.2558333333</v>
      </c>
      <c r="T631" s="188"/>
      <c r="U631" s="214"/>
      <c r="V631" s="214"/>
      <c r="W631" s="214"/>
      <c r="X631" s="216"/>
      <c r="Y631" s="214"/>
      <c r="Z631" s="214"/>
      <c r="AA631" s="214"/>
      <c r="AB631" s="214"/>
      <c r="AC631" s="217"/>
      <c r="AD631" s="217"/>
      <c r="AE631" s="217"/>
    </row>
    <row r="632" spans="1:32">
      <c r="A632" s="325">
        <f t="shared" si="151"/>
        <v>619</v>
      </c>
      <c r="B632" s="185"/>
      <c r="C632" s="185"/>
      <c r="D632" s="185"/>
      <c r="E632" s="237"/>
      <c r="F632" s="210"/>
      <c r="G632" s="274"/>
      <c r="H632" s="258"/>
      <c r="I632" s="258"/>
      <c r="J632" s="259"/>
      <c r="K632" s="260"/>
      <c r="L632" s="261"/>
      <c r="M632" s="262"/>
      <c r="N632" s="263"/>
      <c r="O632" s="229"/>
      <c r="P632" s="264"/>
      <c r="Q632" s="275"/>
      <c r="R632" s="210"/>
      <c r="S632" s="228"/>
      <c r="T632" s="188"/>
      <c r="U632" s="214"/>
      <c r="V632" s="214"/>
      <c r="W632" s="214"/>
      <c r="X632" s="216"/>
      <c r="Y632" s="214"/>
      <c r="Z632" s="214"/>
      <c r="AA632" s="214"/>
      <c r="AB632" s="214"/>
      <c r="AC632" s="217"/>
      <c r="AD632" s="217"/>
      <c r="AE632" s="217"/>
    </row>
    <row r="633" spans="1:32" ht="15.75" thickBot="1">
      <c r="A633" s="325">
        <f t="shared" si="151"/>
        <v>620</v>
      </c>
      <c r="B633" s="289"/>
      <c r="C633" s="289"/>
      <c r="D633" s="289"/>
      <c r="E633" s="309" t="s">
        <v>444</v>
      </c>
      <c r="F633" s="291">
        <f>+F631+F618+F550+F527+F493+F415+F380+F365</f>
        <v>-1010058740.8999999</v>
      </c>
      <c r="G633" s="291">
        <f t="shared" ref="G633:S633" si="158">+G631+G618+G550+G527+G493+G415+G380+G365</f>
        <v>-755596030.13999999</v>
      </c>
      <c r="H633" s="291">
        <f t="shared" si="158"/>
        <v>-785949713.57000017</v>
      </c>
      <c r="I633" s="291">
        <f t="shared" si="158"/>
        <v>-809849531.25999999</v>
      </c>
      <c r="J633" s="291">
        <f t="shared" si="158"/>
        <v>-821119251.98000002</v>
      </c>
      <c r="K633" s="291">
        <f t="shared" si="158"/>
        <v>-834114722.8900001</v>
      </c>
      <c r="L633" s="291">
        <f t="shared" si="158"/>
        <v>-850558705.20000005</v>
      </c>
      <c r="M633" s="291">
        <f t="shared" si="158"/>
        <v>-868721350.27999997</v>
      </c>
      <c r="N633" s="291">
        <f t="shared" si="158"/>
        <v>-891100472.71000004</v>
      </c>
      <c r="O633" s="291">
        <f t="shared" si="158"/>
        <v>-918592888.9400003</v>
      </c>
      <c r="P633" s="291">
        <f t="shared" si="158"/>
        <v>-955424093.46000004</v>
      </c>
      <c r="Q633" s="291">
        <f t="shared" si="158"/>
        <v>-1022043333.5400002</v>
      </c>
      <c r="R633" s="291">
        <f t="shared" si="158"/>
        <v>-1117173255.4099998</v>
      </c>
      <c r="S633" s="291">
        <f t="shared" si="158"/>
        <v>-881390507.67708325</v>
      </c>
      <c r="T633" s="310"/>
      <c r="U633" s="292"/>
      <c r="V633" s="292"/>
      <c r="W633" s="292"/>
      <c r="X633" s="293"/>
      <c r="Y633" s="292"/>
      <c r="Z633" s="292"/>
      <c r="AA633" s="292"/>
      <c r="AB633" s="292"/>
      <c r="AC633" s="294"/>
      <c r="AD633" s="294"/>
      <c r="AE633" s="294"/>
    </row>
    <row r="634" spans="1:32" ht="15.75" thickTop="1">
      <c r="A634" s="325">
        <f t="shared" si="151"/>
        <v>621</v>
      </c>
      <c r="B634" s="185"/>
      <c r="C634" s="185"/>
      <c r="D634" s="185"/>
      <c r="E634" s="185"/>
      <c r="F634" s="185"/>
      <c r="G634" s="185"/>
      <c r="H634" s="185"/>
      <c r="I634" s="185"/>
      <c r="J634" s="185"/>
      <c r="K634" s="185"/>
      <c r="L634" s="185"/>
      <c r="M634" s="185"/>
      <c r="N634" s="185"/>
      <c r="O634" s="185"/>
      <c r="P634" s="185"/>
      <c r="Q634" s="185"/>
      <c r="R634" s="185"/>
      <c r="S634" s="187"/>
      <c r="T634" s="188"/>
      <c r="U634" s="198"/>
      <c r="V634" s="198"/>
      <c r="W634" s="198"/>
      <c r="X634" s="198"/>
      <c r="Y634" s="198"/>
      <c r="Z634" s="198"/>
      <c r="AA634" s="198"/>
      <c r="AB634" s="198"/>
      <c r="AC634" s="311"/>
      <c r="AD634" s="311"/>
      <c r="AE634" s="311"/>
    </row>
    <row r="635" spans="1:32">
      <c r="A635" s="325">
        <f t="shared" si="151"/>
        <v>622</v>
      </c>
      <c r="B635" s="185"/>
      <c r="C635" s="185"/>
      <c r="D635" s="185"/>
      <c r="E635" s="185"/>
      <c r="F635" s="185"/>
      <c r="G635" s="185"/>
      <c r="H635" s="185"/>
      <c r="I635" s="185"/>
      <c r="J635" s="185"/>
      <c r="K635" s="185"/>
      <c r="L635" s="185"/>
      <c r="M635" s="185"/>
      <c r="N635" s="185"/>
      <c r="O635" s="289"/>
      <c r="P635" s="322"/>
      <c r="Q635" s="322"/>
      <c r="R635" s="322"/>
      <c r="S635" s="187"/>
      <c r="T635" s="188"/>
      <c r="U635" s="189"/>
      <c r="V635" s="189"/>
      <c r="W635" s="189"/>
      <c r="X635" s="189"/>
      <c r="Y635" s="189"/>
      <c r="Z635" s="189"/>
      <c r="AA635" s="189"/>
      <c r="AB635" s="189"/>
      <c r="AC635" s="188"/>
      <c r="AD635" s="188"/>
      <c r="AE635" s="188"/>
    </row>
    <row r="636" spans="1:32">
      <c r="A636" s="325">
        <f t="shared" si="151"/>
        <v>623</v>
      </c>
      <c r="B636" s="185"/>
      <c r="C636" s="185"/>
      <c r="D636" s="185"/>
      <c r="E636" s="289" t="s">
        <v>1034</v>
      </c>
      <c r="F636" s="185"/>
      <c r="G636" s="185"/>
      <c r="H636" s="185"/>
      <c r="I636" s="185"/>
      <c r="J636" s="185"/>
      <c r="K636" s="185"/>
      <c r="L636" s="185"/>
      <c r="M636" s="185"/>
      <c r="N636" s="185"/>
      <c r="O636" s="185"/>
      <c r="P636" s="185"/>
      <c r="Q636" s="185"/>
      <c r="R636" s="328"/>
      <c r="S636" s="187"/>
      <c r="T636" s="188"/>
      <c r="U636" s="312">
        <f t="shared" ref="U636:AD636" si="159">SUM(U14:U631)</f>
        <v>138520811.55708331</v>
      </c>
      <c r="V636" s="312">
        <f t="shared" si="159"/>
        <v>-116753678.02541664</v>
      </c>
      <c r="W636" s="312">
        <f>SUM(W14:W631)</f>
        <v>-464292073.60958332</v>
      </c>
      <c r="X636" s="312">
        <f t="shared" si="159"/>
        <v>442524940.07791638</v>
      </c>
      <c r="Y636" s="312">
        <f t="shared" si="159"/>
        <v>345302278.88784313</v>
      </c>
      <c r="Z636" s="312">
        <f t="shared" si="159"/>
        <v>71737441.800299913</v>
      </c>
      <c r="AA636" s="312">
        <f t="shared" si="159"/>
        <v>-113549867.61749999</v>
      </c>
      <c r="AB636" s="312">
        <f t="shared" si="159"/>
        <v>25484188.826249998</v>
      </c>
      <c r="AC636" s="313">
        <f t="shared" si="159"/>
        <v>-464292073.60958332</v>
      </c>
      <c r="AD636" s="313">
        <f t="shared" si="159"/>
        <v>21767133.531666622</v>
      </c>
      <c r="AE636" s="314"/>
    </row>
    <row r="637" spans="1:32">
      <c r="A637" s="325">
        <f t="shared" si="151"/>
        <v>624</v>
      </c>
      <c r="B637" s="185"/>
      <c r="C637" s="185"/>
      <c r="D637" s="185"/>
      <c r="E637" s="185" t="s">
        <v>1035</v>
      </c>
      <c r="F637" s="185"/>
      <c r="G637" s="185"/>
      <c r="H637" s="185"/>
      <c r="I637" s="185"/>
      <c r="J637" s="185"/>
      <c r="K637" s="185"/>
      <c r="L637" s="185"/>
      <c r="M637" s="185"/>
      <c r="N637" s="185"/>
      <c r="O637" s="185"/>
      <c r="P637" s="185"/>
      <c r="Q637" s="185"/>
      <c r="R637" s="185"/>
      <c r="S637" s="187"/>
      <c r="T637" s="188"/>
      <c r="U637" s="315" t="s">
        <v>1036</v>
      </c>
      <c r="V637" s="316">
        <f>+U636+V636</f>
        <v>21767133.531666666</v>
      </c>
      <c r="W637" s="317" t="s">
        <v>1037</v>
      </c>
      <c r="X637" s="318">
        <f>-W636-X636</f>
        <v>21767133.531666934</v>
      </c>
      <c r="Y637" s="189"/>
      <c r="Z637" s="189"/>
      <c r="AA637" s="189"/>
      <c r="AB637" s="189"/>
      <c r="AC637" s="314">
        <f>+AB636+Z636+Y636</f>
        <v>442523909.51439303</v>
      </c>
      <c r="AD637" s="188"/>
      <c r="AE637" s="314"/>
    </row>
    <row r="638" spans="1:32">
      <c r="A638" s="325">
        <f t="shared" si="151"/>
        <v>625</v>
      </c>
      <c r="B638" s="185"/>
      <c r="C638" s="185"/>
      <c r="D638" s="185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185"/>
      <c r="P638" s="185"/>
      <c r="Q638" s="185"/>
      <c r="R638" s="323"/>
      <c r="S638" s="187"/>
      <c r="T638" s="188"/>
      <c r="U638" s="189"/>
      <c r="V638" s="189"/>
      <c r="W638" s="189"/>
      <c r="X638" s="319">
        <f>+X637-V637</f>
        <v>2.6822090148925781E-7</v>
      </c>
      <c r="Y638" s="189"/>
      <c r="Z638" s="189"/>
      <c r="AA638" s="189">
        <f>+Y636+Z636+AB636-X636</f>
        <v>-1030.5635233521461</v>
      </c>
      <c r="AB638" s="189"/>
      <c r="AC638" s="188"/>
      <c r="AD638" s="314"/>
      <c r="AE638" s="188"/>
    </row>
    <row r="639" spans="1:32">
      <c r="A639" s="325">
        <f t="shared" si="151"/>
        <v>626</v>
      </c>
      <c r="B639" s="185"/>
      <c r="C639" s="185"/>
      <c r="D639" s="185"/>
      <c r="E639" s="185" t="s">
        <v>1038</v>
      </c>
      <c r="F639" s="185"/>
      <c r="G639" s="185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7"/>
      <c r="T639" s="188"/>
      <c r="U639" s="189"/>
      <c r="V639" s="189"/>
      <c r="W639" s="189"/>
      <c r="X639" s="189">
        <f>+X636-Y636-Z636-AB636</f>
        <v>1030.5635233409703</v>
      </c>
      <c r="Y639" s="320">
        <f>+Y636/AC637</f>
        <v>0.78030197117883016</v>
      </c>
      <c r="Z639" s="320">
        <f>+Z636/AC637</f>
        <v>0.1621097532990286</v>
      </c>
      <c r="AA639" s="320"/>
      <c r="AB639" s="320">
        <f>+AB636/AC637</f>
        <v>5.7588275522141318E-2</v>
      </c>
      <c r="AC639" s="188"/>
      <c r="AD639" s="188"/>
      <c r="AE639" s="188"/>
    </row>
    <row r="640" spans="1:32">
      <c r="A640" s="325">
        <f t="shared" si="151"/>
        <v>627</v>
      </c>
      <c r="B640" s="185"/>
      <c r="C640" s="185"/>
      <c r="D640" s="185"/>
      <c r="E640" s="185"/>
      <c r="F640" s="185"/>
      <c r="G640" s="185"/>
      <c r="H640" s="185"/>
      <c r="I640" s="185"/>
      <c r="J640" s="185"/>
      <c r="K640" s="185"/>
      <c r="L640" s="185"/>
      <c r="M640" s="185"/>
      <c r="N640" s="185"/>
      <c r="O640" s="185"/>
      <c r="P640" s="185"/>
      <c r="Q640" s="185"/>
      <c r="R640" s="185"/>
      <c r="S640" s="187"/>
      <c r="T640" s="188"/>
      <c r="U640" s="189"/>
      <c r="V640" s="189"/>
      <c r="W640" s="189"/>
      <c r="X640" s="189"/>
      <c r="Y640" s="189"/>
      <c r="Z640" s="189"/>
      <c r="AA640" s="189"/>
      <c r="AB640" s="189"/>
      <c r="AC640" s="188"/>
      <c r="AD640" s="188"/>
      <c r="AE640" s="188"/>
    </row>
    <row r="641" spans="1:31">
      <c r="A641" s="325">
        <f t="shared" si="151"/>
        <v>628</v>
      </c>
      <c r="B641" s="185"/>
      <c r="C641" s="185"/>
      <c r="D641" s="185"/>
      <c r="E641" s="185" t="s">
        <v>1039</v>
      </c>
      <c r="F641" s="185"/>
      <c r="G641" s="185"/>
      <c r="H641" s="185"/>
      <c r="I641" s="185"/>
      <c r="J641" s="185"/>
      <c r="K641" s="185"/>
      <c r="L641" s="185"/>
      <c r="M641" s="185"/>
      <c r="N641" s="185"/>
      <c r="O641" s="185"/>
      <c r="P641" s="185"/>
      <c r="Q641" s="185"/>
      <c r="R641" s="185"/>
      <c r="S641" s="187"/>
      <c r="T641" s="188"/>
      <c r="U641" s="189"/>
      <c r="V641" s="189"/>
      <c r="W641" s="189"/>
      <c r="X641" s="189"/>
      <c r="Y641" s="321">
        <f>+X637*Y639</f>
        <v>16984937.20167252</v>
      </c>
      <c r="Z641" s="189">
        <f>+X637*Z639</f>
        <v>3528664.64684554</v>
      </c>
      <c r="AA641" s="189"/>
      <c r="AB641" s="189">
        <f>+X637*AB639</f>
        <v>1253531.6831488763</v>
      </c>
      <c r="AC641" s="188"/>
      <c r="AD641" s="188"/>
      <c r="AE641" s="188"/>
    </row>
    <row r="642" spans="1:31">
      <c r="A642" s="325"/>
      <c r="B642" s="185"/>
      <c r="C642" s="185"/>
      <c r="D642" s="185"/>
      <c r="E642" s="185"/>
      <c r="F642" s="185"/>
      <c r="G642" s="185"/>
      <c r="H642" s="185"/>
      <c r="I642" s="185"/>
      <c r="J642" s="185"/>
      <c r="K642" s="185"/>
      <c r="L642" s="185"/>
      <c r="M642" s="185"/>
      <c r="N642" s="185"/>
      <c r="O642" s="185"/>
      <c r="P642" s="185"/>
      <c r="Q642" s="185"/>
      <c r="R642" s="185"/>
      <c r="S642" s="187"/>
      <c r="T642" s="188"/>
      <c r="U642" s="189"/>
      <c r="V642" s="189"/>
      <c r="W642" s="189"/>
      <c r="X642" s="189"/>
      <c r="Y642" s="189"/>
      <c r="Z642" s="189"/>
      <c r="AA642" s="189"/>
      <c r="AB642" s="189"/>
      <c r="AC642" s="188"/>
      <c r="AD642" s="188"/>
      <c r="AE642" s="188"/>
    </row>
    <row r="643" spans="1:31">
      <c r="A643" s="325"/>
      <c r="B643" s="185"/>
      <c r="C643" s="185"/>
      <c r="D643" s="185"/>
      <c r="E643" s="185"/>
      <c r="F643" s="185"/>
      <c r="G643" s="185"/>
      <c r="H643" s="185"/>
      <c r="I643" s="185"/>
      <c r="J643" s="185"/>
      <c r="K643" s="185"/>
      <c r="L643" s="185"/>
      <c r="M643" s="185"/>
      <c r="N643" s="185"/>
      <c r="O643" s="185"/>
      <c r="P643" s="185"/>
      <c r="Q643" s="185"/>
      <c r="R643" s="185"/>
      <c r="S643" s="187"/>
      <c r="T643" s="188"/>
      <c r="U643" s="189"/>
      <c r="V643" s="189"/>
      <c r="W643" s="189"/>
      <c r="X643" s="189"/>
      <c r="Y643" s="189"/>
      <c r="Z643" s="189"/>
      <c r="AA643" s="189"/>
      <c r="AB643" s="189"/>
      <c r="AC643" s="188"/>
      <c r="AD643" s="188"/>
      <c r="AE643" s="188"/>
    </row>
    <row r="644" spans="1:31">
      <c r="A644" s="325"/>
      <c r="B644" s="185"/>
      <c r="C644" s="185"/>
      <c r="D644" s="185"/>
      <c r="E644" s="185"/>
      <c r="F644" s="185"/>
      <c r="G644" s="185"/>
      <c r="H644" s="185"/>
      <c r="I644" s="185"/>
      <c r="J644" s="185"/>
      <c r="K644" s="185"/>
      <c r="L644" s="185"/>
      <c r="M644" s="185"/>
      <c r="N644" s="185"/>
      <c r="O644" s="185"/>
      <c r="P644" s="185"/>
      <c r="Q644" s="185"/>
      <c r="R644" s="185"/>
      <c r="S644" s="187"/>
      <c r="T644" s="188"/>
      <c r="U644" s="189"/>
      <c r="V644" s="189"/>
      <c r="W644" s="189"/>
      <c r="X644" s="189"/>
      <c r="Y644" s="189"/>
      <c r="Z644" s="189"/>
      <c r="AA644" s="189"/>
      <c r="AB644" s="189"/>
      <c r="AC644" s="188"/>
      <c r="AD644" s="188"/>
      <c r="AE644" s="188"/>
    </row>
    <row r="645" spans="1:31">
      <c r="A645" s="325"/>
      <c r="B645" s="185"/>
      <c r="C645" s="185"/>
      <c r="D645" s="185"/>
      <c r="E645" s="185"/>
      <c r="F645" s="185"/>
      <c r="G645" s="185"/>
      <c r="H645" s="185"/>
      <c r="I645" s="185"/>
      <c r="J645" s="185"/>
      <c r="K645" s="185"/>
      <c r="L645" s="185"/>
      <c r="M645" s="185"/>
      <c r="N645" s="185"/>
      <c r="O645" s="185"/>
      <c r="P645" s="185"/>
      <c r="Q645" s="185"/>
      <c r="R645" s="185"/>
      <c r="S645" s="187"/>
      <c r="T645" s="188"/>
      <c r="U645" s="189"/>
      <c r="V645" s="189"/>
      <c r="W645" s="189"/>
      <c r="X645" s="189"/>
      <c r="Y645" s="189"/>
      <c r="Z645" s="189"/>
      <c r="AA645" s="189"/>
      <c r="AB645" s="189"/>
      <c r="AC645" s="188"/>
      <c r="AD645" s="188"/>
      <c r="AE645" s="188"/>
    </row>
    <row r="646" spans="1:31">
      <c r="A646" s="325"/>
      <c r="B646" s="185"/>
      <c r="C646" s="185"/>
      <c r="D646" s="185"/>
      <c r="E646" s="185"/>
      <c r="F646" s="185"/>
      <c r="G646" s="185"/>
      <c r="H646" s="185"/>
      <c r="I646" s="185"/>
      <c r="J646" s="185"/>
      <c r="K646" s="185"/>
      <c r="L646" s="185"/>
      <c r="M646" s="185"/>
      <c r="N646" s="185"/>
      <c r="O646" s="185"/>
      <c r="P646" s="185"/>
      <c r="Q646" s="185"/>
      <c r="R646" s="185"/>
      <c r="S646" s="187"/>
      <c r="T646" s="188"/>
      <c r="U646" s="189"/>
      <c r="V646" s="189"/>
      <c r="W646" s="189"/>
      <c r="X646" s="189"/>
      <c r="Y646" s="189"/>
      <c r="Z646" s="189"/>
      <c r="AA646" s="189"/>
      <c r="AB646" s="189"/>
      <c r="AC646" s="188"/>
      <c r="AD646" s="188"/>
      <c r="AE646" s="188"/>
    </row>
    <row r="647" spans="1:31">
      <c r="A647" s="325"/>
      <c r="B647" s="185"/>
      <c r="C647" s="185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7"/>
      <c r="T647" s="188"/>
      <c r="U647" s="189"/>
      <c r="V647" s="189"/>
      <c r="W647" s="189"/>
      <c r="X647" s="189"/>
      <c r="Y647" s="189"/>
      <c r="Z647" s="189"/>
      <c r="AA647" s="189"/>
      <c r="AB647" s="189"/>
      <c r="AC647" s="188"/>
      <c r="AD647" s="188"/>
      <c r="AE647" s="188"/>
    </row>
    <row r="648" spans="1:31">
      <c r="A648" s="325"/>
      <c r="B648" s="185"/>
      <c r="C648" s="185"/>
      <c r="D648" s="185"/>
      <c r="E648" s="185"/>
      <c r="F648" s="185"/>
      <c r="G648" s="185"/>
      <c r="H648" s="185"/>
      <c r="I648" s="185"/>
      <c r="J648" s="185"/>
      <c r="K648" s="185"/>
      <c r="L648" s="185"/>
      <c r="M648" s="185"/>
      <c r="N648" s="185"/>
      <c r="O648" s="185"/>
      <c r="P648" s="185"/>
      <c r="Q648" s="185"/>
      <c r="R648" s="185"/>
      <c r="S648" s="187"/>
      <c r="T648" s="188"/>
      <c r="U648" s="189"/>
      <c r="V648" s="189"/>
      <c r="W648" s="189"/>
      <c r="X648" s="189"/>
      <c r="Y648" s="189"/>
      <c r="Z648" s="189"/>
      <c r="AA648" s="189"/>
      <c r="AB648" s="189"/>
      <c r="AC648" s="188"/>
      <c r="AD648" s="188"/>
      <c r="AE648" s="188"/>
    </row>
    <row r="649" spans="1:31">
      <c r="A649" s="325"/>
      <c r="B649" s="185"/>
      <c r="C649" s="185"/>
      <c r="D649" s="185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7"/>
      <c r="T649" s="188"/>
      <c r="U649" s="189"/>
      <c r="V649" s="189"/>
      <c r="W649" s="189"/>
      <c r="X649" s="189"/>
      <c r="Y649" s="189"/>
      <c r="Z649" s="189"/>
      <c r="AA649" s="189"/>
      <c r="AB649" s="189"/>
      <c r="AC649" s="188"/>
      <c r="AD649" s="188"/>
      <c r="AE649" s="188"/>
    </row>
    <row r="650" spans="1:31">
      <c r="A650" s="325"/>
      <c r="B650" s="185"/>
      <c r="C650" s="185"/>
      <c r="D650" s="185"/>
      <c r="E650" s="185"/>
      <c r="F650" s="185"/>
      <c r="G650" s="185"/>
      <c r="H650" s="185"/>
      <c r="I650" s="185"/>
      <c r="J650" s="185"/>
      <c r="K650" s="185"/>
      <c r="L650" s="185"/>
      <c r="M650" s="185"/>
      <c r="N650" s="185"/>
      <c r="O650" s="185"/>
      <c r="P650" s="185"/>
      <c r="Q650" s="185"/>
      <c r="R650" s="185"/>
      <c r="S650" s="187"/>
      <c r="T650" s="188"/>
      <c r="U650" s="189"/>
      <c r="V650" s="189"/>
      <c r="W650" s="189"/>
      <c r="X650" s="189"/>
      <c r="Y650" s="189"/>
      <c r="Z650" s="189"/>
      <c r="AA650" s="189"/>
      <c r="AB650" s="189"/>
      <c r="AC650" s="188"/>
      <c r="AD650" s="188"/>
      <c r="AE650" s="188"/>
    </row>
    <row r="651" spans="1:31">
      <c r="A651" s="325"/>
      <c r="B651" s="185"/>
      <c r="C651" s="185"/>
      <c r="D651" s="185"/>
      <c r="E651" s="185"/>
      <c r="F651" s="185"/>
      <c r="G651" s="185"/>
      <c r="H651" s="185"/>
      <c r="I651" s="185"/>
      <c r="J651" s="185"/>
      <c r="K651" s="185"/>
      <c r="L651" s="185"/>
      <c r="M651" s="185"/>
      <c r="N651" s="185"/>
      <c r="O651" s="185"/>
      <c r="P651" s="185"/>
      <c r="Q651" s="185"/>
      <c r="R651" s="185"/>
      <c r="S651" s="187"/>
      <c r="T651" s="188"/>
      <c r="U651" s="189"/>
      <c r="V651" s="189"/>
      <c r="W651" s="189"/>
      <c r="X651" s="189"/>
      <c r="Y651" s="189"/>
      <c r="Z651" s="189"/>
      <c r="AA651" s="189"/>
      <c r="AB651" s="189"/>
      <c r="AC651" s="188"/>
      <c r="AD651" s="188"/>
      <c r="AE651" s="188"/>
    </row>
    <row r="652" spans="1:31">
      <c r="A652" s="325"/>
      <c r="B652" s="185"/>
      <c r="C652" s="185"/>
      <c r="D652" s="185"/>
      <c r="E652" s="185"/>
      <c r="F652" s="185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7"/>
      <c r="T652" s="188"/>
      <c r="U652" s="189"/>
      <c r="V652" s="189"/>
      <c r="W652" s="189"/>
      <c r="X652" s="189"/>
      <c r="Y652" s="189"/>
      <c r="Z652" s="189"/>
      <c r="AA652" s="189"/>
      <c r="AB652" s="189"/>
      <c r="AC652" s="188"/>
      <c r="AD652" s="188"/>
      <c r="AE652" s="188"/>
    </row>
    <row r="653" spans="1:31">
      <c r="A653" s="325"/>
      <c r="B653" s="185"/>
      <c r="C653" s="185"/>
      <c r="D653" s="185"/>
      <c r="E653" s="185"/>
      <c r="F653" s="185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7"/>
      <c r="T653" s="188"/>
      <c r="U653" s="189"/>
      <c r="V653" s="189"/>
      <c r="W653" s="189"/>
      <c r="X653" s="189"/>
      <c r="Y653" s="189"/>
      <c r="Z653" s="189"/>
      <c r="AA653" s="189"/>
      <c r="AB653" s="189"/>
      <c r="AC653" s="188"/>
      <c r="AD653" s="188"/>
      <c r="AE653" s="188"/>
    </row>
    <row r="654" spans="1:31">
      <c r="A654" s="325"/>
      <c r="B654" s="185"/>
      <c r="C654" s="185"/>
      <c r="D654" s="185"/>
      <c r="E654" s="185"/>
      <c r="F654" s="185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7"/>
      <c r="T654" s="188"/>
      <c r="U654" s="189"/>
      <c r="V654" s="189"/>
      <c r="W654" s="189"/>
      <c r="X654" s="189"/>
      <c r="Y654" s="189"/>
      <c r="Z654" s="189"/>
      <c r="AA654" s="189"/>
      <c r="AB654" s="189"/>
      <c r="AC654" s="188"/>
      <c r="AD654" s="188"/>
      <c r="AE654" s="188"/>
    </row>
    <row r="655" spans="1:31">
      <c r="A655" s="325"/>
      <c r="B655" s="185"/>
      <c r="C655" s="185"/>
      <c r="D655" s="185"/>
      <c r="E655" s="185"/>
      <c r="F655" s="185"/>
      <c r="G655" s="185"/>
      <c r="H655" s="185"/>
      <c r="I655" s="185"/>
      <c r="J655" s="185"/>
      <c r="K655" s="185"/>
      <c r="L655" s="185"/>
      <c r="M655" s="185"/>
      <c r="N655" s="185"/>
      <c r="O655" s="185"/>
      <c r="P655" s="185"/>
      <c r="Q655" s="185"/>
      <c r="R655" s="185"/>
      <c r="S655" s="187"/>
      <c r="T655" s="188"/>
      <c r="U655" s="189"/>
      <c r="V655" s="189"/>
      <c r="W655" s="189"/>
      <c r="X655" s="189"/>
      <c r="Y655" s="189"/>
      <c r="Z655" s="189"/>
      <c r="AA655" s="189"/>
      <c r="AB655" s="189"/>
      <c r="AC655" s="188"/>
      <c r="AD655" s="188"/>
      <c r="AE655" s="188"/>
    </row>
    <row r="656" spans="1:31">
      <c r="A656" s="325"/>
      <c r="B656" s="185"/>
      <c r="C656" s="185"/>
      <c r="D656" s="185"/>
      <c r="E656" s="185"/>
      <c r="F656" s="185"/>
      <c r="G656" s="185"/>
      <c r="H656" s="185"/>
      <c r="I656" s="185"/>
      <c r="J656" s="185"/>
      <c r="K656" s="185"/>
      <c r="L656" s="185"/>
      <c r="M656" s="185"/>
      <c r="N656" s="185"/>
      <c r="O656" s="185"/>
      <c r="P656" s="185"/>
      <c r="Q656" s="185"/>
      <c r="R656" s="185"/>
      <c r="S656" s="187"/>
      <c r="T656" s="188"/>
      <c r="U656" s="189"/>
      <c r="V656" s="189"/>
      <c r="W656" s="189"/>
      <c r="X656" s="189"/>
      <c r="Y656" s="189"/>
      <c r="Z656" s="189"/>
      <c r="AA656" s="189"/>
      <c r="AB656" s="189"/>
      <c r="AC656" s="188"/>
      <c r="AD656" s="188"/>
      <c r="AE656" s="188"/>
    </row>
    <row r="657" spans="1:31">
      <c r="A657" s="325"/>
      <c r="B657" s="185"/>
      <c r="C657" s="185"/>
      <c r="D657" s="185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7"/>
      <c r="T657" s="188"/>
      <c r="U657" s="189"/>
      <c r="V657" s="189"/>
      <c r="W657" s="189"/>
      <c r="X657" s="189"/>
      <c r="Y657" s="189"/>
      <c r="Z657" s="189"/>
      <c r="AA657" s="189"/>
      <c r="AB657" s="189"/>
      <c r="AC657" s="188"/>
      <c r="AD657" s="188"/>
      <c r="AE657" s="188"/>
    </row>
    <row r="658" spans="1:31">
      <c r="A658" s="325"/>
      <c r="B658" s="185"/>
      <c r="C658" s="185"/>
      <c r="D658" s="185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  <c r="P658" s="185"/>
      <c r="Q658" s="185"/>
      <c r="R658" s="185"/>
      <c r="S658" s="187"/>
      <c r="T658" s="188"/>
      <c r="U658" s="189"/>
      <c r="V658" s="189"/>
      <c r="W658" s="189"/>
      <c r="X658" s="189"/>
      <c r="Y658" s="189"/>
      <c r="Z658" s="189"/>
      <c r="AA658" s="189"/>
      <c r="AB658" s="189"/>
      <c r="AC658" s="188"/>
      <c r="AD658" s="188"/>
      <c r="AE658" s="188"/>
    </row>
    <row r="659" spans="1:31">
      <c r="A659" s="325"/>
      <c r="B659" s="185"/>
      <c r="C659" s="185"/>
      <c r="D659" s="185"/>
      <c r="E659" s="185"/>
      <c r="F659" s="185"/>
      <c r="G659" s="185"/>
      <c r="H659" s="185"/>
      <c r="I659" s="185"/>
      <c r="J659" s="185"/>
      <c r="K659" s="185"/>
      <c r="L659" s="185"/>
      <c r="M659" s="185"/>
      <c r="N659" s="185"/>
      <c r="O659" s="185"/>
      <c r="P659" s="185"/>
      <c r="Q659" s="185"/>
      <c r="R659" s="185"/>
      <c r="S659" s="187"/>
      <c r="T659" s="188"/>
      <c r="U659" s="189"/>
      <c r="V659" s="189"/>
      <c r="W659" s="189"/>
      <c r="X659" s="189"/>
      <c r="Y659" s="189"/>
      <c r="Z659" s="189"/>
      <c r="AA659" s="189"/>
      <c r="AB659" s="189"/>
      <c r="AC659" s="188"/>
      <c r="AD659" s="188"/>
      <c r="AE659" s="188"/>
    </row>
    <row r="660" spans="1:31">
      <c r="A660" s="325"/>
      <c r="B660" s="185"/>
      <c r="C660" s="185"/>
      <c r="D660" s="185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  <c r="P660" s="185"/>
      <c r="Q660" s="185"/>
      <c r="R660" s="185"/>
      <c r="S660" s="187"/>
      <c r="T660" s="188"/>
      <c r="U660" s="189"/>
      <c r="V660" s="189"/>
      <c r="W660" s="189"/>
      <c r="X660" s="189"/>
      <c r="Y660" s="189"/>
      <c r="Z660" s="189"/>
      <c r="AA660" s="189"/>
      <c r="AB660" s="189"/>
      <c r="AC660" s="188"/>
      <c r="AD660" s="188"/>
      <c r="AE660" s="188"/>
    </row>
    <row r="661" spans="1:31">
      <c r="A661" s="325"/>
      <c r="B661" s="185"/>
      <c r="C661" s="185"/>
      <c r="D661" s="185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185"/>
      <c r="P661" s="185"/>
      <c r="Q661" s="185"/>
      <c r="R661" s="185"/>
      <c r="S661" s="187"/>
      <c r="T661" s="188"/>
      <c r="U661" s="189"/>
      <c r="V661" s="189"/>
      <c r="W661" s="189"/>
      <c r="X661" s="189"/>
      <c r="Y661" s="189"/>
      <c r="Z661" s="189"/>
      <c r="AA661" s="189"/>
      <c r="AB661" s="189"/>
      <c r="AC661" s="188"/>
      <c r="AD661" s="188"/>
      <c r="AE661" s="188"/>
    </row>
    <row r="662" spans="1:31">
      <c r="A662" s="325"/>
      <c r="B662" s="185"/>
      <c r="C662" s="185"/>
      <c r="D662" s="185"/>
      <c r="E662" s="185"/>
      <c r="F662" s="185"/>
      <c r="G662" s="185"/>
      <c r="H662" s="185"/>
      <c r="I662" s="185"/>
      <c r="J662" s="185"/>
      <c r="K662" s="185"/>
      <c r="L662" s="185"/>
      <c r="M662" s="185"/>
      <c r="N662" s="185"/>
      <c r="O662" s="185"/>
      <c r="P662" s="185"/>
      <c r="Q662" s="185"/>
      <c r="R662" s="185"/>
      <c r="S662" s="187"/>
      <c r="T662" s="188"/>
      <c r="U662" s="189"/>
      <c r="V662" s="189"/>
      <c r="W662" s="189"/>
      <c r="X662" s="189"/>
      <c r="Y662" s="189"/>
      <c r="Z662" s="189"/>
      <c r="AA662" s="189"/>
      <c r="AB662" s="189"/>
      <c r="AC662" s="188"/>
      <c r="AD662" s="188"/>
      <c r="AE662" s="188"/>
    </row>
    <row r="663" spans="1:31">
      <c r="A663" s="325"/>
      <c r="B663" s="185"/>
      <c r="C663" s="185"/>
      <c r="D663" s="185"/>
      <c r="E663" s="185"/>
      <c r="F663" s="185"/>
      <c r="G663" s="185"/>
      <c r="H663" s="185"/>
      <c r="I663" s="185"/>
      <c r="J663" s="185"/>
      <c r="K663" s="185"/>
      <c r="L663" s="185"/>
      <c r="M663" s="185"/>
      <c r="N663" s="185"/>
      <c r="O663" s="185"/>
      <c r="P663" s="185"/>
      <c r="Q663" s="185"/>
      <c r="R663" s="185"/>
      <c r="S663" s="187"/>
      <c r="T663" s="188"/>
      <c r="U663" s="189"/>
      <c r="V663" s="189"/>
      <c r="W663" s="189"/>
      <c r="X663" s="189"/>
      <c r="Y663" s="189"/>
      <c r="Z663" s="189"/>
      <c r="AA663" s="189"/>
      <c r="AB663" s="189"/>
      <c r="AC663" s="188"/>
      <c r="AD663" s="188"/>
      <c r="AE663" s="188"/>
    </row>
    <row r="664" spans="1:31">
      <c r="A664" s="325"/>
      <c r="B664" s="185"/>
      <c r="C664" s="185"/>
      <c r="D664" s="185"/>
      <c r="E664" s="185"/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7"/>
      <c r="T664" s="188"/>
      <c r="U664" s="189"/>
      <c r="V664" s="189"/>
      <c r="W664" s="189"/>
      <c r="X664" s="189"/>
      <c r="Y664" s="189"/>
      <c r="Z664" s="189"/>
      <c r="AA664" s="189"/>
      <c r="AB664" s="189"/>
      <c r="AC664" s="188"/>
      <c r="AD664" s="188"/>
      <c r="AE664" s="188"/>
    </row>
    <row r="665" spans="1:31">
      <c r="A665" s="325"/>
      <c r="B665" s="185"/>
      <c r="C665" s="185"/>
      <c r="D665" s="185"/>
      <c r="E665" s="185"/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7"/>
      <c r="T665" s="188"/>
      <c r="U665" s="189"/>
      <c r="V665" s="189"/>
      <c r="W665" s="189"/>
      <c r="X665" s="189"/>
      <c r="Y665" s="189"/>
      <c r="Z665" s="189"/>
      <c r="AA665" s="189"/>
      <c r="AB665" s="189"/>
      <c r="AC665" s="188"/>
      <c r="AD665" s="188"/>
      <c r="AE665" s="188"/>
    </row>
    <row r="666" spans="1:31">
      <c r="A666" s="325"/>
      <c r="B666" s="185"/>
      <c r="C666" s="185"/>
      <c r="D666" s="185"/>
      <c r="E666" s="185"/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7"/>
      <c r="T666" s="188"/>
      <c r="U666" s="189"/>
      <c r="V666" s="189"/>
      <c r="W666" s="189"/>
      <c r="X666" s="189"/>
      <c r="Y666" s="189"/>
      <c r="Z666" s="189"/>
      <c r="AA666" s="189"/>
      <c r="AB666" s="189"/>
      <c r="AC666" s="188"/>
      <c r="AD666" s="188"/>
      <c r="AE666" s="188"/>
    </row>
    <row r="667" spans="1:31">
      <c r="A667" s="325"/>
      <c r="B667" s="185"/>
      <c r="C667" s="185"/>
      <c r="D667" s="185"/>
      <c r="E667" s="185"/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7"/>
      <c r="T667" s="188"/>
      <c r="U667" s="189"/>
      <c r="V667" s="189"/>
      <c r="W667" s="189"/>
      <c r="X667" s="189"/>
      <c r="Y667" s="189"/>
      <c r="Z667" s="189"/>
      <c r="AA667" s="189"/>
      <c r="AB667" s="189"/>
      <c r="AC667" s="188"/>
      <c r="AD667" s="188"/>
      <c r="AE667" s="188"/>
    </row>
    <row r="668" spans="1:31">
      <c r="A668" s="325"/>
      <c r="B668" s="185"/>
      <c r="C668" s="185"/>
      <c r="D668" s="185"/>
      <c r="E668" s="185"/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7"/>
      <c r="T668" s="188"/>
      <c r="U668" s="189"/>
      <c r="V668" s="189"/>
      <c r="W668" s="189"/>
      <c r="X668" s="189"/>
      <c r="Y668" s="189"/>
      <c r="Z668" s="189"/>
      <c r="AA668" s="189"/>
      <c r="AB668" s="189"/>
      <c r="AC668" s="188"/>
      <c r="AD668" s="188"/>
      <c r="AE668" s="188"/>
    </row>
    <row r="669" spans="1:31">
      <c r="A669" s="325"/>
      <c r="B669" s="185"/>
      <c r="C669" s="185"/>
      <c r="D669" s="185"/>
      <c r="E669" s="185"/>
      <c r="F669" s="185"/>
      <c r="G669" s="185"/>
      <c r="H669" s="185"/>
      <c r="I669" s="185"/>
      <c r="J669" s="185"/>
      <c r="K669" s="185"/>
      <c r="L669" s="185"/>
      <c r="M669" s="185"/>
      <c r="N669" s="185"/>
      <c r="O669" s="185"/>
      <c r="P669" s="185"/>
      <c r="Q669" s="185"/>
      <c r="R669" s="185"/>
      <c r="S669" s="187"/>
      <c r="T669" s="188"/>
      <c r="U669" s="189"/>
      <c r="V669" s="189"/>
      <c r="W669" s="189"/>
      <c r="X669" s="189"/>
      <c r="Y669" s="189"/>
      <c r="Z669" s="189"/>
      <c r="AA669" s="189"/>
      <c r="AB669" s="189"/>
      <c r="AC669" s="188"/>
      <c r="AD669" s="188"/>
      <c r="AE669" s="188"/>
    </row>
    <row r="670" spans="1:31">
      <c r="A670" s="325"/>
      <c r="B670" s="185"/>
      <c r="C670" s="185"/>
      <c r="D670" s="185"/>
      <c r="E670" s="185"/>
      <c r="F670" s="185"/>
      <c r="G670" s="185"/>
      <c r="H670" s="185"/>
      <c r="I670" s="185"/>
      <c r="J670" s="185"/>
      <c r="K670" s="185"/>
      <c r="L670" s="185"/>
      <c r="M670" s="185"/>
      <c r="N670" s="185"/>
      <c r="O670" s="185"/>
      <c r="P670" s="185"/>
      <c r="Q670" s="185"/>
      <c r="R670" s="185"/>
      <c r="S670" s="187"/>
      <c r="T670" s="188"/>
      <c r="U670" s="189"/>
      <c r="V670" s="189"/>
      <c r="W670" s="189"/>
      <c r="X670" s="189"/>
      <c r="Y670" s="189"/>
      <c r="Z670" s="189"/>
      <c r="AA670" s="189"/>
      <c r="AB670" s="189"/>
      <c r="AC670" s="188"/>
      <c r="AD670" s="188"/>
      <c r="AE670" s="188"/>
    </row>
    <row r="671" spans="1:31">
      <c r="A671" s="325"/>
      <c r="B671" s="185"/>
      <c r="C671" s="185"/>
      <c r="D671" s="185"/>
      <c r="E671" s="185"/>
      <c r="F671" s="185"/>
      <c r="G671" s="185"/>
      <c r="H671" s="185"/>
      <c r="I671" s="185"/>
      <c r="J671" s="185"/>
      <c r="K671" s="185"/>
      <c r="L671" s="185"/>
      <c r="M671" s="185"/>
      <c r="N671" s="185"/>
      <c r="O671" s="185"/>
      <c r="P671" s="185"/>
      <c r="Q671" s="185"/>
      <c r="R671" s="185"/>
      <c r="S671" s="187"/>
      <c r="T671" s="188"/>
      <c r="U671" s="189"/>
      <c r="V671" s="189"/>
      <c r="W671" s="189"/>
      <c r="X671" s="189"/>
      <c r="Y671" s="189"/>
      <c r="Z671" s="189"/>
      <c r="AA671" s="189"/>
      <c r="AB671" s="189"/>
      <c r="AC671" s="188"/>
      <c r="AD671" s="188"/>
      <c r="AE671" s="188"/>
    </row>
    <row r="672" spans="1:31">
      <c r="A672" s="325"/>
      <c r="B672" s="185"/>
      <c r="C672" s="185"/>
      <c r="D672" s="185"/>
      <c r="E672" s="185"/>
      <c r="F672" s="185"/>
      <c r="G672" s="185"/>
      <c r="H672" s="185"/>
      <c r="I672" s="185"/>
      <c r="J672" s="185"/>
      <c r="K672" s="185"/>
      <c r="L672" s="185"/>
      <c r="M672" s="185"/>
      <c r="N672" s="185"/>
      <c r="O672" s="185"/>
      <c r="P672" s="185"/>
      <c r="Q672" s="185"/>
      <c r="R672" s="185"/>
      <c r="S672" s="187"/>
      <c r="T672" s="188"/>
      <c r="U672" s="189"/>
      <c r="V672" s="189"/>
      <c r="W672" s="189"/>
      <c r="X672" s="189"/>
      <c r="Y672" s="189"/>
      <c r="Z672" s="189"/>
      <c r="AA672" s="189"/>
      <c r="AB672" s="189"/>
      <c r="AC672" s="188"/>
      <c r="AD672" s="188"/>
      <c r="AE672" s="188"/>
    </row>
    <row r="673" spans="1:31">
      <c r="A673" s="325"/>
      <c r="B673" s="185"/>
      <c r="C673" s="185"/>
      <c r="D673" s="185"/>
      <c r="E673" s="185"/>
      <c r="F673" s="185"/>
      <c r="G673" s="185"/>
      <c r="H673" s="185"/>
      <c r="I673" s="185"/>
      <c r="J673" s="185"/>
      <c r="K673" s="185"/>
      <c r="L673" s="185"/>
      <c r="M673" s="185"/>
      <c r="N673" s="185"/>
      <c r="O673" s="185"/>
      <c r="P673" s="185"/>
      <c r="Q673" s="185"/>
      <c r="R673" s="185"/>
      <c r="S673" s="187"/>
      <c r="T673" s="188"/>
      <c r="U673" s="189"/>
      <c r="V673" s="189"/>
      <c r="W673" s="189"/>
      <c r="X673" s="189"/>
      <c r="Y673" s="189"/>
      <c r="Z673" s="189"/>
      <c r="AA673" s="189"/>
      <c r="AB673" s="189"/>
      <c r="AC673" s="188"/>
      <c r="AD673" s="188"/>
      <c r="AE673" s="188"/>
    </row>
    <row r="674" spans="1:31">
      <c r="A674" s="325"/>
      <c r="B674" s="185"/>
      <c r="C674" s="185"/>
      <c r="D674" s="185"/>
      <c r="E674" s="185"/>
      <c r="F674" s="185"/>
      <c r="G674" s="185"/>
      <c r="H674" s="185"/>
      <c r="I674" s="185"/>
      <c r="J674" s="185"/>
      <c r="K674" s="185"/>
      <c r="L674" s="185"/>
      <c r="M674" s="185"/>
      <c r="N674" s="185"/>
      <c r="O674" s="185"/>
      <c r="P674" s="185"/>
      <c r="Q674" s="185"/>
      <c r="R674" s="185"/>
      <c r="S674" s="187"/>
      <c r="T674" s="188"/>
      <c r="U674" s="189"/>
      <c r="V674" s="189"/>
      <c r="W674" s="189"/>
      <c r="X674" s="189"/>
      <c r="Y674" s="189"/>
      <c r="Z674" s="189"/>
      <c r="AA674" s="189"/>
      <c r="AB674" s="189"/>
      <c r="AC674" s="188"/>
      <c r="AD674" s="188"/>
      <c r="AE674" s="188"/>
    </row>
    <row r="675" spans="1:31">
      <c r="A675" s="325"/>
      <c r="B675" s="185"/>
      <c r="C675" s="185"/>
      <c r="D675" s="185"/>
      <c r="E675" s="185"/>
      <c r="F675" s="185"/>
      <c r="G675" s="185"/>
      <c r="H675" s="185"/>
      <c r="I675" s="185"/>
      <c r="J675" s="185"/>
      <c r="K675" s="185"/>
      <c r="L675" s="185"/>
      <c r="M675" s="185"/>
      <c r="N675" s="185"/>
      <c r="O675" s="185"/>
      <c r="P675" s="185"/>
      <c r="Q675" s="185"/>
      <c r="R675" s="185"/>
      <c r="S675" s="187"/>
      <c r="T675" s="188"/>
      <c r="U675" s="189"/>
      <c r="V675" s="189"/>
      <c r="W675" s="189"/>
      <c r="X675" s="189"/>
      <c r="Y675" s="189"/>
      <c r="Z675" s="189"/>
      <c r="AA675" s="189"/>
      <c r="AB675" s="189"/>
      <c r="AC675" s="188"/>
      <c r="AD675" s="188"/>
      <c r="AE675" s="188"/>
    </row>
    <row r="676" spans="1:31">
      <c r="A676" s="325"/>
      <c r="B676" s="185"/>
      <c r="C676" s="185"/>
      <c r="D676" s="185"/>
      <c r="E676" s="185"/>
      <c r="F676" s="185"/>
      <c r="G676" s="185"/>
      <c r="H676" s="185"/>
      <c r="I676" s="185"/>
      <c r="J676" s="185"/>
      <c r="K676" s="185"/>
      <c r="L676" s="185"/>
      <c r="M676" s="185"/>
      <c r="N676" s="185"/>
      <c r="O676" s="185"/>
      <c r="P676" s="185"/>
      <c r="Q676" s="185"/>
      <c r="R676" s="185"/>
      <c r="S676" s="187"/>
      <c r="T676" s="188"/>
      <c r="U676" s="189"/>
      <c r="V676" s="189"/>
      <c r="W676" s="189"/>
      <c r="X676" s="189"/>
      <c r="Y676" s="189"/>
      <c r="Z676" s="189"/>
      <c r="AA676" s="189"/>
      <c r="AB676" s="189"/>
      <c r="AC676" s="188"/>
      <c r="AD676" s="188"/>
      <c r="AE676" s="188"/>
    </row>
    <row r="677" spans="1:31">
      <c r="A677" s="325"/>
      <c r="B677" s="185"/>
      <c r="C677" s="185"/>
      <c r="D677" s="185"/>
      <c r="E677" s="185"/>
      <c r="F677" s="185"/>
      <c r="G677" s="185"/>
      <c r="H677" s="185"/>
      <c r="I677" s="185"/>
      <c r="J677" s="185"/>
      <c r="K677" s="185"/>
      <c r="L677" s="185"/>
      <c r="M677" s="185"/>
      <c r="N677" s="185"/>
      <c r="O677" s="185"/>
      <c r="P677" s="185"/>
      <c r="Q677" s="185"/>
      <c r="R677" s="185"/>
      <c r="S677" s="187"/>
      <c r="T677" s="188"/>
      <c r="U677" s="189"/>
      <c r="V677" s="189"/>
      <c r="W677" s="189"/>
      <c r="X677" s="189"/>
      <c r="Y677" s="189"/>
      <c r="Z677" s="189"/>
      <c r="AA677" s="189"/>
      <c r="AB677" s="189"/>
      <c r="AC677" s="188"/>
      <c r="AD677" s="188"/>
      <c r="AE677" s="188"/>
    </row>
    <row r="678" spans="1:31">
      <c r="A678" s="325"/>
      <c r="B678" s="185"/>
      <c r="C678" s="185"/>
      <c r="D678" s="185"/>
      <c r="E678" s="185"/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7"/>
      <c r="T678" s="188"/>
      <c r="U678" s="189"/>
      <c r="V678" s="189"/>
      <c r="W678" s="189"/>
      <c r="X678" s="189"/>
      <c r="Y678" s="189"/>
      <c r="Z678" s="189"/>
      <c r="AA678" s="189"/>
      <c r="AB678" s="189"/>
      <c r="AC678" s="188"/>
      <c r="AD678" s="188"/>
      <c r="AE678" s="188"/>
    </row>
    <row r="679" spans="1:31">
      <c r="A679" s="325"/>
      <c r="B679" s="185"/>
      <c r="C679" s="185"/>
      <c r="D679" s="185"/>
      <c r="E679" s="185"/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7"/>
      <c r="T679" s="188"/>
      <c r="U679" s="189"/>
      <c r="V679" s="189"/>
      <c r="W679" s="189"/>
      <c r="X679" s="189"/>
      <c r="Y679" s="189"/>
      <c r="Z679" s="189"/>
      <c r="AA679" s="189"/>
      <c r="AB679" s="189"/>
      <c r="AC679" s="188"/>
      <c r="AD679" s="188"/>
      <c r="AE679" s="188"/>
    </row>
    <row r="680" spans="1:31">
      <c r="A680" s="325"/>
      <c r="B680" s="185"/>
      <c r="C680" s="185"/>
      <c r="D680" s="185"/>
      <c r="E680" s="185"/>
      <c r="F680" s="185"/>
      <c r="G680" s="185"/>
      <c r="H680" s="185"/>
      <c r="I680" s="185"/>
      <c r="J680" s="185"/>
      <c r="K680" s="185"/>
      <c r="L680" s="185"/>
      <c r="M680" s="185"/>
      <c r="N680" s="185"/>
      <c r="O680" s="185"/>
      <c r="P680" s="185"/>
      <c r="Q680" s="185"/>
      <c r="R680" s="185"/>
      <c r="S680" s="187"/>
      <c r="T680" s="188"/>
      <c r="U680" s="189"/>
      <c r="V680" s="189"/>
      <c r="W680" s="189"/>
      <c r="X680" s="189"/>
      <c r="Y680" s="189"/>
      <c r="Z680" s="189"/>
      <c r="AA680" s="189"/>
      <c r="AB680" s="189"/>
      <c r="AC680" s="188"/>
      <c r="AD680" s="188"/>
      <c r="AE680" s="188"/>
    </row>
    <row r="681" spans="1:31">
      <c r="A681" s="325"/>
      <c r="B681" s="185"/>
      <c r="C681" s="185"/>
      <c r="D681" s="185"/>
      <c r="E681" s="185"/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7"/>
      <c r="T681" s="188"/>
      <c r="U681" s="189"/>
      <c r="V681" s="189"/>
      <c r="W681" s="189"/>
      <c r="X681" s="189"/>
      <c r="Y681" s="189"/>
      <c r="Z681" s="189"/>
      <c r="AA681" s="189"/>
      <c r="AB681" s="189"/>
      <c r="AC681" s="188"/>
      <c r="AD681" s="188"/>
      <c r="AE681" s="188"/>
    </row>
    <row r="682" spans="1:31">
      <c r="A682" s="325"/>
      <c r="B682" s="185"/>
      <c r="C682" s="185"/>
      <c r="D682" s="185"/>
      <c r="E682" s="185"/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85"/>
      <c r="Q682" s="185"/>
      <c r="R682" s="185"/>
      <c r="S682" s="187"/>
      <c r="T682" s="188"/>
      <c r="U682" s="189"/>
      <c r="V682" s="189"/>
      <c r="W682" s="189"/>
      <c r="X682" s="189"/>
      <c r="Y682" s="189"/>
      <c r="Z682" s="189"/>
      <c r="AA682" s="189"/>
      <c r="AB682" s="189"/>
      <c r="AC682" s="188"/>
      <c r="AD682" s="188"/>
      <c r="AE682" s="188"/>
    </row>
    <row r="683" spans="1:31">
      <c r="A683" s="325"/>
      <c r="B683" s="185"/>
      <c r="C683" s="185"/>
      <c r="D683" s="185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85"/>
      <c r="Q683" s="185"/>
      <c r="R683" s="185"/>
      <c r="S683" s="187"/>
      <c r="T683" s="188"/>
      <c r="U683" s="189"/>
      <c r="V683" s="189"/>
      <c r="W683" s="189"/>
      <c r="X683" s="189"/>
      <c r="Y683" s="189"/>
      <c r="Z683" s="189"/>
      <c r="AA683" s="189"/>
      <c r="AB683" s="189"/>
      <c r="AC683" s="188"/>
      <c r="AD683" s="188"/>
      <c r="AE683" s="188"/>
    </row>
    <row r="684" spans="1:31">
      <c r="A684" s="325"/>
      <c r="B684" s="185"/>
      <c r="C684" s="185"/>
      <c r="D684" s="185"/>
      <c r="E684" s="185"/>
      <c r="F684" s="185"/>
      <c r="G684" s="185"/>
      <c r="H684" s="185"/>
      <c r="I684" s="185"/>
      <c r="J684" s="185"/>
      <c r="K684" s="185"/>
      <c r="L684" s="185"/>
      <c r="M684" s="185"/>
      <c r="N684" s="185"/>
      <c r="O684" s="185"/>
      <c r="P684" s="185"/>
      <c r="Q684" s="185"/>
      <c r="R684" s="185"/>
      <c r="S684" s="187"/>
      <c r="T684" s="188"/>
      <c r="U684" s="189"/>
      <c r="V684" s="189"/>
      <c r="W684" s="189"/>
      <c r="X684" s="189"/>
      <c r="Y684" s="189"/>
      <c r="Z684" s="189"/>
      <c r="AA684" s="189"/>
      <c r="AB684" s="189"/>
      <c r="AC684" s="188"/>
      <c r="AD684" s="188"/>
      <c r="AE684" s="188"/>
    </row>
    <row r="685" spans="1:31">
      <c r="A685" s="325"/>
      <c r="B685" s="185"/>
      <c r="C685" s="185"/>
      <c r="D685" s="185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185"/>
      <c r="P685" s="185"/>
      <c r="Q685" s="185"/>
      <c r="R685" s="185"/>
      <c r="S685" s="187"/>
      <c r="T685" s="188"/>
      <c r="U685" s="189"/>
      <c r="V685" s="189"/>
      <c r="W685" s="189"/>
      <c r="X685" s="189"/>
      <c r="Y685" s="189"/>
      <c r="Z685" s="189"/>
      <c r="AA685" s="189"/>
      <c r="AB685" s="189"/>
      <c r="AC685" s="188"/>
      <c r="AD685" s="188"/>
      <c r="AE685" s="188"/>
    </row>
    <row r="686" spans="1:31">
      <c r="A686" s="325"/>
      <c r="B686" s="185"/>
      <c r="C686" s="185"/>
      <c r="D686" s="185"/>
      <c r="E686" s="185"/>
      <c r="F686" s="185"/>
      <c r="G686" s="185"/>
      <c r="H686" s="185"/>
      <c r="I686" s="185"/>
      <c r="J686" s="185"/>
      <c r="K686" s="185"/>
      <c r="L686" s="185"/>
      <c r="M686" s="185"/>
      <c r="N686" s="185"/>
      <c r="O686" s="185"/>
      <c r="P686" s="185"/>
      <c r="Q686" s="185"/>
      <c r="R686" s="185"/>
      <c r="S686" s="187"/>
      <c r="T686" s="188"/>
      <c r="U686" s="189"/>
      <c r="V686" s="189"/>
      <c r="W686" s="189"/>
      <c r="X686" s="189"/>
      <c r="Y686" s="189"/>
      <c r="Z686" s="189"/>
      <c r="AA686" s="189"/>
      <c r="AB686" s="189"/>
      <c r="AC686" s="188"/>
      <c r="AD686" s="188"/>
      <c r="AE686" s="188"/>
    </row>
    <row r="687" spans="1:31">
      <c r="A687" s="325"/>
      <c r="B687" s="185"/>
      <c r="C687" s="185"/>
      <c r="D687" s="185"/>
      <c r="E687" s="185"/>
      <c r="F687" s="185"/>
      <c r="G687" s="185"/>
      <c r="H687" s="185"/>
      <c r="I687" s="185"/>
      <c r="J687" s="185"/>
      <c r="K687" s="185"/>
      <c r="L687" s="185"/>
      <c r="M687" s="185"/>
      <c r="N687" s="185"/>
      <c r="O687" s="185"/>
      <c r="P687" s="185"/>
      <c r="Q687" s="185"/>
      <c r="R687" s="185"/>
      <c r="S687" s="187"/>
      <c r="T687" s="188"/>
      <c r="U687" s="189"/>
      <c r="V687" s="189"/>
      <c r="W687" s="189"/>
      <c r="X687" s="189"/>
      <c r="Y687" s="189"/>
      <c r="Z687" s="189"/>
      <c r="AA687" s="189"/>
      <c r="AB687" s="189"/>
      <c r="AC687" s="188"/>
      <c r="AD687" s="188"/>
      <c r="AE687" s="188"/>
    </row>
    <row r="688" spans="1:31">
      <c r="A688" s="325"/>
      <c r="B688" s="185"/>
      <c r="C688" s="185"/>
      <c r="D688" s="185"/>
      <c r="E688" s="185"/>
      <c r="F688" s="185"/>
      <c r="G688" s="185"/>
      <c r="H688" s="185"/>
      <c r="I688" s="185"/>
      <c r="J688" s="185"/>
      <c r="K688" s="185"/>
      <c r="L688" s="185"/>
      <c r="M688" s="185"/>
      <c r="N688" s="185"/>
      <c r="O688" s="185"/>
      <c r="P688" s="185"/>
      <c r="Q688" s="185"/>
      <c r="R688" s="185"/>
      <c r="S688" s="187"/>
      <c r="T688" s="188"/>
      <c r="U688" s="189"/>
      <c r="V688" s="189"/>
      <c r="W688" s="189"/>
      <c r="X688" s="189"/>
      <c r="Y688" s="189"/>
      <c r="Z688" s="189"/>
      <c r="AA688" s="189"/>
      <c r="AB688" s="189"/>
      <c r="AC688" s="188"/>
      <c r="AD688" s="188"/>
      <c r="AE688" s="188"/>
    </row>
    <row r="689" spans="1:31">
      <c r="A689" s="325"/>
      <c r="B689" s="185"/>
      <c r="C689" s="185"/>
      <c r="D689" s="185"/>
      <c r="E689" s="185"/>
      <c r="F689" s="185"/>
      <c r="G689" s="185"/>
      <c r="H689" s="185"/>
      <c r="I689" s="185"/>
      <c r="J689" s="185"/>
      <c r="K689" s="185"/>
      <c r="L689" s="185"/>
      <c r="M689" s="185"/>
      <c r="N689" s="185"/>
      <c r="O689" s="185"/>
      <c r="P689" s="185"/>
      <c r="Q689" s="185"/>
      <c r="R689" s="185"/>
      <c r="S689" s="187"/>
      <c r="T689" s="188"/>
      <c r="U689" s="189"/>
      <c r="V689" s="189"/>
      <c r="W689" s="189"/>
      <c r="X689" s="189"/>
      <c r="Y689" s="189"/>
      <c r="Z689" s="189"/>
      <c r="AA689" s="189"/>
      <c r="AB689" s="189"/>
      <c r="AC689" s="188"/>
      <c r="AD689" s="188"/>
      <c r="AE689" s="188"/>
    </row>
    <row r="690" spans="1:31">
      <c r="A690" s="325"/>
      <c r="B690" s="185"/>
      <c r="C690" s="185"/>
      <c r="D690" s="185"/>
      <c r="E690" s="185"/>
      <c r="F690" s="185"/>
      <c r="G690" s="185"/>
      <c r="H690" s="185"/>
      <c r="I690" s="185"/>
      <c r="J690" s="185"/>
      <c r="K690" s="185"/>
      <c r="L690" s="185"/>
      <c r="M690" s="185"/>
      <c r="N690" s="185"/>
      <c r="O690" s="185"/>
      <c r="P690" s="185"/>
      <c r="Q690" s="185"/>
      <c r="R690" s="185"/>
      <c r="S690" s="187"/>
      <c r="T690" s="188"/>
      <c r="U690" s="189"/>
      <c r="V690" s="189"/>
      <c r="W690" s="189"/>
      <c r="X690" s="189"/>
      <c r="Y690" s="189"/>
      <c r="Z690" s="189"/>
      <c r="AA690" s="189"/>
      <c r="AB690" s="189"/>
      <c r="AC690" s="188"/>
      <c r="AD690" s="188"/>
      <c r="AE690" s="188"/>
    </row>
    <row r="691" spans="1:31">
      <c r="A691" s="325"/>
      <c r="B691" s="185"/>
      <c r="C691" s="185"/>
      <c r="D691" s="185"/>
      <c r="E691" s="185"/>
      <c r="F691" s="185"/>
      <c r="G691" s="185"/>
      <c r="H691" s="185"/>
      <c r="I691" s="185"/>
      <c r="J691" s="185"/>
      <c r="K691" s="185"/>
      <c r="L691" s="185"/>
      <c r="M691" s="185"/>
      <c r="N691" s="185"/>
      <c r="O691" s="185"/>
      <c r="P691" s="185"/>
      <c r="Q691" s="185"/>
      <c r="R691" s="185"/>
      <c r="S691" s="187"/>
      <c r="T691" s="188"/>
      <c r="U691" s="189"/>
      <c r="V691" s="189"/>
      <c r="W691" s="189"/>
      <c r="X691" s="189"/>
      <c r="Y691" s="189"/>
      <c r="Z691" s="189"/>
      <c r="AA691" s="189"/>
      <c r="AB691" s="189"/>
      <c r="AC691" s="188"/>
      <c r="AD691" s="188"/>
      <c r="AE691" s="188"/>
    </row>
    <row r="692" spans="1:31">
      <c r="A692" s="325"/>
      <c r="B692" s="185"/>
      <c r="C692" s="185"/>
      <c r="D692" s="185"/>
      <c r="E692" s="185"/>
      <c r="F692" s="185"/>
      <c r="G692" s="185"/>
      <c r="H692" s="185"/>
      <c r="I692" s="185"/>
      <c r="J692" s="185"/>
      <c r="K692" s="185"/>
      <c r="L692" s="185"/>
      <c r="M692" s="185"/>
      <c r="N692" s="185"/>
      <c r="O692" s="185"/>
      <c r="P692" s="185"/>
      <c r="Q692" s="185"/>
      <c r="R692" s="185"/>
      <c r="S692" s="187"/>
      <c r="T692" s="188"/>
      <c r="U692" s="189"/>
      <c r="V692" s="189"/>
      <c r="W692" s="189"/>
      <c r="X692" s="189"/>
      <c r="Y692" s="189"/>
      <c r="Z692" s="189"/>
      <c r="AA692" s="189"/>
      <c r="AB692" s="189"/>
      <c r="AC692" s="188"/>
      <c r="AD692" s="188"/>
      <c r="AE692" s="188"/>
    </row>
    <row r="693" spans="1:31">
      <c r="A693" s="325"/>
      <c r="B693" s="185"/>
      <c r="C693" s="185"/>
      <c r="D693" s="185"/>
      <c r="E693" s="185"/>
      <c r="F693" s="185"/>
      <c r="G693" s="185"/>
      <c r="H693" s="185"/>
      <c r="I693" s="185"/>
      <c r="J693" s="185"/>
      <c r="K693" s="185"/>
      <c r="L693" s="185"/>
      <c r="M693" s="185"/>
      <c r="N693" s="185"/>
      <c r="O693" s="185"/>
      <c r="P693" s="185"/>
      <c r="Q693" s="185"/>
      <c r="R693" s="185"/>
      <c r="S693" s="187"/>
      <c r="T693" s="188"/>
      <c r="U693" s="189"/>
      <c r="V693" s="189"/>
      <c r="W693" s="189"/>
      <c r="X693" s="189"/>
      <c r="Y693" s="189"/>
      <c r="Z693" s="189"/>
      <c r="AA693" s="189"/>
      <c r="AB693" s="189"/>
      <c r="AC693" s="188"/>
      <c r="AD693" s="188"/>
      <c r="AE693" s="188"/>
    </row>
    <row r="694" spans="1:31">
      <c r="A694" s="325"/>
      <c r="B694" s="185"/>
      <c r="C694" s="185"/>
      <c r="D694" s="185"/>
      <c r="E694" s="185"/>
      <c r="F694" s="185"/>
      <c r="G694" s="185"/>
      <c r="H694" s="185"/>
      <c r="I694" s="185"/>
      <c r="J694" s="185"/>
      <c r="K694" s="185"/>
      <c r="L694" s="185"/>
      <c r="M694" s="185"/>
      <c r="N694" s="185"/>
      <c r="O694" s="185"/>
      <c r="P694" s="185"/>
      <c r="Q694" s="185"/>
      <c r="R694" s="185"/>
      <c r="S694" s="187"/>
      <c r="T694" s="188"/>
      <c r="U694" s="189"/>
      <c r="V694" s="189"/>
      <c r="W694" s="189"/>
      <c r="X694" s="189"/>
      <c r="Y694" s="189"/>
      <c r="Z694" s="189"/>
      <c r="AA694" s="189"/>
      <c r="AB694" s="189"/>
      <c r="AC694" s="188"/>
      <c r="AD694" s="188"/>
      <c r="AE694" s="188"/>
    </row>
    <row r="695" spans="1:31">
      <c r="A695" s="325"/>
      <c r="B695" s="185"/>
      <c r="C695" s="185"/>
      <c r="D695" s="185"/>
      <c r="E695" s="185"/>
      <c r="F695" s="185"/>
      <c r="G695" s="185"/>
      <c r="H695" s="185"/>
      <c r="I695" s="185"/>
      <c r="J695" s="185"/>
      <c r="K695" s="185"/>
      <c r="L695" s="185"/>
      <c r="M695" s="185"/>
      <c r="N695" s="185"/>
      <c r="O695" s="185"/>
      <c r="P695" s="185"/>
      <c r="Q695" s="185"/>
      <c r="R695" s="185"/>
      <c r="S695" s="187"/>
      <c r="T695" s="188"/>
      <c r="U695" s="189"/>
      <c r="V695" s="189"/>
      <c r="W695" s="189"/>
      <c r="X695" s="189"/>
      <c r="Y695" s="189"/>
      <c r="Z695" s="189"/>
      <c r="AA695" s="189"/>
      <c r="AB695" s="189"/>
      <c r="AC695" s="188"/>
      <c r="AD695" s="188"/>
      <c r="AE695" s="188"/>
    </row>
    <row r="696" spans="1:31">
      <c r="A696" s="325"/>
      <c r="B696" s="185"/>
      <c r="C696" s="185"/>
      <c r="D696" s="185"/>
      <c r="E696" s="185"/>
      <c r="F696" s="185"/>
      <c r="G696" s="185"/>
      <c r="H696" s="185"/>
      <c r="I696" s="185"/>
      <c r="J696" s="185"/>
      <c r="K696" s="185"/>
      <c r="L696" s="185"/>
      <c r="M696" s="185"/>
      <c r="N696" s="185"/>
      <c r="O696" s="185"/>
      <c r="P696" s="185"/>
      <c r="Q696" s="185"/>
      <c r="R696" s="185"/>
      <c r="S696" s="187"/>
      <c r="T696" s="188"/>
      <c r="U696" s="189"/>
      <c r="V696" s="189"/>
      <c r="W696" s="189"/>
      <c r="X696" s="189"/>
      <c r="Y696" s="189"/>
      <c r="Z696" s="189"/>
      <c r="AA696" s="189"/>
      <c r="AB696" s="189"/>
      <c r="AC696" s="188"/>
      <c r="AD696" s="188"/>
      <c r="AE696" s="188"/>
    </row>
    <row r="697" spans="1:31">
      <c r="A697" s="325"/>
      <c r="B697" s="185"/>
      <c r="C697" s="185"/>
      <c r="D697" s="185"/>
      <c r="E697" s="185"/>
      <c r="F697" s="185"/>
      <c r="G697" s="185"/>
      <c r="H697" s="185"/>
      <c r="I697" s="185"/>
      <c r="J697" s="185"/>
      <c r="K697" s="185"/>
      <c r="L697" s="185"/>
      <c r="M697" s="185"/>
      <c r="N697" s="185"/>
      <c r="O697" s="185"/>
      <c r="P697" s="185"/>
      <c r="Q697" s="185"/>
      <c r="R697" s="185"/>
      <c r="S697" s="187"/>
      <c r="T697" s="188"/>
      <c r="U697" s="189"/>
      <c r="V697" s="189"/>
      <c r="W697" s="189"/>
      <c r="X697" s="189"/>
      <c r="Y697" s="189"/>
      <c r="Z697" s="189"/>
      <c r="AA697" s="189"/>
      <c r="AB697" s="189"/>
      <c r="AC697" s="188"/>
      <c r="AD697" s="188"/>
      <c r="AE697" s="188"/>
    </row>
    <row r="698" spans="1:31">
      <c r="A698" s="325"/>
      <c r="B698" s="185"/>
      <c r="C698" s="185"/>
      <c r="D698" s="185"/>
      <c r="E698" s="185"/>
      <c r="F698" s="185"/>
      <c r="G698" s="185"/>
      <c r="H698" s="185"/>
      <c r="I698" s="185"/>
      <c r="J698" s="185"/>
      <c r="K698" s="185"/>
      <c r="L698" s="185"/>
      <c r="M698" s="185"/>
      <c r="N698" s="185"/>
      <c r="O698" s="185"/>
      <c r="P698" s="185"/>
      <c r="Q698" s="185"/>
      <c r="R698" s="185"/>
      <c r="S698" s="187"/>
      <c r="T698" s="188"/>
      <c r="U698" s="189"/>
      <c r="V698" s="189"/>
      <c r="W698" s="189"/>
      <c r="X698" s="189"/>
      <c r="Y698" s="189"/>
      <c r="Z698" s="189"/>
      <c r="AA698" s="189"/>
      <c r="AB698" s="189"/>
      <c r="AC698" s="188"/>
      <c r="AD698" s="188"/>
      <c r="AE698" s="188"/>
    </row>
    <row r="699" spans="1:31">
      <c r="A699" s="325"/>
      <c r="B699" s="185"/>
      <c r="C699" s="185"/>
      <c r="D699" s="185"/>
      <c r="E699" s="185"/>
      <c r="F699" s="185"/>
      <c r="G699" s="185"/>
      <c r="H699" s="185"/>
      <c r="I699" s="185"/>
      <c r="J699" s="185"/>
      <c r="K699" s="185"/>
      <c r="L699" s="185"/>
      <c r="M699" s="185"/>
      <c r="N699" s="185"/>
      <c r="O699" s="185"/>
      <c r="P699" s="185"/>
      <c r="Q699" s="185"/>
      <c r="R699" s="185"/>
      <c r="S699" s="187"/>
      <c r="T699" s="188"/>
      <c r="U699" s="189"/>
      <c r="V699" s="189"/>
      <c r="W699" s="189"/>
      <c r="X699" s="189"/>
      <c r="Y699" s="189"/>
      <c r="Z699" s="189"/>
      <c r="AA699" s="189"/>
      <c r="AB699" s="189"/>
      <c r="AC699" s="188"/>
      <c r="AD699" s="188"/>
      <c r="AE699" s="188"/>
    </row>
    <row r="700" spans="1:31">
      <c r="A700" s="325"/>
      <c r="B700" s="185"/>
      <c r="C700" s="185"/>
      <c r="D700" s="185"/>
      <c r="E700" s="185"/>
      <c r="F700" s="185"/>
      <c r="G700" s="185"/>
      <c r="H700" s="185"/>
      <c r="I700" s="185"/>
      <c r="J700" s="185"/>
      <c r="K700" s="185"/>
      <c r="L700" s="185"/>
      <c r="M700" s="185"/>
      <c r="N700" s="185"/>
      <c r="O700" s="185"/>
      <c r="P700" s="185"/>
      <c r="Q700" s="185"/>
      <c r="R700" s="185"/>
      <c r="S700" s="187"/>
      <c r="T700" s="188"/>
      <c r="U700" s="189"/>
      <c r="V700" s="189"/>
      <c r="W700" s="189"/>
      <c r="X700" s="189"/>
      <c r="Y700" s="189"/>
      <c r="Z700" s="189"/>
      <c r="AA700" s="189"/>
      <c r="AB700" s="189"/>
      <c r="AC700" s="188"/>
      <c r="AD700" s="188"/>
      <c r="AE700" s="188"/>
    </row>
    <row r="701" spans="1:31">
      <c r="A701" s="325"/>
      <c r="B701" s="185"/>
      <c r="C701" s="185"/>
      <c r="D701" s="185"/>
      <c r="E701" s="185"/>
      <c r="F701" s="185"/>
      <c r="G701" s="185"/>
      <c r="H701" s="185"/>
      <c r="I701" s="185"/>
      <c r="J701" s="185"/>
      <c r="K701" s="185"/>
      <c r="L701" s="185"/>
      <c r="M701" s="185"/>
      <c r="N701" s="185"/>
      <c r="O701" s="185"/>
      <c r="P701" s="185"/>
      <c r="Q701" s="185"/>
      <c r="R701" s="185"/>
      <c r="S701" s="187"/>
      <c r="T701" s="188"/>
      <c r="U701" s="189"/>
      <c r="V701" s="189"/>
      <c r="W701" s="189"/>
      <c r="X701" s="189"/>
      <c r="Y701" s="189"/>
      <c r="Z701" s="189"/>
      <c r="AA701" s="189"/>
      <c r="AB701" s="189"/>
      <c r="AC701" s="188"/>
      <c r="AD701" s="188"/>
      <c r="AE701" s="188"/>
    </row>
    <row r="702" spans="1:31">
      <c r="A702" s="325"/>
      <c r="B702" s="185"/>
      <c r="C702" s="185"/>
      <c r="D702" s="185"/>
      <c r="E702" s="185"/>
      <c r="F702" s="185"/>
      <c r="G702" s="185"/>
      <c r="H702" s="185"/>
      <c r="I702" s="185"/>
      <c r="J702" s="185"/>
      <c r="K702" s="185"/>
      <c r="L702" s="185"/>
      <c r="M702" s="185"/>
      <c r="N702" s="185"/>
      <c r="O702" s="185"/>
      <c r="P702" s="185"/>
      <c r="Q702" s="185"/>
      <c r="R702" s="185"/>
      <c r="S702" s="187"/>
      <c r="T702" s="188"/>
      <c r="U702" s="189"/>
      <c r="V702" s="189"/>
      <c r="W702" s="189"/>
      <c r="X702" s="189"/>
      <c r="Y702" s="189"/>
      <c r="Z702" s="189"/>
      <c r="AA702" s="189"/>
      <c r="AB702" s="189"/>
      <c r="AC702" s="188"/>
      <c r="AD702" s="188"/>
      <c r="AE702" s="188"/>
    </row>
    <row r="703" spans="1:31">
      <c r="A703" s="325"/>
      <c r="B703" s="185"/>
      <c r="C703" s="185"/>
      <c r="D703" s="185"/>
      <c r="E703" s="185"/>
      <c r="F703" s="185"/>
      <c r="G703" s="185"/>
      <c r="H703" s="185"/>
      <c r="I703" s="185"/>
      <c r="J703" s="185"/>
      <c r="K703" s="185"/>
      <c r="L703" s="185"/>
      <c r="M703" s="185"/>
      <c r="N703" s="185"/>
      <c r="O703" s="185"/>
      <c r="P703" s="185"/>
      <c r="Q703" s="185"/>
      <c r="R703" s="185"/>
      <c r="S703" s="187"/>
      <c r="T703" s="188"/>
      <c r="U703" s="189"/>
      <c r="V703" s="189"/>
      <c r="W703" s="189"/>
      <c r="X703" s="189"/>
      <c r="Y703" s="189"/>
      <c r="Z703" s="189"/>
      <c r="AA703" s="189"/>
      <c r="AB703" s="189"/>
      <c r="AC703" s="188"/>
      <c r="AD703" s="188"/>
      <c r="AE703" s="188"/>
    </row>
    <row r="704" spans="1:31">
      <c r="A704" s="325"/>
      <c r="B704" s="185"/>
      <c r="C704" s="185"/>
      <c r="D704" s="185"/>
      <c r="E704" s="185"/>
      <c r="F704" s="185"/>
      <c r="G704" s="185"/>
      <c r="H704" s="185"/>
      <c r="I704" s="185"/>
      <c r="J704" s="185"/>
      <c r="K704" s="185"/>
      <c r="L704" s="185"/>
      <c r="M704" s="185"/>
      <c r="N704" s="185"/>
      <c r="O704" s="185"/>
      <c r="P704" s="185"/>
      <c r="Q704" s="185"/>
      <c r="R704" s="185"/>
      <c r="S704" s="187"/>
      <c r="T704" s="188"/>
      <c r="U704" s="189"/>
      <c r="V704" s="189"/>
      <c r="W704" s="189"/>
      <c r="X704" s="189"/>
      <c r="Y704" s="189"/>
      <c r="Z704" s="189"/>
      <c r="AA704" s="189"/>
      <c r="AB704" s="189"/>
      <c r="AC704" s="188"/>
      <c r="AD704" s="188"/>
      <c r="AE704" s="188"/>
    </row>
    <row r="705" spans="1:31">
      <c r="A705" s="325"/>
      <c r="B705" s="185"/>
      <c r="C705" s="185"/>
      <c r="D705" s="185"/>
      <c r="E705" s="185"/>
      <c r="F705" s="185"/>
      <c r="G705" s="185"/>
      <c r="H705" s="185"/>
      <c r="I705" s="185"/>
      <c r="J705" s="185"/>
      <c r="K705" s="185"/>
      <c r="L705" s="185"/>
      <c r="M705" s="185"/>
      <c r="N705" s="185"/>
      <c r="O705" s="185"/>
      <c r="P705" s="185"/>
      <c r="Q705" s="185"/>
      <c r="R705" s="185"/>
      <c r="S705" s="187"/>
      <c r="T705" s="188"/>
      <c r="U705" s="189"/>
      <c r="V705" s="189"/>
      <c r="W705" s="189"/>
      <c r="X705" s="189"/>
      <c r="Y705" s="189"/>
      <c r="Z705" s="189"/>
      <c r="AA705" s="189"/>
      <c r="AB705" s="189"/>
      <c r="AC705" s="188"/>
      <c r="AD705" s="188"/>
      <c r="AE705" s="188"/>
    </row>
    <row r="706" spans="1:31">
      <c r="A706" s="325"/>
      <c r="B706" s="185"/>
      <c r="C706" s="185"/>
      <c r="D706" s="185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185"/>
      <c r="P706" s="185"/>
      <c r="Q706" s="185"/>
      <c r="R706" s="185"/>
      <c r="S706" s="187"/>
      <c r="T706" s="188"/>
      <c r="U706" s="189"/>
      <c r="V706" s="189"/>
      <c r="W706" s="189"/>
      <c r="X706" s="189"/>
      <c r="Y706" s="189"/>
      <c r="Z706" s="189"/>
      <c r="AA706" s="189"/>
      <c r="AB706" s="189"/>
      <c r="AC706" s="188"/>
      <c r="AD706" s="188"/>
      <c r="AE706" s="188"/>
    </row>
    <row r="707" spans="1:31">
      <c r="A707" s="325"/>
      <c r="B707" s="185"/>
      <c r="C707" s="185"/>
      <c r="D707" s="185"/>
      <c r="E707" s="185"/>
      <c r="F707" s="185"/>
      <c r="G707" s="185"/>
      <c r="H707" s="185"/>
      <c r="I707" s="185"/>
      <c r="J707" s="185"/>
      <c r="K707" s="185"/>
      <c r="L707" s="185"/>
      <c r="M707" s="185"/>
      <c r="N707" s="185"/>
      <c r="O707" s="185"/>
      <c r="P707" s="185"/>
      <c r="Q707" s="185"/>
      <c r="R707" s="185"/>
      <c r="S707" s="187"/>
      <c r="T707" s="188"/>
      <c r="U707" s="189"/>
      <c r="V707" s="189"/>
      <c r="W707" s="189"/>
      <c r="X707" s="189"/>
      <c r="Y707" s="189"/>
      <c r="Z707" s="189"/>
      <c r="AA707" s="189"/>
      <c r="AB707" s="189"/>
      <c r="AC707" s="188"/>
      <c r="AD707" s="188"/>
      <c r="AE707" s="188"/>
    </row>
    <row r="708" spans="1:31">
      <c r="A708" s="325"/>
      <c r="B708" s="185"/>
      <c r="C708" s="185"/>
      <c r="D708" s="185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185"/>
      <c r="P708" s="185"/>
      <c r="Q708" s="185"/>
      <c r="R708" s="185"/>
      <c r="S708" s="187"/>
      <c r="T708" s="188"/>
      <c r="U708" s="189"/>
      <c r="V708" s="189"/>
      <c r="W708" s="189"/>
      <c r="X708" s="189"/>
      <c r="Y708" s="189"/>
      <c r="Z708" s="189"/>
      <c r="AA708" s="189"/>
      <c r="AB708" s="189"/>
      <c r="AC708" s="188"/>
      <c r="AD708" s="188"/>
      <c r="AE708" s="188"/>
    </row>
    <row r="709" spans="1:31">
      <c r="A709" s="325"/>
      <c r="B709" s="185"/>
      <c r="C709" s="185"/>
      <c r="D709" s="185"/>
      <c r="E709" s="185"/>
      <c r="F709" s="185"/>
      <c r="G709" s="185"/>
      <c r="H709" s="185"/>
      <c r="I709" s="185"/>
      <c r="J709" s="185"/>
      <c r="K709" s="185"/>
      <c r="L709" s="185"/>
      <c r="M709" s="185"/>
      <c r="N709" s="185"/>
      <c r="O709" s="185"/>
      <c r="P709" s="185"/>
      <c r="Q709" s="185"/>
      <c r="R709" s="185"/>
      <c r="S709" s="187"/>
      <c r="T709" s="188"/>
      <c r="U709" s="189"/>
      <c r="V709" s="189"/>
      <c r="W709" s="189"/>
      <c r="X709" s="189"/>
      <c r="Y709" s="189"/>
      <c r="Z709" s="189"/>
      <c r="AA709" s="189"/>
      <c r="AB709" s="189"/>
      <c r="AC709" s="188"/>
      <c r="AD709" s="188"/>
      <c r="AE709" s="188"/>
    </row>
    <row r="710" spans="1:31">
      <c r="A710" s="325"/>
      <c r="B710" s="185"/>
      <c r="C710" s="185"/>
      <c r="D710" s="185"/>
      <c r="E710" s="185"/>
      <c r="F710" s="185"/>
      <c r="G710" s="185"/>
      <c r="H710" s="185"/>
      <c r="I710" s="185"/>
      <c r="J710" s="185"/>
      <c r="K710" s="185"/>
      <c r="L710" s="185"/>
      <c r="M710" s="185"/>
      <c r="N710" s="185"/>
      <c r="O710" s="185"/>
      <c r="P710" s="185"/>
      <c r="Q710" s="185"/>
      <c r="R710" s="185"/>
      <c r="S710" s="187"/>
      <c r="T710" s="188"/>
      <c r="U710" s="189"/>
      <c r="V710" s="189"/>
      <c r="W710" s="189"/>
      <c r="X710" s="189"/>
      <c r="Y710" s="189"/>
      <c r="Z710" s="189"/>
      <c r="AA710" s="189"/>
      <c r="AB710" s="189"/>
      <c r="AC710" s="188"/>
      <c r="AD710" s="188"/>
      <c r="AE710" s="188"/>
    </row>
    <row r="711" spans="1:31">
      <c r="A711" s="325"/>
      <c r="B711" s="185"/>
      <c r="C711" s="185"/>
      <c r="D711" s="185"/>
      <c r="E711" s="185"/>
      <c r="F711" s="185"/>
      <c r="G711" s="185"/>
      <c r="H711" s="185"/>
      <c r="I711" s="185"/>
      <c r="J711" s="185"/>
      <c r="K711" s="185"/>
      <c r="L711" s="185"/>
      <c r="M711" s="185"/>
      <c r="N711" s="185"/>
      <c r="O711" s="185"/>
      <c r="P711" s="185"/>
      <c r="Q711" s="185"/>
      <c r="R711" s="185"/>
      <c r="S711" s="187"/>
      <c r="T711" s="188"/>
      <c r="U711" s="189"/>
      <c r="V711" s="189"/>
      <c r="W711" s="189"/>
      <c r="X711" s="189"/>
      <c r="Y711" s="189"/>
      <c r="Z711" s="189"/>
      <c r="AA711" s="189"/>
      <c r="AB711" s="189"/>
      <c r="AC711" s="188"/>
      <c r="AD711" s="188"/>
      <c r="AE711" s="188"/>
    </row>
    <row r="712" spans="1:31">
      <c r="A712" s="325"/>
      <c r="B712" s="185"/>
      <c r="C712" s="185"/>
      <c r="D712" s="185"/>
      <c r="E712" s="185"/>
      <c r="F712" s="185"/>
      <c r="G712" s="185"/>
      <c r="H712" s="185"/>
      <c r="I712" s="185"/>
      <c r="J712" s="185"/>
      <c r="K712" s="185"/>
      <c r="L712" s="185"/>
      <c r="M712" s="185"/>
      <c r="N712" s="185"/>
      <c r="O712" s="185"/>
      <c r="P712" s="185"/>
      <c r="Q712" s="185"/>
      <c r="R712" s="185"/>
      <c r="S712" s="187"/>
      <c r="T712" s="188"/>
      <c r="U712" s="189"/>
      <c r="V712" s="189"/>
      <c r="W712" s="189"/>
      <c r="X712" s="189"/>
      <c r="Y712" s="189"/>
      <c r="Z712" s="189"/>
      <c r="AA712" s="189"/>
      <c r="AB712" s="189"/>
      <c r="AC712" s="188"/>
      <c r="AD712" s="188"/>
      <c r="AE712" s="188"/>
    </row>
    <row r="713" spans="1:31">
      <c r="A713" s="325"/>
      <c r="B713" s="185"/>
      <c r="C713" s="185"/>
      <c r="D713" s="185"/>
      <c r="E713" s="185"/>
      <c r="F713" s="185"/>
      <c r="G713" s="185"/>
      <c r="H713" s="185"/>
      <c r="I713" s="185"/>
      <c r="J713" s="185"/>
      <c r="K713" s="185"/>
      <c r="L713" s="185"/>
      <c r="M713" s="185"/>
      <c r="N713" s="185"/>
      <c r="O713" s="185"/>
      <c r="P713" s="185"/>
      <c r="Q713" s="185"/>
      <c r="R713" s="185"/>
      <c r="S713" s="187"/>
      <c r="T713" s="188"/>
      <c r="U713" s="189"/>
      <c r="V713" s="189"/>
      <c r="W713" s="189"/>
      <c r="X713" s="189"/>
      <c r="Y713" s="189"/>
      <c r="Z713" s="189"/>
      <c r="AA713" s="189"/>
      <c r="AB713" s="189"/>
      <c r="AC713" s="188"/>
      <c r="AD713" s="188"/>
      <c r="AE713" s="188"/>
    </row>
    <row r="714" spans="1:31">
      <c r="A714" s="325"/>
      <c r="B714" s="185"/>
      <c r="C714" s="185"/>
      <c r="D714" s="185"/>
      <c r="E714" s="185"/>
      <c r="F714" s="185"/>
      <c r="G714" s="185"/>
      <c r="H714" s="185"/>
      <c r="I714" s="185"/>
      <c r="J714" s="185"/>
      <c r="K714" s="185"/>
      <c r="L714" s="185"/>
      <c r="M714" s="185"/>
      <c r="N714" s="185"/>
      <c r="O714" s="185"/>
      <c r="P714" s="185"/>
      <c r="Q714" s="185"/>
      <c r="R714" s="185"/>
      <c r="S714" s="187"/>
      <c r="T714" s="188"/>
      <c r="U714" s="189"/>
      <c r="V714" s="189"/>
      <c r="W714" s="189"/>
      <c r="X714" s="189"/>
      <c r="Y714" s="189"/>
      <c r="Z714" s="189"/>
      <c r="AA714" s="189"/>
      <c r="AB714" s="189"/>
      <c r="AC714" s="188"/>
      <c r="AD714" s="188"/>
      <c r="AE714" s="188"/>
    </row>
    <row r="715" spans="1:31">
      <c r="A715" s="325"/>
      <c r="B715" s="185"/>
      <c r="C715" s="185"/>
      <c r="D715" s="185"/>
      <c r="E715" s="185"/>
      <c r="F715" s="185"/>
      <c r="G715" s="185"/>
      <c r="H715" s="185"/>
      <c r="I715" s="185"/>
      <c r="J715" s="185"/>
      <c r="K715" s="185"/>
      <c r="L715" s="185"/>
      <c r="M715" s="185"/>
      <c r="N715" s="185"/>
      <c r="O715" s="185"/>
      <c r="P715" s="185"/>
      <c r="Q715" s="185"/>
      <c r="R715" s="185"/>
      <c r="S715" s="187"/>
      <c r="T715" s="188"/>
      <c r="U715" s="189"/>
      <c r="V715" s="189"/>
      <c r="W715" s="189"/>
      <c r="X715" s="189"/>
      <c r="Y715" s="189"/>
      <c r="Z715" s="189"/>
      <c r="AA715" s="189"/>
      <c r="AB715" s="189"/>
      <c r="AC715" s="188"/>
      <c r="AD715" s="188"/>
      <c r="AE715" s="188"/>
    </row>
    <row r="716" spans="1:31">
      <c r="A716" s="325"/>
      <c r="B716" s="185"/>
      <c r="C716" s="185"/>
      <c r="D716" s="185"/>
      <c r="E716" s="185"/>
      <c r="F716" s="185"/>
      <c r="G716" s="185"/>
      <c r="H716" s="185"/>
      <c r="I716" s="185"/>
      <c r="J716" s="185"/>
      <c r="K716" s="185"/>
      <c r="L716" s="185"/>
      <c r="M716" s="185"/>
      <c r="N716" s="185"/>
      <c r="O716" s="185"/>
      <c r="P716" s="185"/>
      <c r="Q716" s="185"/>
      <c r="R716" s="185"/>
      <c r="S716" s="187"/>
      <c r="T716" s="188"/>
      <c r="U716" s="189"/>
      <c r="V716" s="189"/>
      <c r="W716" s="189"/>
      <c r="X716" s="189"/>
      <c r="Y716" s="189"/>
      <c r="Z716" s="189"/>
      <c r="AA716" s="189"/>
      <c r="AB716" s="189"/>
      <c r="AC716" s="188"/>
      <c r="AD716" s="188"/>
      <c r="AE716" s="188"/>
    </row>
    <row r="717" spans="1:31">
      <c r="A717" s="325"/>
      <c r="B717" s="185"/>
      <c r="C717" s="185"/>
      <c r="D717" s="185"/>
      <c r="E717" s="185"/>
      <c r="F717" s="185"/>
      <c r="G717" s="185"/>
      <c r="H717" s="185"/>
      <c r="I717" s="185"/>
      <c r="J717" s="185"/>
      <c r="K717" s="185"/>
      <c r="L717" s="185"/>
      <c r="M717" s="185"/>
      <c r="N717" s="185"/>
      <c r="O717" s="185"/>
      <c r="P717" s="185"/>
      <c r="Q717" s="185"/>
      <c r="R717" s="185"/>
      <c r="S717" s="187"/>
      <c r="T717" s="188"/>
      <c r="U717" s="189"/>
      <c r="V717" s="189"/>
      <c r="W717" s="189"/>
      <c r="X717" s="189"/>
      <c r="Y717" s="189"/>
      <c r="Z717" s="189"/>
      <c r="AA717" s="189"/>
      <c r="AB717" s="189"/>
      <c r="AC717" s="188"/>
      <c r="AD717" s="188"/>
      <c r="AE717" s="188"/>
    </row>
    <row r="718" spans="1:31">
      <c r="A718" s="325"/>
      <c r="B718" s="185"/>
      <c r="C718" s="185"/>
      <c r="D718" s="185"/>
      <c r="E718" s="185"/>
      <c r="F718" s="185"/>
      <c r="G718" s="185"/>
      <c r="H718" s="185"/>
      <c r="I718" s="185"/>
      <c r="J718" s="185"/>
      <c r="K718" s="185"/>
      <c r="L718" s="185"/>
      <c r="M718" s="185"/>
      <c r="N718" s="185"/>
      <c r="O718" s="185"/>
      <c r="P718" s="185"/>
      <c r="Q718" s="185"/>
      <c r="R718" s="185"/>
      <c r="S718" s="187"/>
      <c r="T718" s="188"/>
      <c r="U718" s="189"/>
      <c r="V718" s="189"/>
      <c r="W718" s="189"/>
      <c r="X718" s="189"/>
      <c r="Y718" s="189"/>
      <c r="Z718" s="189"/>
      <c r="AA718" s="189"/>
      <c r="AB718" s="189"/>
      <c r="AC718" s="188"/>
      <c r="AD718" s="188"/>
      <c r="AE718" s="188"/>
    </row>
    <row r="719" spans="1:31">
      <c r="A719" s="325"/>
      <c r="B719" s="185"/>
      <c r="C719" s="185"/>
      <c r="D719" s="185"/>
      <c r="E719" s="185"/>
      <c r="F719" s="185"/>
      <c r="G719" s="185"/>
      <c r="H719" s="185"/>
      <c r="I719" s="185"/>
      <c r="J719" s="185"/>
      <c r="K719" s="185"/>
      <c r="L719" s="185"/>
      <c r="M719" s="185"/>
      <c r="N719" s="185"/>
      <c r="O719" s="185"/>
      <c r="P719" s="185"/>
      <c r="Q719" s="185"/>
      <c r="R719" s="185"/>
      <c r="S719" s="187"/>
      <c r="T719" s="188"/>
      <c r="U719" s="189"/>
      <c r="V719" s="189"/>
      <c r="W719" s="189"/>
      <c r="X719" s="189"/>
      <c r="Y719" s="189"/>
      <c r="Z719" s="189"/>
      <c r="AA719" s="189"/>
      <c r="AB719" s="189"/>
      <c r="AC719" s="188"/>
      <c r="AD719" s="188"/>
      <c r="AE719" s="188"/>
    </row>
    <row r="720" spans="1:31">
      <c r="A720" s="325"/>
      <c r="B720" s="185"/>
      <c r="C720" s="185"/>
      <c r="D720" s="185"/>
      <c r="E720" s="185"/>
      <c r="F720" s="185"/>
      <c r="G720" s="185"/>
      <c r="H720" s="185"/>
      <c r="I720" s="185"/>
      <c r="J720" s="185"/>
      <c r="K720" s="185"/>
      <c r="L720" s="185"/>
      <c r="M720" s="185"/>
      <c r="N720" s="185"/>
      <c r="O720" s="185"/>
      <c r="P720" s="185"/>
      <c r="Q720" s="185"/>
      <c r="R720" s="185"/>
      <c r="S720" s="187"/>
      <c r="T720" s="188"/>
      <c r="U720" s="189"/>
      <c r="V720" s="189"/>
      <c r="W720" s="189"/>
      <c r="X720" s="189"/>
      <c r="Y720" s="189"/>
      <c r="Z720" s="189"/>
      <c r="AA720" s="189"/>
      <c r="AB720" s="189"/>
      <c r="AC720" s="188"/>
      <c r="AD720" s="188"/>
      <c r="AE720" s="188"/>
    </row>
    <row r="721" spans="1:31">
      <c r="A721" s="325"/>
      <c r="B721" s="185"/>
      <c r="C721" s="185"/>
      <c r="D721" s="185"/>
      <c r="E721" s="185"/>
      <c r="F721" s="185"/>
      <c r="G721" s="185"/>
      <c r="H721" s="185"/>
      <c r="I721" s="185"/>
      <c r="J721" s="185"/>
      <c r="K721" s="185"/>
      <c r="L721" s="185"/>
      <c r="M721" s="185"/>
      <c r="N721" s="185"/>
      <c r="O721" s="185"/>
      <c r="P721" s="185"/>
      <c r="Q721" s="185"/>
      <c r="R721" s="185"/>
      <c r="S721" s="187"/>
      <c r="T721" s="188"/>
      <c r="U721" s="189"/>
      <c r="V721" s="189"/>
      <c r="W721" s="189"/>
      <c r="X721" s="189"/>
      <c r="Y721" s="189"/>
      <c r="Z721" s="189"/>
      <c r="AA721" s="189"/>
      <c r="AB721" s="189"/>
      <c r="AC721" s="188"/>
      <c r="AD721" s="188"/>
      <c r="AE721" s="188"/>
    </row>
    <row r="722" spans="1:31">
      <c r="A722" s="325"/>
      <c r="B722" s="185"/>
      <c r="C722" s="185"/>
      <c r="D722" s="185"/>
      <c r="E722" s="185"/>
      <c r="F722" s="185"/>
      <c r="G722" s="185"/>
      <c r="H722" s="185"/>
      <c r="I722" s="185"/>
      <c r="J722" s="185"/>
      <c r="K722" s="185"/>
      <c r="L722" s="185"/>
      <c r="M722" s="185"/>
      <c r="N722" s="185"/>
      <c r="O722" s="185"/>
      <c r="P722" s="185"/>
      <c r="Q722" s="185"/>
      <c r="R722" s="185"/>
      <c r="S722" s="187"/>
      <c r="T722" s="188"/>
      <c r="U722" s="189"/>
      <c r="V722" s="189"/>
      <c r="W722" s="189"/>
      <c r="X722" s="189"/>
      <c r="Y722" s="189"/>
      <c r="Z722" s="189"/>
      <c r="AA722" s="189"/>
      <c r="AB722" s="189"/>
      <c r="AC722" s="188"/>
      <c r="AD722" s="188"/>
      <c r="AE722" s="188"/>
    </row>
    <row r="723" spans="1:31">
      <c r="A723" s="325"/>
      <c r="B723" s="185"/>
      <c r="C723" s="185"/>
      <c r="D723" s="185"/>
      <c r="E723" s="185"/>
      <c r="F723" s="185"/>
      <c r="G723" s="185"/>
      <c r="H723" s="185"/>
      <c r="I723" s="185"/>
      <c r="J723" s="185"/>
      <c r="K723" s="185"/>
      <c r="L723" s="185"/>
      <c r="M723" s="185"/>
      <c r="N723" s="185"/>
      <c r="O723" s="185"/>
      <c r="P723" s="185"/>
      <c r="Q723" s="185"/>
      <c r="R723" s="185"/>
      <c r="S723" s="187"/>
      <c r="T723" s="188"/>
      <c r="U723" s="189"/>
      <c r="V723" s="189"/>
      <c r="W723" s="189"/>
      <c r="X723" s="189"/>
      <c r="Y723" s="189"/>
      <c r="Z723" s="189"/>
      <c r="AA723" s="189"/>
      <c r="AB723" s="189"/>
      <c r="AC723" s="188"/>
      <c r="AD723" s="188"/>
      <c r="AE723" s="188"/>
    </row>
    <row r="724" spans="1:31">
      <c r="A724" s="325"/>
      <c r="B724" s="185"/>
      <c r="C724" s="185"/>
      <c r="D724" s="185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185"/>
      <c r="P724" s="185"/>
      <c r="Q724" s="185"/>
      <c r="R724" s="185"/>
      <c r="S724" s="187"/>
      <c r="T724" s="188"/>
      <c r="U724" s="189"/>
      <c r="V724" s="189"/>
      <c r="W724" s="189"/>
      <c r="X724" s="189"/>
      <c r="Y724" s="189"/>
      <c r="Z724" s="189"/>
      <c r="AA724" s="189"/>
      <c r="AB724" s="189"/>
      <c r="AC724" s="188"/>
      <c r="AD724" s="188"/>
      <c r="AE724" s="188"/>
    </row>
    <row r="725" spans="1:31">
      <c r="A725" s="325"/>
      <c r="B725" s="185"/>
      <c r="C725" s="185"/>
      <c r="D725" s="185"/>
      <c r="E725" s="185"/>
      <c r="F725" s="185"/>
      <c r="G725" s="185"/>
      <c r="H725" s="185"/>
      <c r="I725" s="185"/>
      <c r="J725" s="185"/>
      <c r="K725" s="185"/>
      <c r="L725" s="185"/>
      <c r="M725" s="185"/>
      <c r="N725" s="185"/>
      <c r="O725" s="185"/>
      <c r="P725" s="185"/>
      <c r="Q725" s="185"/>
      <c r="R725" s="185"/>
      <c r="S725" s="187"/>
      <c r="T725" s="188"/>
      <c r="U725" s="189"/>
      <c r="V725" s="189"/>
      <c r="W725" s="189"/>
      <c r="X725" s="189"/>
      <c r="Y725" s="189"/>
      <c r="Z725" s="189"/>
      <c r="AA725" s="189"/>
      <c r="AB725" s="189"/>
      <c r="AC725" s="188"/>
      <c r="AD725" s="188"/>
      <c r="AE725" s="188"/>
    </row>
    <row r="726" spans="1:31">
      <c r="A726" s="325"/>
      <c r="B726" s="185"/>
      <c r="C726" s="185"/>
      <c r="D726" s="185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185"/>
      <c r="P726" s="185"/>
      <c r="Q726" s="185"/>
      <c r="R726" s="185"/>
      <c r="S726" s="187"/>
      <c r="T726" s="188"/>
      <c r="U726" s="189"/>
      <c r="V726" s="189"/>
      <c r="W726" s="189"/>
      <c r="X726" s="189"/>
      <c r="Y726" s="189"/>
      <c r="Z726" s="189"/>
      <c r="AA726" s="189"/>
      <c r="AB726" s="189"/>
      <c r="AC726" s="188"/>
      <c r="AD726" s="188"/>
      <c r="AE726" s="188"/>
    </row>
    <row r="727" spans="1:31">
      <c r="A727" s="325"/>
      <c r="B727" s="185"/>
      <c r="C727" s="185"/>
      <c r="D727" s="185"/>
      <c r="E727" s="185"/>
      <c r="F727" s="185"/>
      <c r="G727" s="185"/>
      <c r="H727" s="185"/>
      <c r="I727" s="185"/>
      <c r="J727" s="185"/>
      <c r="K727" s="185"/>
      <c r="L727" s="185"/>
      <c r="M727" s="185"/>
      <c r="N727" s="185"/>
      <c r="O727" s="185"/>
      <c r="P727" s="185"/>
      <c r="Q727" s="185"/>
      <c r="R727" s="185"/>
      <c r="S727" s="187"/>
      <c r="T727" s="188"/>
      <c r="U727" s="189"/>
      <c r="V727" s="189"/>
      <c r="W727" s="189"/>
      <c r="X727" s="189"/>
      <c r="Y727" s="189"/>
      <c r="Z727" s="189"/>
      <c r="AA727" s="189"/>
      <c r="AB727" s="189"/>
      <c r="AC727" s="188"/>
      <c r="AD727" s="188"/>
      <c r="AE727" s="188"/>
    </row>
    <row r="728" spans="1:31">
      <c r="A728" s="325"/>
      <c r="B728" s="185"/>
      <c r="C728" s="185"/>
      <c r="D728" s="185"/>
      <c r="E728" s="185"/>
      <c r="F728" s="185"/>
      <c r="G728" s="185"/>
      <c r="H728" s="185"/>
      <c r="I728" s="185"/>
      <c r="J728" s="185"/>
      <c r="K728" s="185"/>
      <c r="L728" s="185"/>
      <c r="M728" s="185"/>
      <c r="N728" s="185"/>
      <c r="O728" s="185"/>
      <c r="P728" s="185"/>
      <c r="Q728" s="185"/>
      <c r="R728" s="185"/>
      <c r="S728" s="187"/>
      <c r="T728" s="188"/>
      <c r="U728" s="189"/>
      <c r="V728" s="189"/>
      <c r="W728" s="189"/>
      <c r="X728" s="189"/>
      <c r="Y728" s="189"/>
      <c r="Z728" s="189"/>
      <c r="AA728" s="189"/>
      <c r="AB728" s="189"/>
      <c r="AC728" s="188"/>
      <c r="AD728" s="188"/>
      <c r="AE728" s="188"/>
    </row>
    <row r="729" spans="1:31">
      <c r="A729" s="325"/>
      <c r="B729" s="185"/>
      <c r="C729" s="185"/>
      <c r="D729" s="185"/>
      <c r="E729" s="185"/>
      <c r="F729" s="185"/>
      <c r="G729" s="185"/>
      <c r="H729" s="185"/>
      <c r="I729" s="185"/>
      <c r="J729" s="185"/>
      <c r="K729" s="185"/>
      <c r="L729" s="185"/>
      <c r="M729" s="185"/>
      <c r="N729" s="185"/>
      <c r="O729" s="185"/>
      <c r="P729" s="185"/>
      <c r="Q729" s="185"/>
      <c r="R729" s="185"/>
      <c r="S729" s="187"/>
      <c r="T729" s="188"/>
      <c r="U729" s="189"/>
      <c r="V729" s="189"/>
      <c r="W729" s="189"/>
      <c r="X729" s="189"/>
      <c r="Y729" s="189"/>
      <c r="Z729" s="189"/>
      <c r="AA729" s="189"/>
      <c r="AB729" s="189"/>
      <c r="AC729" s="188"/>
      <c r="AD729" s="188"/>
      <c r="AE729" s="188"/>
    </row>
    <row r="730" spans="1:31">
      <c r="A730" s="325"/>
      <c r="B730" s="185"/>
      <c r="C730" s="185"/>
      <c r="D730" s="185"/>
      <c r="E730" s="185"/>
      <c r="F730" s="185"/>
      <c r="G730" s="185"/>
      <c r="H730" s="185"/>
      <c r="I730" s="185"/>
      <c r="J730" s="185"/>
      <c r="K730" s="185"/>
      <c r="L730" s="185"/>
      <c r="M730" s="185"/>
      <c r="N730" s="185"/>
      <c r="O730" s="185"/>
      <c r="P730" s="185"/>
      <c r="Q730" s="185"/>
      <c r="R730" s="185"/>
      <c r="S730" s="187"/>
      <c r="T730" s="188"/>
      <c r="U730" s="189"/>
      <c r="V730" s="189"/>
      <c r="W730" s="189"/>
      <c r="X730" s="189"/>
      <c r="Y730" s="189"/>
      <c r="Z730" s="189"/>
      <c r="AA730" s="189"/>
      <c r="AB730" s="189"/>
      <c r="AC730" s="188"/>
      <c r="AD730" s="188"/>
      <c r="AE730" s="188"/>
    </row>
    <row r="731" spans="1:31">
      <c r="A731" s="325"/>
      <c r="B731" s="185"/>
      <c r="C731" s="185"/>
      <c r="D731" s="185"/>
      <c r="E731" s="185"/>
      <c r="F731" s="185"/>
      <c r="G731" s="185"/>
      <c r="H731" s="185"/>
      <c r="I731" s="185"/>
      <c r="J731" s="185"/>
      <c r="K731" s="185"/>
      <c r="L731" s="185"/>
      <c r="M731" s="185"/>
      <c r="N731" s="185"/>
      <c r="O731" s="185"/>
      <c r="P731" s="185"/>
      <c r="Q731" s="185"/>
      <c r="R731" s="185"/>
      <c r="S731" s="187"/>
      <c r="T731" s="188"/>
      <c r="U731" s="189"/>
      <c r="V731" s="189"/>
      <c r="W731" s="189"/>
      <c r="X731" s="189"/>
      <c r="Y731" s="189"/>
      <c r="Z731" s="189"/>
      <c r="AA731" s="189"/>
      <c r="AB731" s="189"/>
      <c r="AC731" s="188"/>
      <c r="AD731" s="188"/>
      <c r="AE731" s="188"/>
    </row>
    <row r="732" spans="1:31">
      <c r="A732" s="325"/>
      <c r="B732" s="185"/>
      <c r="C732" s="185"/>
      <c r="D732" s="185"/>
      <c r="E732" s="185"/>
      <c r="F732" s="185"/>
      <c r="G732" s="185"/>
      <c r="H732" s="185"/>
      <c r="I732" s="185"/>
      <c r="J732" s="185"/>
      <c r="K732" s="185"/>
      <c r="L732" s="185"/>
      <c r="M732" s="185"/>
      <c r="N732" s="185"/>
      <c r="O732" s="185"/>
      <c r="P732" s="185"/>
      <c r="Q732" s="185"/>
      <c r="R732" s="185"/>
      <c r="S732" s="187"/>
      <c r="T732" s="188"/>
      <c r="U732" s="189"/>
      <c r="V732" s="189"/>
      <c r="W732" s="189"/>
      <c r="X732" s="189"/>
      <c r="Y732" s="189"/>
      <c r="Z732" s="189"/>
      <c r="AA732" s="189"/>
      <c r="AB732" s="189"/>
      <c r="AC732" s="188"/>
      <c r="AD732" s="188"/>
      <c r="AE732" s="188"/>
    </row>
    <row r="733" spans="1:31">
      <c r="A733" s="325"/>
      <c r="B733" s="185"/>
      <c r="C733" s="185"/>
      <c r="D733" s="185"/>
      <c r="E733" s="185"/>
      <c r="F733" s="185"/>
      <c r="G733" s="185"/>
      <c r="H733" s="185"/>
      <c r="I733" s="185"/>
      <c r="J733" s="185"/>
      <c r="K733" s="185"/>
      <c r="L733" s="185"/>
      <c r="M733" s="185"/>
      <c r="N733" s="185"/>
      <c r="O733" s="185"/>
      <c r="P733" s="185"/>
      <c r="Q733" s="185"/>
      <c r="R733" s="185"/>
      <c r="S733" s="187"/>
      <c r="T733" s="188"/>
      <c r="U733" s="189"/>
      <c r="V733" s="189"/>
      <c r="W733" s="189"/>
      <c r="X733" s="189"/>
      <c r="Y733" s="189"/>
      <c r="Z733" s="189"/>
      <c r="AA733" s="189"/>
      <c r="AB733" s="189"/>
      <c r="AC733" s="188"/>
      <c r="AD733" s="188"/>
      <c r="AE733" s="188"/>
    </row>
    <row r="734" spans="1:31">
      <c r="A734" s="325"/>
      <c r="B734" s="185"/>
      <c r="C734" s="185"/>
      <c r="D734" s="185"/>
      <c r="E734" s="185"/>
      <c r="F734" s="185"/>
      <c r="G734" s="185"/>
      <c r="H734" s="185"/>
      <c r="I734" s="185"/>
      <c r="J734" s="185"/>
      <c r="K734" s="185"/>
      <c r="L734" s="185"/>
      <c r="M734" s="185"/>
      <c r="N734" s="185"/>
      <c r="O734" s="185"/>
      <c r="P734" s="185"/>
      <c r="Q734" s="185"/>
      <c r="R734" s="185"/>
      <c r="S734" s="187"/>
      <c r="T734" s="188"/>
      <c r="U734" s="189"/>
      <c r="V734" s="189"/>
      <c r="W734" s="189"/>
      <c r="X734" s="189"/>
      <c r="Y734" s="189"/>
      <c r="Z734" s="189"/>
      <c r="AA734" s="189"/>
      <c r="AB734" s="189"/>
      <c r="AC734" s="188"/>
      <c r="AD734" s="188"/>
      <c r="AE734" s="188"/>
    </row>
    <row r="735" spans="1:31">
      <c r="A735" s="325"/>
      <c r="B735" s="185"/>
      <c r="C735" s="185"/>
      <c r="D735" s="185"/>
      <c r="E735" s="185"/>
      <c r="F735" s="185"/>
      <c r="G735" s="185"/>
      <c r="H735" s="185"/>
      <c r="I735" s="185"/>
      <c r="J735" s="185"/>
      <c r="K735" s="185"/>
      <c r="L735" s="185"/>
      <c r="M735" s="185"/>
      <c r="N735" s="185"/>
      <c r="O735" s="185"/>
      <c r="P735" s="185"/>
      <c r="Q735" s="185"/>
      <c r="R735" s="185"/>
      <c r="S735" s="187"/>
      <c r="T735" s="188"/>
      <c r="U735" s="189"/>
      <c r="V735" s="189"/>
      <c r="W735" s="189"/>
      <c r="X735" s="189"/>
      <c r="Y735" s="189"/>
      <c r="Z735" s="189"/>
      <c r="AA735" s="189"/>
      <c r="AB735" s="189"/>
      <c r="AC735" s="188"/>
      <c r="AD735" s="188"/>
      <c r="AE735" s="188"/>
    </row>
    <row r="736" spans="1:31">
      <c r="A736" s="325"/>
      <c r="B736" s="185"/>
      <c r="C736" s="185"/>
      <c r="D736" s="185"/>
      <c r="E736" s="185"/>
      <c r="F736" s="185"/>
      <c r="G736" s="185"/>
      <c r="H736" s="185"/>
      <c r="I736" s="185"/>
      <c r="J736" s="185"/>
      <c r="K736" s="185"/>
      <c r="L736" s="185"/>
      <c r="M736" s="185"/>
      <c r="N736" s="185"/>
      <c r="O736" s="185"/>
      <c r="P736" s="185"/>
      <c r="Q736" s="185"/>
      <c r="R736" s="185"/>
      <c r="S736" s="187"/>
      <c r="T736" s="188"/>
      <c r="U736" s="189"/>
      <c r="V736" s="189"/>
      <c r="W736" s="189"/>
      <c r="X736" s="189"/>
      <c r="Y736" s="189"/>
      <c r="Z736" s="189"/>
      <c r="AA736" s="189"/>
      <c r="AB736" s="189"/>
      <c r="AC736" s="188"/>
      <c r="AD736" s="188"/>
      <c r="AE736" s="188"/>
    </row>
    <row r="737" spans="1:31">
      <c r="A737" s="325"/>
      <c r="B737" s="185"/>
      <c r="C737" s="185"/>
      <c r="D737" s="185"/>
      <c r="E737" s="185"/>
      <c r="F737" s="185"/>
      <c r="G737" s="185"/>
      <c r="H737" s="185"/>
      <c r="I737" s="185"/>
      <c r="J737" s="185"/>
      <c r="K737" s="185"/>
      <c r="L737" s="185"/>
      <c r="M737" s="185"/>
      <c r="N737" s="185"/>
      <c r="O737" s="185"/>
      <c r="P737" s="185"/>
      <c r="Q737" s="185"/>
      <c r="R737" s="185"/>
      <c r="S737" s="187"/>
      <c r="T737" s="188"/>
      <c r="U737" s="189"/>
      <c r="V737" s="189"/>
      <c r="W737" s="189"/>
      <c r="X737" s="189"/>
      <c r="Y737" s="189"/>
      <c r="Z737" s="189"/>
      <c r="AA737" s="189"/>
      <c r="AB737" s="189"/>
      <c r="AC737" s="188"/>
      <c r="AD737" s="188"/>
      <c r="AE737" s="188"/>
    </row>
    <row r="738" spans="1:31">
      <c r="A738" s="325"/>
      <c r="B738" s="185"/>
      <c r="C738" s="185"/>
      <c r="D738" s="185"/>
      <c r="E738" s="185"/>
      <c r="F738" s="185"/>
      <c r="G738" s="185"/>
      <c r="H738" s="185"/>
      <c r="I738" s="185"/>
      <c r="J738" s="185"/>
      <c r="K738" s="185"/>
      <c r="L738" s="185"/>
      <c r="M738" s="185"/>
      <c r="N738" s="185"/>
      <c r="O738" s="185"/>
      <c r="P738" s="185"/>
      <c r="Q738" s="185"/>
      <c r="R738" s="185"/>
      <c r="S738" s="187"/>
      <c r="T738" s="188"/>
      <c r="U738" s="189"/>
      <c r="V738" s="189"/>
      <c r="W738" s="189"/>
      <c r="X738" s="189"/>
      <c r="Y738" s="189"/>
      <c r="Z738" s="189"/>
      <c r="AA738" s="189"/>
      <c r="AB738" s="189"/>
      <c r="AC738" s="188"/>
      <c r="AD738" s="188"/>
      <c r="AE738" s="188"/>
    </row>
    <row r="739" spans="1:31">
      <c r="A739" s="325"/>
      <c r="B739" s="185"/>
      <c r="C739" s="185"/>
      <c r="D739" s="185"/>
      <c r="E739" s="185"/>
      <c r="F739" s="185"/>
      <c r="G739" s="185"/>
      <c r="H739" s="185"/>
      <c r="I739" s="185"/>
      <c r="J739" s="185"/>
      <c r="K739" s="185"/>
      <c r="L739" s="185"/>
      <c r="M739" s="185"/>
      <c r="N739" s="185"/>
      <c r="O739" s="185"/>
      <c r="P739" s="185"/>
      <c r="Q739" s="185"/>
      <c r="R739" s="185"/>
      <c r="S739" s="187"/>
      <c r="T739" s="188"/>
      <c r="U739" s="189"/>
      <c r="V739" s="189"/>
      <c r="W739" s="189"/>
      <c r="X739" s="189"/>
      <c r="Y739" s="189"/>
      <c r="Z739" s="189"/>
      <c r="AA739" s="189"/>
      <c r="AB739" s="189"/>
      <c r="AC739" s="188"/>
      <c r="AD739" s="188"/>
      <c r="AE739" s="188"/>
    </row>
    <row r="740" spans="1:31">
      <c r="A740" s="325"/>
      <c r="B740" s="185"/>
      <c r="C740" s="185"/>
      <c r="D740" s="185"/>
      <c r="E740" s="185"/>
      <c r="F740" s="185"/>
      <c r="G740" s="185"/>
      <c r="H740" s="185"/>
      <c r="I740" s="185"/>
      <c r="J740" s="185"/>
      <c r="K740" s="185"/>
      <c r="L740" s="185"/>
      <c r="M740" s="185"/>
      <c r="N740" s="185"/>
      <c r="O740" s="185"/>
      <c r="P740" s="185"/>
      <c r="Q740" s="185"/>
      <c r="R740" s="185"/>
      <c r="S740" s="187"/>
      <c r="T740" s="188"/>
      <c r="U740" s="189"/>
      <c r="V740" s="189"/>
      <c r="W740" s="189"/>
      <c r="X740" s="189"/>
      <c r="Y740" s="189"/>
      <c r="Z740" s="189"/>
      <c r="AA740" s="189"/>
      <c r="AB740" s="189"/>
      <c r="AC740" s="188"/>
      <c r="AD740" s="188"/>
      <c r="AE740" s="188"/>
    </row>
    <row r="741" spans="1:31">
      <c r="A741" s="325"/>
      <c r="B741" s="185"/>
      <c r="C741" s="185"/>
      <c r="D741" s="185"/>
      <c r="E741" s="185"/>
      <c r="F741" s="185"/>
      <c r="G741" s="185"/>
      <c r="H741" s="185"/>
      <c r="I741" s="185"/>
      <c r="J741" s="185"/>
      <c r="K741" s="185"/>
      <c r="L741" s="185"/>
      <c r="M741" s="185"/>
      <c r="N741" s="185"/>
      <c r="O741" s="185"/>
      <c r="P741" s="185"/>
      <c r="Q741" s="185"/>
      <c r="R741" s="185"/>
      <c r="S741" s="187"/>
      <c r="T741" s="188"/>
      <c r="U741" s="189"/>
      <c r="V741" s="189"/>
      <c r="W741" s="189"/>
      <c r="X741" s="189"/>
      <c r="Y741" s="189"/>
      <c r="Z741" s="189"/>
      <c r="AA741" s="189"/>
      <c r="AB741" s="189"/>
      <c r="AC741" s="188"/>
      <c r="AD741" s="188"/>
      <c r="AE741" s="188"/>
    </row>
    <row r="742" spans="1:31">
      <c r="A742" s="325"/>
      <c r="B742" s="185"/>
      <c r="C742" s="185"/>
      <c r="D742" s="185"/>
      <c r="E742" s="185"/>
      <c r="F742" s="185"/>
      <c r="G742" s="185"/>
      <c r="H742" s="185"/>
      <c r="I742" s="185"/>
      <c r="J742" s="185"/>
      <c r="K742" s="185"/>
      <c r="L742" s="185"/>
      <c r="M742" s="185"/>
      <c r="N742" s="185"/>
      <c r="O742" s="185"/>
      <c r="P742" s="185"/>
      <c r="Q742" s="185"/>
      <c r="R742" s="185"/>
      <c r="S742" s="187"/>
      <c r="T742" s="188"/>
      <c r="U742" s="189"/>
      <c r="V742" s="189"/>
      <c r="W742" s="189"/>
      <c r="X742" s="189"/>
      <c r="Y742" s="189"/>
      <c r="Z742" s="189"/>
      <c r="AA742" s="189"/>
      <c r="AB742" s="189"/>
      <c r="AC742" s="188"/>
      <c r="AD742" s="188"/>
      <c r="AE742" s="188"/>
    </row>
    <row r="743" spans="1:31">
      <c r="A743" s="325"/>
      <c r="B743" s="185"/>
      <c r="C743" s="185"/>
      <c r="D743" s="185"/>
      <c r="E743" s="185"/>
      <c r="F743" s="185"/>
      <c r="G743" s="185"/>
      <c r="H743" s="185"/>
      <c r="I743" s="185"/>
      <c r="J743" s="185"/>
      <c r="K743" s="185"/>
      <c r="L743" s="185"/>
      <c r="M743" s="185"/>
      <c r="N743" s="185"/>
      <c r="O743" s="185"/>
      <c r="P743" s="185"/>
      <c r="Q743" s="185"/>
      <c r="R743" s="185"/>
      <c r="S743" s="187"/>
      <c r="T743" s="188"/>
      <c r="U743" s="189"/>
      <c r="V743" s="189"/>
      <c r="W743" s="189"/>
      <c r="X743" s="189"/>
      <c r="Y743" s="189"/>
      <c r="Z743" s="189"/>
      <c r="AA743" s="189"/>
      <c r="AB743" s="189"/>
      <c r="AC743" s="188"/>
      <c r="AD743" s="188"/>
      <c r="AE743" s="188"/>
    </row>
    <row r="744" spans="1:31">
      <c r="A744" s="325"/>
      <c r="B744" s="185"/>
      <c r="C744" s="185"/>
      <c r="D744" s="185"/>
      <c r="E744" s="185"/>
      <c r="F744" s="185"/>
      <c r="G744" s="185"/>
      <c r="H744" s="185"/>
      <c r="I744" s="185"/>
      <c r="J744" s="185"/>
      <c r="K744" s="185"/>
      <c r="L744" s="185"/>
      <c r="M744" s="185"/>
      <c r="N744" s="185"/>
      <c r="O744" s="185"/>
      <c r="P744" s="185"/>
      <c r="Q744" s="185"/>
      <c r="R744" s="185"/>
      <c r="S744" s="187"/>
      <c r="T744" s="188"/>
      <c r="U744" s="189"/>
      <c r="V744" s="189"/>
      <c r="W744" s="189"/>
      <c r="X744" s="189"/>
      <c r="Y744" s="189"/>
      <c r="Z744" s="189"/>
      <c r="AA744" s="189"/>
      <c r="AB744" s="189"/>
      <c r="AC744" s="188"/>
      <c r="AD744" s="188"/>
      <c r="AE744" s="188"/>
    </row>
    <row r="745" spans="1:31">
      <c r="A745" s="325"/>
      <c r="B745" s="185"/>
      <c r="C745" s="185"/>
      <c r="D745" s="185"/>
      <c r="E745" s="185"/>
      <c r="F745" s="185"/>
      <c r="G745" s="185"/>
      <c r="H745" s="185"/>
      <c r="I745" s="185"/>
      <c r="J745" s="185"/>
      <c r="K745" s="185"/>
      <c r="L745" s="185"/>
      <c r="M745" s="185"/>
      <c r="N745" s="185"/>
      <c r="O745" s="185"/>
      <c r="P745" s="185"/>
      <c r="Q745" s="185"/>
      <c r="R745" s="185"/>
      <c r="S745" s="187"/>
      <c r="T745" s="188"/>
      <c r="U745" s="189"/>
      <c r="V745" s="189"/>
      <c r="W745" s="189"/>
      <c r="X745" s="189"/>
      <c r="Y745" s="189"/>
      <c r="Z745" s="189"/>
      <c r="AA745" s="189"/>
      <c r="AB745" s="189"/>
      <c r="AC745" s="188"/>
      <c r="AD745" s="188"/>
      <c r="AE745" s="188"/>
    </row>
    <row r="746" spans="1:31">
      <c r="A746" s="325"/>
      <c r="B746" s="185"/>
      <c r="C746" s="185"/>
      <c r="D746" s="185"/>
      <c r="E746" s="185"/>
      <c r="F746" s="185"/>
      <c r="G746" s="185"/>
      <c r="H746" s="185"/>
      <c r="I746" s="185"/>
      <c r="J746" s="185"/>
      <c r="K746" s="185"/>
      <c r="L746" s="185"/>
      <c r="M746" s="185"/>
      <c r="N746" s="185"/>
      <c r="O746" s="185"/>
      <c r="P746" s="185"/>
      <c r="Q746" s="185"/>
      <c r="R746" s="185"/>
      <c r="S746" s="187"/>
      <c r="T746" s="188"/>
      <c r="U746" s="189"/>
      <c r="V746" s="189"/>
      <c r="W746" s="189"/>
      <c r="X746" s="189"/>
      <c r="Y746" s="189"/>
      <c r="Z746" s="189"/>
      <c r="AA746" s="189"/>
      <c r="AB746" s="189"/>
      <c r="AC746" s="188"/>
      <c r="AD746" s="188"/>
      <c r="AE746" s="188"/>
    </row>
    <row r="747" spans="1:31">
      <c r="A747" s="325"/>
      <c r="B747" s="185"/>
      <c r="C747" s="185"/>
      <c r="D747" s="185"/>
      <c r="E747" s="185"/>
      <c r="F747" s="185"/>
      <c r="G747" s="185"/>
      <c r="H747" s="185"/>
      <c r="I747" s="185"/>
      <c r="J747" s="185"/>
      <c r="K747" s="185"/>
      <c r="L747" s="185"/>
      <c r="M747" s="185"/>
      <c r="N747" s="185"/>
      <c r="O747" s="185"/>
      <c r="P747" s="185"/>
      <c r="Q747" s="185"/>
      <c r="R747" s="185"/>
      <c r="S747" s="187"/>
      <c r="T747" s="188"/>
      <c r="U747" s="189"/>
      <c r="V747" s="189"/>
      <c r="W747" s="189"/>
      <c r="X747" s="189"/>
      <c r="Y747" s="189"/>
      <c r="Z747" s="189"/>
      <c r="AA747" s="189"/>
      <c r="AB747" s="189"/>
      <c r="AC747" s="188"/>
      <c r="AD747" s="188"/>
      <c r="AE747" s="188"/>
    </row>
    <row r="748" spans="1:31">
      <c r="A748" s="325"/>
      <c r="B748" s="185"/>
      <c r="C748" s="185"/>
      <c r="D748" s="185"/>
      <c r="E748" s="185"/>
      <c r="F748" s="185"/>
      <c r="G748" s="185"/>
      <c r="H748" s="185"/>
      <c r="I748" s="185"/>
      <c r="J748" s="185"/>
      <c r="K748" s="185"/>
      <c r="L748" s="185"/>
      <c r="M748" s="185"/>
      <c r="N748" s="185"/>
      <c r="O748" s="185"/>
      <c r="P748" s="185"/>
      <c r="Q748" s="185"/>
      <c r="R748" s="185"/>
      <c r="S748" s="187"/>
      <c r="T748" s="188"/>
      <c r="U748" s="189"/>
      <c r="V748" s="189"/>
      <c r="W748" s="189"/>
      <c r="X748" s="189"/>
      <c r="Y748" s="189"/>
      <c r="Z748" s="189"/>
      <c r="AA748" s="189"/>
      <c r="AB748" s="189"/>
      <c r="AC748" s="188"/>
      <c r="AD748" s="188"/>
      <c r="AE748" s="188"/>
    </row>
    <row r="749" spans="1:31">
      <c r="A749" s="325"/>
      <c r="B749" s="185"/>
      <c r="C749" s="185"/>
      <c r="D749" s="185"/>
      <c r="E749" s="185"/>
      <c r="F749" s="185"/>
      <c r="G749" s="185"/>
      <c r="H749" s="185"/>
      <c r="I749" s="185"/>
      <c r="J749" s="185"/>
      <c r="K749" s="185"/>
      <c r="L749" s="185"/>
      <c r="M749" s="185"/>
      <c r="N749" s="185"/>
      <c r="O749" s="185"/>
      <c r="P749" s="185"/>
      <c r="Q749" s="185"/>
      <c r="R749" s="185"/>
      <c r="S749" s="187"/>
      <c r="T749" s="188"/>
      <c r="U749" s="189"/>
      <c r="V749" s="189"/>
      <c r="W749" s="189"/>
      <c r="X749" s="189"/>
      <c r="Y749" s="189"/>
      <c r="Z749" s="189"/>
      <c r="AA749" s="189"/>
      <c r="AB749" s="189"/>
      <c r="AC749" s="188"/>
      <c r="AD749" s="188"/>
      <c r="AE749" s="188"/>
    </row>
    <row r="750" spans="1:31">
      <c r="A750" s="325"/>
      <c r="B750" s="185"/>
      <c r="C750" s="185"/>
      <c r="D750" s="185"/>
      <c r="E750" s="185"/>
      <c r="F750" s="185"/>
      <c r="G750" s="185"/>
      <c r="H750" s="185"/>
      <c r="I750" s="185"/>
      <c r="J750" s="185"/>
      <c r="K750" s="185"/>
      <c r="L750" s="185"/>
      <c r="M750" s="185"/>
      <c r="N750" s="185"/>
      <c r="O750" s="185"/>
      <c r="P750" s="185"/>
      <c r="Q750" s="185"/>
      <c r="R750" s="185"/>
      <c r="S750" s="187"/>
      <c r="T750" s="188"/>
      <c r="U750" s="189"/>
      <c r="V750" s="189"/>
      <c r="W750" s="189"/>
      <c r="X750" s="189"/>
      <c r="Y750" s="189"/>
      <c r="Z750" s="189"/>
      <c r="AA750" s="189"/>
      <c r="AB750" s="189"/>
      <c r="AC750" s="188"/>
      <c r="AD750" s="188"/>
      <c r="AE750" s="188"/>
    </row>
    <row r="751" spans="1:31">
      <c r="A751" s="325"/>
      <c r="B751" s="185"/>
      <c r="C751" s="185"/>
      <c r="D751" s="185"/>
      <c r="E751" s="185"/>
      <c r="F751" s="185"/>
      <c r="G751" s="185"/>
      <c r="H751" s="185"/>
      <c r="I751" s="185"/>
      <c r="J751" s="185"/>
      <c r="K751" s="185"/>
      <c r="L751" s="185"/>
      <c r="M751" s="185"/>
      <c r="N751" s="185"/>
      <c r="O751" s="185"/>
      <c r="P751" s="185"/>
      <c r="Q751" s="185"/>
      <c r="R751" s="185"/>
      <c r="S751" s="187"/>
      <c r="T751" s="188"/>
      <c r="U751" s="189"/>
      <c r="V751" s="189"/>
      <c r="W751" s="189"/>
      <c r="X751" s="189"/>
      <c r="Y751" s="189"/>
      <c r="Z751" s="189"/>
      <c r="AA751" s="189"/>
      <c r="AB751" s="189"/>
      <c r="AC751" s="188"/>
      <c r="AD751" s="188"/>
      <c r="AE751" s="188"/>
    </row>
    <row r="752" spans="1:31">
      <c r="A752" s="325"/>
      <c r="B752" s="185"/>
      <c r="C752" s="185"/>
      <c r="D752" s="185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185"/>
      <c r="P752" s="185"/>
      <c r="Q752" s="185"/>
      <c r="R752" s="185"/>
      <c r="S752" s="187"/>
      <c r="T752" s="188"/>
      <c r="U752" s="189"/>
      <c r="V752" s="189"/>
      <c r="W752" s="189"/>
      <c r="X752" s="189"/>
      <c r="Y752" s="189"/>
      <c r="Z752" s="189"/>
      <c r="AA752" s="189"/>
      <c r="AB752" s="189"/>
      <c r="AC752" s="188"/>
      <c r="AD752" s="188"/>
      <c r="AE752" s="188"/>
    </row>
    <row r="753" spans="1:31">
      <c r="A753" s="325"/>
      <c r="B753" s="185"/>
      <c r="C753" s="185"/>
      <c r="D753" s="185"/>
      <c r="E753" s="185"/>
      <c r="F753" s="185"/>
      <c r="G753" s="185"/>
      <c r="H753" s="185"/>
      <c r="I753" s="185"/>
      <c r="J753" s="185"/>
      <c r="K753" s="185"/>
      <c r="L753" s="185"/>
      <c r="M753" s="185"/>
      <c r="N753" s="185"/>
      <c r="O753" s="185"/>
      <c r="P753" s="185"/>
      <c r="Q753" s="185"/>
      <c r="R753" s="185"/>
      <c r="S753" s="187"/>
      <c r="T753" s="188"/>
      <c r="U753" s="189"/>
      <c r="V753" s="189"/>
      <c r="W753" s="189"/>
      <c r="X753" s="189"/>
      <c r="Y753" s="189"/>
      <c r="Z753" s="189"/>
      <c r="AA753" s="189"/>
      <c r="AB753" s="189"/>
      <c r="AC753" s="188"/>
      <c r="AD753" s="188"/>
      <c r="AE753" s="188"/>
    </row>
    <row r="754" spans="1:31">
      <c r="A754" s="325"/>
      <c r="B754" s="185"/>
      <c r="C754" s="185"/>
      <c r="D754" s="185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185"/>
      <c r="P754" s="185"/>
      <c r="Q754" s="185"/>
      <c r="R754" s="185"/>
      <c r="S754" s="187"/>
      <c r="T754" s="188"/>
      <c r="U754" s="189"/>
      <c r="V754" s="189"/>
      <c r="W754" s="189"/>
      <c r="X754" s="189"/>
      <c r="Y754" s="189"/>
      <c r="Z754" s="189"/>
      <c r="AA754" s="189"/>
      <c r="AB754" s="189"/>
      <c r="AC754" s="188"/>
      <c r="AD754" s="188"/>
      <c r="AE754" s="188"/>
    </row>
    <row r="755" spans="1:31">
      <c r="A755" s="325"/>
      <c r="B755" s="185"/>
      <c r="C755" s="185"/>
      <c r="D755" s="185"/>
      <c r="E755" s="185"/>
      <c r="F755" s="185"/>
      <c r="G755" s="185"/>
      <c r="H755" s="185"/>
      <c r="I755" s="185"/>
      <c r="J755" s="185"/>
      <c r="K755" s="185"/>
      <c r="L755" s="185"/>
      <c r="M755" s="185"/>
      <c r="N755" s="185"/>
      <c r="O755" s="185"/>
      <c r="P755" s="185"/>
      <c r="Q755" s="185"/>
      <c r="R755" s="185"/>
      <c r="S755" s="187"/>
      <c r="T755" s="188"/>
      <c r="U755" s="189"/>
      <c r="V755" s="189"/>
      <c r="W755" s="189"/>
      <c r="X755" s="189"/>
      <c r="Y755" s="189"/>
      <c r="Z755" s="189"/>
      <c r="AA755" s="189"/>
      <c r="AB755" s="189"/>
      <c r="AC755" s="188"/>
      <c r="AD755" s="188"/>
      <c r="AE755" s="188"/>
    </row>
    <row r="756" spans="1:31">
      <c r="A756" s="325"/>
      <c r="B756" s="185"/>
      <c r="C756" s="185"/>
      <c r="D756" s="185"/>
      <c r="E756" s="185"/>
      <c r="F756" s="185"/>
      <c r="G756" s="185"/>
      <c r="H756" s="185"/>
      <c r="I756" s="185"/>
      <c r="J756" s="185"/>
      <c r="K756" s="185"/>
      <c r="L756" s="185"/>
      <c r="M756" s="185"/>
      <c r="N756" s="185"/>
      <c r="O756" s="185"/>
      <c r="P756" s="185"/>
      <c r="Q756" s="185"/>
      <c r="R756" s="185"/>
      <c r="S756" s="187"/>
      <c r="T756" s="188"/>
      <c r="U756" s="189"/>
      <c r="V756" s="189"/>
      <c r="W756" s="189"/>
      <c r="X756" s="189"/>
      <c r="Y756" s="189"/>
      <c r="Z756" s="189"/>
      <c r="AA756" s="189"/>
      <c r="AB756" s="189"/>
      <c r="AC756" s="188"/>
      <c r="AD756" s="188"/>
      <c r="AE756" s="188"/>
    </row>
    <row r="757" spans="1:31">
      <c r="A757" s="325"/>
      <c r="B757" s="185"/>
      <c r="C757" s="185"/>
      <c r="D757" s="185"/>
      <c r="E757" s="185"/>
      <c r="F757" s="185"/>
      <c r="G757" s="185"/>
      <c r="H757" s="185"/>
      <c r="I757" s="185"/>
      <c r="J757" s="185"/>
      <c r="K757" s="185"/>
      <c r="L757" s="185"/>
      <c r="M757" s="185"/>
      <c r="N757" s="185"/>
      <c r="O757" s="185"/>
      <c r="P757" s="185"/>
      <c r="Q757" s="185"/>
      <c r="R757" s="185"/>
      <c r="S757" s="187"/>
      <c r="T757" s="188"/>
      <c r="U757" s="189"/>
      <c r="V757" s="189"/>
      <c r="W757" s="189"/>
      <c r="X757" s="189"/>
      <c r="Y757" s="189"/>
      <c r="Z757" s="189"/>
      <c r="AA757" s="189"/>
      <c r="AB757" s="189"/>
      <c r="AC757" s="188"/>
      <c r="AD757" s="188"/>
      <c r="AE757" s="188"/>
    </row>
    <row r="758" spans="1:31">
      <c r="A758" s="325"/>
      <c r="B758" s="185"/>
      <c r="C758" s="185"/>
      <c r="D758" s="185"/>
      <c r="E758" s="185"/>
      <c r="F758" s="185"/>
      <c r="G758" s="185"/>
      <c r="H758" s="185"/>
      <c r="I758" s="185"/>
      <c r="J758" s="185"/>
      <c r="K758" s="185"/>
      <c r="L758" s="185"/>
      <c r="M758" s="185"/>
      <c r="N758" s="185"/>
      <c r="O758" s="185"/>
      <c r="P758" s="185"/>
      <c r="Q758" s="185"/>
      <c r="R758" s="185"/>
      <c r="S758" s="187"/>
      <c r="T758" s="188"/>
      <c r="U758" s="189"/>
      <c r="V758" s="189"/>
      <c r="W758" s="189"/>
      <c r="X758" s="189"/>
      <c r="Y758" s="189"/>
      <c r="Z758" s="189"/>
      <c r="AA758" s="189"/>
      <c r="AB758" s="189"/>
      <c r="AC758" s="188"/>
      <c r="AD758" s="188"/>
      <c r="AE758" s="188"/>
    </row>
    <row r="759" spans="1:31">
      <c r="A759" s="325"/>
      <c r="B759" s="185"/>
      <c r="C759" s="185"/>
      <c r="D759" s="185"/>
      <c r="E759" s="185"/>
      <c r="F759" s="185"/>
      <c r="G759" s="185"/>
      <c r="H759" s="185"/>
      <c r="I759" s="185"/>
      <c r="J759" s="185"/>
      <c r="K759" s="185"/>
      <c r="L759" s="185"/>
      <c r="M759" s="185"/>
      <c r="N759" s="185"/>
      <c r="O759" s="185"/>
      <c r="P759" s="185"/>
      <c r="Q759" s="185"/>
      <c r="R759" s="185"/>
      <c r="S759" s="187"/>
      <c r="T759" s="188"/>
      <c r="U759" s="189"/>
      <c r="V759" s="189"/>
      <c r="W759" s="189"/>
      <c r="X759" s="189"/>
      <c r="Y759" s="189"/>
      <c r="Z759" s="189"/>
      <c r="AA759" s="189"/>
      <c r="AB759" s="189"/>
      <c r="AC759" s="188"/>
      <c r="AD759" s="188"/>
      <c r="AE759" s="188"/>
    </row>
    <row r="760" spans="1:31">
      <c r="A760" s="325"/>
      <c r="B760" s="185"/>
      <c r="C760" s="185"/>
      <c r="D760" s="185"/>
      <c r="E760" s="185"/>
      <c r="F760" s="185"/>
      <c r="G760" s="185"/>
      <c r="H760" s="185"/>
      <c r="I760" s="185"/>
      <c r="J760" s="185"/>
      <c r="K760" s="185"/>
      <c r="L760" s="185"/>
      <c r="M760" s="185"/>
      <c r="N760" s="185"/>
      <c r="O760" s="185"/>
      <c r="P760" s="185"/>
      <c r="Q760" s="185"/>
      <c r="R760" s="185"/>
      <c r="S760" s="187"/>
      <c r="T760" s="188"/>
      <c r="U760" s="189"/>
      <c r="V760" s="189"/>
      <c r="W760" s="189"/>
      <c r="X760" s="189"/>
      <c r="Y760" s="189"/>
      <c r="Z760" s="189"/>
      <c r="AA760" s="189"/>
      <c r="AB760" s="189"/>
      <c r="AC760" s="188"/>
      <c r="AD760" s="188"/>
      <c r="AE760" s="188"/>
    </row>
    <row r="761" spans="1:31">
      <c r="A761" s="325"/>
      <c r="B761" s="185"/>
      <c r="C761" s="185"/>
      <c r="D761" s="185"/>
      <c r="E761" s="185"/>
      <c r="F761" s="185"/>
      <c r="G761" s="185"/>
      <c r="H761" s="185"/>
      <c r="I761" s="185"/>
      <c r="J761" s="185"/>
      <c r="K761" s="185"/>
      <c r="L761" s="185"/>
      <c r="M761" s="185"/>
      <c r="N761" s="185"/>
      <c r="O761" s="185"/>
      <c r="P761" s="185"/>
      <c r="Q761" s="185"/>
      <c r="R761" s="185"/>
      <c r="S761" s="187"/>
      <c r="T761" s="188"/>
      <c r="U761" s="189"/>
      <c r="V761" s="189"/>
      <c r="W761" s="189"/>
      <c r="X761" s="189"/>
      <c r="Y761" s="189"/>
      <c r="Z761" s="189"/>
      <c r="AA761" s="189"/>
      <c r="AB761" s="189"/>
      <c r="AC761" s="188"/>
      <c r="AD761" s="188"/>
      <c r="AE761" s="188"/>
    </row>
    <row r="762" spans="1:31">
      <c r="A762" s="325"/>
      <c r="B762" s="185"/>
      <c r="C762" s="185"/>
      <c r="D762" s="185"/>
      <c r="E762" s="185"/>
      <c r="F762" s="185"/>
      <c r="G762" s="185"/>
      <c r="H762" s="185"/>
      <c r="I762" s="185"/>
      <c r="J762" s="185"/>
      <c r="K762" s="185"/>
      <c r="L762" s="185"/>
      <c r="M762" s="185"/>
      <c r="N762" s="185"/>
      <c r="O762" s="185"/>
      <c r="P762" s="185"/>
      <c r="Q762" s="185"/>
      <c r="R762" s="185"/>
      <c r="S762" s="187"/>
      <c r="T762" s="188"/>
      <c r="U762" s="189"/>
      <c r="V762" s="189"/>
      <c r="W762" s="189"/>
      <c r="X762" s="189"/>
      <c r="Y762" s="189"/>
      <c r="Z762" s="189"/>
      <c r="AA762" s="189"/>
      <c r="AB762" s="189"/>
      <c r="AC762" s="188"/>
      <c r="AD762" s="188"/>
      <c r="AE762" s="188"/>
    </row>
    <row r="763" spans="1:31">
      <c r="A763" s="325"/>
      <c r="B763" s="185"/>
      <c r="C763" s="185"/>
      <c r="D763" s="185"/>
      <c r="E763" s="185"/>
      <c r="F763" s="185"/>
      <c r="G763" s="185"/>
      <c r="H763" s="185"/>
      <c r="I763" s="185"/>
      <c r="J763" s="185"/>
      <c r="K763" s="185"/>
      <c r="L763" s="185"/>
      <c r="M763" s="185"/>
      <c r="N763" s="185"/>
      <c r="O763" s="185"/>
      <c r="P763" s="185"/>
      <c r="Q763" s="185"/>
      <c r="R763" s="185"/>
      <c r="S763" s="187"/>
      <c r="T763" s="188"/>
      <c r="U763" s="189"/>
      <c r="V763" s="189"/>
      <c r="W763" s="189"/>
      <c r="X763" s="189"/>
      <c r="Y763" s="189"/>
      <c r="Z763" s="189"/>
      <c r="AA763" s="189"/>
      <c r="AB763" s="189"/>
      <c r="AC763" s="188"/>
      <c r="AD763" s="188"/>
      <c r="AE763" s="188"/>
    </row>
    <row r="764" spans="1:31">
      <c r="A764" s="325"/>
      <c r="B764" s="185"/>
      <c r="C764" s="185"/>
      <c r="D764" s="185"/>
      <c r="E764" s="185"/>
      <c r="F764" s="185"/>
      <c r="G764" s="185"/>
      <c r="H764" s="185"/>
      <c r="I764" s="185"/>
      <c r="J764" s="185"/>
      <c r="K764" s="185"/>
      <c r="L764" s="185"/>
      <c r="M764" s="185"/>
      <c r="N764" s="185"/>
      <c r="O764" s="185"/>
      <c r="P764" s="185"/>
      <c r="Q764" s="185"/>
      <c r="R764" s="185"/>
      <c r="S764" s="187"/>
      <c r="T764" s="188"/>
      <c r="U764" s="189"/>
      <c r="V764" s="189"/>
      <c r="W764" s="189"/>
      <c r="X764" s="189"/>
      <c r="Y764" s="189"/>
      <c r="Z764" s="189"/>
      <c r="AA764" s="189"/>
      <c r="AB764" s="189"/>
      <c r="AC764" s="188"/>
      <c r="AD764" s="188"/>
      <c r="AE764" s="188"/>
    </row>
    <row r="765" spans="1:31">
      <c r="A765" s="325"/>
      <c r="B765" s="185"/>
      <c r="C765" s="185"/>
      <c r="D765" s="185"/>
      <c r="E765" s="185"/>
      <c r="F765" s="185"/>
      <c r="G765" s="185"/>
      <c r="H765" s="185"/>
      <c r="I765" s="185"/>
      <c r="J765" s="185"/>
      <c r="K765" s="185"/>
      <c r="L765" s="185"/>
      <c r="M765" s="185"/>
      <c r="N765" s="185"/>
      <c r="O765" s="185"/>
      <c r="P765" s="185"/>
      <c r="Q765" s="185"/>
      <c r="R765" s="185"/>
      <c r="S765" s="187"/>
      <c r="T765" s="188"/>
      <c r="U765" s="189"/>
      <c r="V765" s="189"/>
      <c r="W765" s="189"/>
      <c r="X765" s="189"/>
      <c r="Y765" s="189"/>
      <c r="Z765" s="189"/>
      <c r="AA765" s="189"/>
      <c r="AB765" s="189"/>
      <c r="AC765" s="188"/>
      <c r="AD765" s="188"/>
      <c r="AE765" s="188"/>
    </row>
    <row r="766" spans="1:31">
      <c r="A766" s="325"/>
      <c r="B766" s="185"/>
      <c r="C766" s="185"/>
      <c r="D766" s="185"/>
      <c r="E766" s="185"/>
      <c r="F766" s="185"/>
      <c r="G766" s="185"/>
      <c r="H766" s="185"/>
      <c r="I766" s="185"/>
      <c r="J766" s="185"/>
      <c r="K766" s="185"/>
      <c r="L766" s="185"/>
      <c r="M766" s="185"/>
      <c r="N766" s="185"/>
      <c r="O766" s="185"/>
      <c r="P766" s="185"/>
      <c r="Q766" s="185"/>
      <c r="R766" s="185"/>
      <c r="S766" s="187"/>
      <c r="T766" s="188"/>
      <c r="U766" s="189"/>
      <c r="V766" s="189"/>
      <c r="W766" s="189"/>
      <c r="X766" s="189"/>
      <c r="Y766" s="189"/>
      <c r="Z766" s="189"/>
      <c r="AA766" s="189"/>
      <c r="AB766" s="189"/>
      <c r="AC766" s="188"/>
      <c r="AD766" s="188"/>
      <c r="AE766" s="188"/>
    </row>
    <row r="767" spans="1:31">
      <c r="A767" s="325"/>
      <c r="B767" s="185"/>
      <c r="C767" s="185"/>
      <c r="D767" s="185"/>
      <c r="E767" s="185"/>
      <c r="F767" s="185"/>
      <c r="G767" s="185"/>
      <c r="H767" s="185"/>
      <c r="I767" s="185"/>
      <c r="J767" s="185"/>
      <c r="K767" s="185"/>
      <c r="L767" s="185"/>
      <c r="M767" s="185"/>
      <c r="N767" s="185"/>
      <c r="O767" s="185"/>
      <c r="P767" s="185"/>
      <c r="Q767" s="185"/>
      <c r="R767" s="185"/>
      <c r="S767" s="187"/>
      <c r="T767" s="188"/>
      <c r="U767" s="189"/>
      <c r="V767" s="189"/>
      <c r="W767" s="189"/>
      <c r="X767" s="189"/>
      <c r="Y767" s="189"/>
      <c r="Z767" s="189"/>
      <c r="AA767" s="189"/>
      <c r="AB767" s="189"/>
      <c r="AC767" s="188"/>
      <c r="AD767" s="188"/>
      <c r="AE767" s="188"/>
    </row>
    <row r="768" spans="1:31">
      <c r="A768" s="325"/>
      <c r="B768" s="185"/>
      <c r="C768" s="185"/>
      <c r="D768" s="185"/>
      <c r="E768" s="185"/>
      <c r="F768" s="185"/>
      <c r="G768" s="185"/>
      <c r="H768" s="185"/>
      <c r="I768" s="185"/>
      <c r="J768" s="185"/>
      <c r="K768" s="185"/>
      <c r="L768" s="185"/>
      <c r="M768" s="185"/>
      <c r="N768" s="185"/>
      <c r="O768" s="185"/>
      <c r="P768" s="185"/>
      <c r="Q768" s="185"/>
      <c r="R768" s="185"/>
      <c r="S768" s="187"/>
      <c r="T768" s="188"/>
      <c r="U768" s="189"/>
      <c r="V768" s="189"/>
      <c r="W768" s="189"/>
      <c r="X768" s="189"/>
      <c r="Y768" s="189"/>
      <c r="Z768" s="189"/>
      <c r="AA768" s="189"/>
      <c r="AB768" s="189"/>
      <c r="AC768" s="188"/>
      <c r="AD768" s="188"/>
      <c r="AE768" s="188"/>
    </row>
    <row r="769" spans="1:31">
      <c r="A769" s="325"/>
      <c r="B769" s="185"/>
      <c r="C769" s="185"/>
      <c r="D769" s="185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185"/>
      <c r="P769" s="185"/>
      <c r="Q769" s="185"/>
      <c r="R769" s="185"/>
      <c r="S769" s="187"/>
      <c r="T769" s="188"/>
      <c r="U769" s="189"/>
      <c r="V769" s="189"/>
      <c r="W769" s="189"/>
      <c r="X769" s="189"/>
      <c r="Y769" s="189"/>
      <c r="Z769" s="189"/>
      <c r="AA769" s="189"/>
      <c r="AB769" s="189"/>
      <c r="AC769" s="188"/>
      <c r="AD769" s="188"/>
      <c r="AE769" s="188"/>
    </row>
    <row r="770" spans="1:31">
      <c r="A770" s="325"/>
      <c r="B770" s="185"/>
      <c r="C770" s="185"/>
      <c r="D770" s="185"/>
      <c r="E770" s="185"/>
      <c r="F770" s="185"/>
      <c r="G770" s="185"/>
      <c r="H770" s="185"/>
      <c r="I770" s="185"/>
      <c r="J770" s="185"/>
      <c r="K770" s="185"/>
      <c r="L770" s="185"/>
      <c r="M770" s="185"/>
      <c r="N770" s="185"/>
      <c r="O770" s="185"/>
      <c r="P770" s="185"/>
      <c r="Q770" s="185"/>
      <c r="R770" s="185"/>
      <c r="S770" s="187"/>
      <c r="T770" s="188"/>
      <c r="U770" s="189"/>
      <c r="V770" s="189"/>
      <c r="W770" s="189"/>
      <c r="X770" s="189"/>
      <c r="Y770" s="189"/>
      <c r="Z770" s="189"/>
      <c r="AA770" s="189"/>
      <c r="AB770" s="189"/>
      <c r="AC770" s="188"/>
      <c r="AD770" s="188"/>
      <c r="AE770" s="188"/>
    </row>
    <row r="771" spans="1:31">
      <c r="A771" s="325"/>
      <c r="B771" s="185"/>
      <c r="C771" s="185"/>
      <c r="D771" s="185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185"/>
      <c r="P771" s="185"/>
      <c r="Q771" s="185"/>
      <c r="R771" s="185"/>
      <c r="S771" s="187"/>
      <c r="T771" s="188"/>
      <c r="U771" s="189"/>
      <c r="V771" s="189"/>
      <c r="W771" s="189"/>
      <c r="X771" s="189"/>
      <c r="Y771" s="189"/>
      <c r="Z771" s="189"/>
      <c r="AA771" s="189"/>
      <c r="AB771" s="189"/>
      <c r="AC771" s="188"/>
      <c r="AD771" s="188"/>
      <c r="AE771" s="188"/>
    </row>
    <row r="772" spans="1:31">
      <c r="A772" s="325"/>
      <c r="B772" s="185"/>
      <c r="C772" s="185"/>
      <c r="D772" s="185"/>
      <c r="E772" s="185"/>
      <c r="F772" s="185"/>
      <c r="G772" s="185"/>
      <c r="H772" s="185"/>
      <c r="I772" s="185"/>
      <c r="J772" s="185"/>
      <c r="K772" s="185"/>
      <c r="L772" s="185"/>
      <c r="M772" s="185"/>
      <c r="N772" s="185"/>
      <c r="O772" s="185"/>
      <c r="P772" s="185"/>
      <c r="Q772" s="185"/>
      <c r="R772" s="185"/>
      <c r="S772" s="187"/>
      <c r="T772" s="188"/>
      <c r="U772" s="189"/>
      <c r="V772" s="189"/>
      <c r="W772" s="189"/>
      <c r="X772" s="189"/>
      <c r="Y772" s="189"/>
      <c r="Z772" s="189"/>
      <c r="AA772" s="189"/>
      <c r="AB772" s="189"/>
      <c r="AC772" s="188"/>
      <c r="AD772" s="188"/>
      <c r="AE772" s="188"/>
    </row>
    <row r="773" spans="1:31">
      <c r="A773" s="325"/>
      <c r="B773" s="185"/>
      <c r="C773" s="185"/>
      <c r="D773" s="185"/>
      <c r="E773" s="185"/>
      <c r="F773" s="185"/>
      <c r="G773" s="185"/>
      <c r="H773" s="185"/>
      <c r="I773" s="185"/>
      <c r="J773" s="185"/>
      <c r="K773" s="185"/>
      <c r="L773" s="185"/>
      <c r="M773" s="185"/>
      <c r="N773" s="185"/>
      <c r="O773" s="185"/>
      <c r="P773" s="185"/>
      <c r="Q773" s="185"/>
      <c r="R773" s="185"/>
      <c r="S773" s="187"/>
      <c r="T773" s="188"/>
      <c r="U773" s="189"/>
      <c r="V773" s="189"/>
      <c r="W773" s="189"/>
      <c r="X773" s="189"/>
      <c r="Y773" s="189"/>
      <c r="Z773" s="189"/>
      <c r="AA773" s="189"/>
      <c r="AB773" s="189"/>
      <c r="AC773" s="188"/>
      <c r="AD773" s="188"/>
      <c r="AE773" s="188"/>
    </row>
    <row r="774" spans="1:31">
      <c r="A774" s="325"/>
      <c r="B774" s="185"/>
      <c r="C774" s="185"/>
      <c r="D774" s="185"/>
      <c r="E774" s="185"/>
      <c r="F774" s="185"/>
      <c r="G774" s="185"/>
      <c r="H774" s="185"/>
      <c r="I774" s="185"/>
      <c r="J774" s="185"/>
      <c r="K774" s="185"/>
      <c r="L774" s="185"/>
      <c r="M774" s="185"/>
      <c r="N774" s="185"/>
      <c r="O774" s="185"/>
      <c r="P774" s="185"/>
      <c r="Q774" s="185"/>
      <c r="R774" s="185"/>
      <c r="S774" s="187"/>
      <c r="T774" s="188"/>
      <c r="U774" s="189"/>
      <c r="V774" s="189"/>
      <c r="W774" s="189"/>
      <c r="X774" s="189"/>
      <c r="Y774" s="189"/>
      <c r="Z774" s="189"/>
      <c r="AA774" s="189"/>
      <c r="AB774" s="189"/>
      <c r="AC774" s="188"/>
      <c r="AD774" s="188"/>
      <c r="AE774" s="188"/>
    </row>
    <row r="775" spans="1:31">
      <c r="A775" s="325"/>
      <c r="B775" s="185"/>
      <c r="C775" s="185"/>
      <c r="D775" s="185"/>
      <c r="E775" s="185"/>
      <c r="F775" s="185"/>
      <c r="G775" s="185"/>
      <c r="H775" s="185"/>
      <c r="I775" s="185"/>
      <c r="J775" s="185"/>
      <c r="K775" s="185"/>
      <c r="L775" s="185"/>
      <c r="M775" s="185"/>
      <c r="N775" s="185"/>
      <c r="O775" s="185"/>
      <c r="P775" s="185"/>
      <c r="Q775" s="185"/>
      <c r="R775" s="185"/>
      <c r="S775" s="187"/>
      <c r="T775" s="188"/>
      <c r="U775" s="189"/>
      <c r="V775" s="189"/>
      <c r="W775" s="189"/>
      <c r="X775" s="189"/>
      <c r="Y775" s="189"/>
      <c r="Z775" s="189"/>
      <c r="AA775" s="189"/>
      <c r="AB775" s="189"/>
      <c r="AC775" s="188"/>
      <c r="AD775" s="188"/>
      <c r="AE775" s="188"/>
    </row>
    <row r="776" spans="1:31">
      <c r="A776" s="325"/>
      <c r="B776" s="185"/>
      <c r="C776" s="185"/>
      <c r="D776" s="185"/>
      <c r="E776" s="185"/>
      <c r="F776" s="185"/>
      <c r="G776" s="185"/>
      <c r="H776" s="185"/>
      <c r="I776" s="185"/>
      <c r="J776" s="185"/>
      <c r="K776" s="185"/>
      <c r="L776" s="185"/>
      <c r="M776" s="185"/>
      <c r="N776" s="185"/>
      <c r="O776" s="185"/>
      <c r="P776" s="185"/>
      <c r="Q776" s="185"/>
      <c r="R776" s="185"/>
      <c r="S776" s="187"/>
      <c r="T776" s="188"/>
      <c r="U776" s="189"/>
      <c r="V776" s="189"/>
      <c r="W776" s="189"/>
      <c r="X776" s="189"/>
      <c r="Y776" s="189"/>
      <c r="Z776" s="189"/>
      <c r="AA776" s="189"/>
      <c r="AB776" s="189"/>
      <c r="AC776" s="188"/>
      <c r="AD776" s="188"/>
      <c r="AE776" s="188"/>
    </row>
    <row r="777" spans="1:31">
      <c r="A777" s="325"/>
      <c r="B777" s="185"/>
      <c r="C777" s="185"/>
      <c r="D777" s="185"/>
      <c r="E777" s="185"/>
      <c r="F777" s="185"/>
      <c r="G777" s="185"/>
      <c r="H777" s="185"/>
      <c r="I777" s="185"/>
      <c r="J777" s="185"/>
      <c r="K777" s="185"/>
      <c r="L777" s="185"/>
      <c r="M777" s="185"/>
      <c r="N777" s="185"/>
      <c r="O777" s="185"/>
      <c r="P777" s="185"/>
      <c r="Q777" s="185"/>
      <c r="R777" s="185"/>
      <c r="S777" s="187"/>
      <c r="T777" s="188"/>
      <c r="U777" s="189"/>
      <c r="V777" s="189"/>
      <c r="W777" s="189"/>
      <c r="X777" s="189"/>
      <c r="Y777" s="189"/>
      <c r="Z777" s="189"/>
      <c r="AA777" s="189"/>
      <c r="AB777" s="189"/>
      <c r="AC777" s="188"/>
      <c r="AD777" s="188"/>
      <c r="AE777" s="188"/>
    </row>
    <row r="778" spans="1:31">
      <c r="A778" s="325"/>
      <c r="B778" s="185"/>
      <c r="C778" s="185"/>
      <c r="D778" s="185"/>
      <c r="E778" s="185"/>
      <c r="F778" s="185"/>
      <c r="G778" s="185"/>
      <c r="H778" s="185"/>
      <c r="I778" s="185"/>
      <c r="J778" s="185"/>
      <c r="K778" s="185"/>
      <c r="L778" s="185"/>
      <c r="M778" s="185"/>
      <c r="N778" s="185"/>
      <c r="O778" s="185"/>
      <c r="P778" s="185"/>
      <c r="Q778" s="185"/>
      <c r="R778" s="185"/>
      <c r="S778" s="187"/>
      <c r="T778" s="188"/>
      <c r="U778" s="189"/>
      <c r="V778" s="189"/>
      <c r="W778" s="189"/>
      <c r="X778" s="189"/>
      <c r="Y778" s="189"/>
      <c r="Z778" s="189"/>
      <c r="AA778" s="189"/>
      <c r="AB778" s="189"/>
      <c r="AC778" s="188"/>
      <c r="AD778" s="188"/>
      <c r="AE778" s="188"/>
    </row>
    <row r="779" spans="1:31">
      <c r="A779" s="325"/>
      <c r="B779" s="185"/>
      <c r="C779" s="185"/>
      <c r="D779" s="185"/>
      <c r="E779" s="185"/>
      <c r="F779" s="185"/>
      <c r="G779" s="185"/>
      <c r="H779" s="185"/>
      <c r="I779" s="185"/>
      <c r="J779" s="185"/>
      <c r="K779" s="185"/>
      <c r="L779" s="185"/>
      <c r="M779" s="185"/>
      <c r="N779" s="185"/>
      <c r="O779" s="185"/>
      <c r="P779" s="185"/>
      <c r="Q779" s="185"/>
      <c r="R779" s="185"/>
      <c r="S779" s="187"/>
      <c r="T779" s="188"/>
      <c r="U779" s="189"/>
      <c r="V779" s="189"/>
      <c r="W779" s="189"/>
      <c r="X779" s="189"/>
      <c r="Y779" s="189"/>
      <c r="Z779" s="189"/>
      <c r="AA779" s="189"/>
      <c r="AB779" s="189"/>
      <c r="AC779" s="188"/>
      <c r="AD779" s="188"/>
      <c r="AE779" s="188"/>
    </row>
    <row r="780" spans="1:31">
      <c r="A780" s="325"/>
      <c r="B780" s="185"/>
      <c r="C780" s="185"/>
      <c r="D780" s="185"/>
      <c r="E780" s="185"/>
      <c r="F780" s="185"/>
      <c r="G780" s="185"/>
      <c r="H780" s="185"/>
      <c r="I780" s="185"/>
      <c r="J780" s="185"/>
      <c r="K780" s="185"/>
      <c r="L780" s="185"/>
      <c r="M780" s="185"/>
      <c r="N780" s="185"/>
      <c r="O780" s="185"/>
      <c r="P780" s="185"/>
      <c r="Q780" s="185"/>
      <c r="R780" s="185"/>
      <c r="S780" s="187"/>
      <c r="T780" s="188"/>
      <c r="U780" s="189"/>
      <c r="V780" s="189"/>
      <c r="W780" s="189"/>
      <c r="X780" s="189"/>
      <c r="Y780" s="189"/>
      <c r="Z780" s="189"/>
      <c r="AA780" s="189"/>
      <c r="AB780" s="189"/>
      <c r="AC780" s="188"/>
      <c r="AD780" s="188"/>
      <c r="AE780" s="188"/>
    </row>
    <row r="781" spans="1:31">
      <c r="A781" s="325"/>
      <c r="B781" s="185"/>
      <c r="C781" s="185"/>
      <c r="D781" s="185"/>
      <c r="E781" s="185"/>
      <c r="F781" s="185"/>
      <c r="G781" s="185"/>
      <c r="H781" s="185"/>
      <c r="I781" s="185"/>
      <c r="J781" s="185"/>
      <c r="K781" s="185"/>
      <c r="L781" s="185"/>
      <c r="M781" s="185"/>
      <c r="N781" s="185"/>
      <c r="O781" s="185"/>
      <c r="P781" s="185"/>
      <c r="Q781" s="185"/>
      <c r="R781" s="185"/>
      <c r="S781" s="187"/>
      <c r="T781" s="188"/>
      <c r="U781" s="189"/>
      <c r="V781" s="189"/>
      <c r="W781" s="189"/>
      <c r="X781" s="189"/>
      <c r="Y781" s="189"/>
      <c r="Z781" s="189"/>
      <c r="AA781" s="189"/>
      <c r="AB781" s="189"/>
      <c r="AC781" s="188"/>
      <c r="AD781" s="188"/>
      <c r="AE781" s="188"/>
    </row>
    <row r="782" spans="1:31">
      <c r="A782" s="325"/>
      <c r="B782" s="185"/>
      <c r="C782" s="185"/>
      <c r="D782" s="185"/>
      <c r="E782" s="185"/>
      <c r="F782" s="185"/>
      <c r="G782" s="185"/>
      <c r="H782" s="185"/>
      <c r="I782" s="185"/>
      <c r="J782" s="185"/>
      <c r="K782" s="185"/>
      <c r="L782" s="185"/>
      <c r="M782" s="185"/>
      <c r="N782" s="185"/>
      <c r="O782" s="185"/>
      <c r="P782" s="185"/>
      <c r="Q782" s="185"/>
      <c r="R782" s="185"/>
      <c r="S782" s="187"/>
      <c r="T782" s="188"/>
      <c r="U782" s="189"/>
      <c r="V782" s="189"/>
      <c r="W782" s="189"/>
      <c r="X782" s="189"/>
      <c r="Y782" s="189"/>
      <c r="Z782" s="189"/>
      <c r="AA782" s="189"/>
      <c r="AB782" s="189"/>
      <c r="AC782" s="188"/>
      <c r="AD782" s="188"/>
      <c r="AE782" s="188"/>
    </row>
    <row r="783" spans="1:31">
      <c r="A783" s="325"/>
      <c r="B783" s="185"/>
      <c r="C783" s="185"/>
      <c r="D783" s="185"/>
      <c r="E783" s="185"/>
      <c r="F783" s="185"/>
      <c r="G783" s="185"/>
      <c r="H783" s="185"/>
      <c r="I783" s="185"/>
      <c r="J783" s="185"/>
      <c r="K783" s="185"/>
      <c r="L783" s="185"/>
      <c r="M783" s="185"/>
      <c r="N783" s="185"/>
      <c r="O783" s="185"/>
      <c r="P783" s="185"/>
      <c r="Q783" s="185"/>
      <c r="R783" s="185"/>
      <c r="S783" s="187"/>
      <c r="T783" s="188"/>
      <c r="U783" s="189"/>
      <c r="V783" s="189"/>
      <c r="W783" s="189"/>
      <c r="X783" s="189"/>
      <c r="Y783" s="189"/>
      <c r="Z783" s="189"/>
      <c r="AA783" s="189"/>
      <c r="AB783" s="189"/>
      <c r="AC783" s="188"/>
      <c r="AD783" s="188"/>
      <c r="AE783" s="188"/>
    </row>
    <row r="784" spans="1:31">
      <c r="A784" s="325"/>
      <c r="B784" s="185"/>
      <c r="C784" s="185"/>
      <c r="D784" s="185"/>
      <c r="E784" s="185"/>
      <c r="F784" s="185"/>
      <c r="G784" s="185"/>
      <c r="H784" s="185"/>
      <c r="I784" s="185"/>
      <c r="J784" s="185"/>
      <c r="K784" s="185"/>
      <c r="L784" s="185"/>
      <c r="M784" s="185"/>
      <c r="N784" s="185"/>
      <c r="O784" s="185"/>
      <c r="P784" s="185"/>
      <c r="Q784" s="185"/>
      <c r="R784" s="185"/>
      <c r="S784" s="187"/>
      <c r="T784" s="188"/>
      <c r="U784" s="189"/>
      <c r="V784" s="189"/>
      <c r="W784" s="189"/>
      <c r="X784" s="189"/>
      <c r="Y784" s="189"/>
      <c r="Z784" s="189"/>
      <c r="AA784" s="189"/>
      <c r="AB784" s="189"/>
      <c r="AC784" s="188"/>
      <c r="AD784" s="188"/>
      <c r="AE784" s="188"/>
    </row>
    <row r="785" spans="1:31">
      <c r="A785" s="325"/>
      <c r="B785" s="185"/>
      <c r="C785" s="185"/>
      <c r="D785" s="185"/>
      <c r="E785" s="185"/>
      <c r="F785" s="185"/>
      <c r="G785" s="185"/>
      <c r="H785" s="185"/>
      <c r="I785" s="185"/>
      <c r="J785" s="185"/>
      <c r="K785" s="185"/>
      <c r="L785" s="185"/>
      <c r="M785" s="185"/>
      <c r="N785" s="185"/>
      <c r="O785" s="185"/>
      <c r="P785" s="185"/>
      <c r="Q785" s="185"/>
      <c r="R785" s="185"/>
      <c r="S785" s="187"/>
      <c r="T785" s="188"/>
      <c r="U785" s="189"/>
      <c r="V785" s="189"/>
      <c r="W785" s="189"/>
      <c r="X785" s="189"/>
      <c r="Y785" s="189"/>
      <c r="Z785" s="189"/>
      <c r="AA785" s="189"/>
      <c r="AB785" s="189"/>
      <c r="AC785" s="188"/>
      <c r="AD785" s="188"/>
      <c r="AE785" s="188"/>
    </row>
    <row r="786" spans="1:31">
      <c r="A786" s="325"/>
      <c r="B786" s="185"/>
      <c r="C786" s="185"/>
      <c r="D786" s="185"/>
      <c r="E786" s="185"/>
      <c r="F786" s="185"/>
      <c r="G786" s="185"/>
      <c r="H786" s="185"/>
      <c r="I786" s="185"/>
      <c r="J786" s="185"/>
      <c r="K786" s="185"/>
      <c r="L786" s="185"/>
      <c r="M786" s="185"/>
      <c r="N786" s="185"/>
      <c r="O786" s="185"/>
      <c r="P786" s="185"/>
      <c r="Q786" s="185"/>
      <c r="R786" s="185"/>
      <c r="S786" s="187"/>
      <c r="T786" s="188"/>
      <c r="U786" s="189"/>
      <c r="V786" s="189"/>
      <c r="W786" s="189"/>
      <c r="X786" s="189"/>
      <c r="Y786" s="189"/>
      <c r="Z786" s="189"/>
      <c r="AA786" s="189"/>
      <c r="AB786" s="189"/>
      <c r="AC786" s="188"/>
      <c r="AD786" s="188"/>
      <c r="AE786" s="188"/>
    </row>
    <row r="787" spans="1:31">
      <c r="A787" s="325"/>
      <c r="B787" s="185"/>
      <c r="C787" s="185"/>
      <c r="D787" s="185"/>
      <c r="E787" s="185"/>
      <c r="F787" s="185"/>
      <c r="G787" s="185"/>
      <c r="H787" s="185"/>
      <c r="I787" s="185"/>
      <c r="J787" s="185"/>
      <c r="K787" s="185"/>
      <c r="L787" s="185"/>
      <c r="M787" s="185"/>
      <c r="N787" s="185"/>
      <c r="O787" s="185"/>
      <c r="P787" s="185"/>
      <c r="Q787" s="185"/>
      <c r="R787" s="185"/>
      <c r="S787" s="187"/>
      <c r="T787" s="188"/>
      <c r="U787" s="189"/>
      <c r="V787" s="189"/>
      <c r="W787" s="189"/>
      <c r="X787" s="189"/>
      <c r="Y787" s="189"/>
      <c r="Z787" s="189"/>
      <c r="AA787" s="189"/>
      <c r="AB787" s="189"/>
      <c r="AC787" s="188"/>
      <c r="AD787" s="188"/>
      <c r="AE787" s="188"/>
    </row>
    <row r="788" spans="1:31">
      <c r="A788" s="325"/>
      <c r="B788" s="185"/>
      <c r="C788" s="185"/>
      <c r="D788" s="185"/>
      <c r="E788" s="185"/>
      <c r="F788" s="185"/>
      <c r="G788" s="185"/>
      <c r="H788" s="185"/>
      <c r="I788" s="185"/>
      <c r="J788" s="185"/>
      <c r="K788" s="185"/>
      <c r="L788" s="185"/>
      <c r="M788" s="185"/>
      <c r="N788" s="185"/>
      <c r="O788" s="185"/>
      <c r="P788" s="185"/>
      <c r="Q788" s="185"/>
      <c r="R788" s="185"/>
      <c r="S788" s="187"/>
      <c r="T788" s="188"/>
      <c r="U788" s="189"/>
      <c r="V788" s="189"/>
      <c r="W788" s="189"/>
      <c r="X788" s="189"/>
      <c r="Y788" s="189"/>
      <c r="Z788" s="189"/>
      <c r="AA788" s="189"/>
      <c r="AB788" s="189"/>
      <c r="AC788" s="188"/>
      <c r="AD788" s="188"/>
      <c r="AE788" s="188"/>
    </row>
    <row r="789" spans="1:31">
      <c r="A789" s="325"/>
      <c r="B789" s="185"/>
      <c r="C789" s="185"/>
      <c r="D789" s="185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185"/>
      <c r="P789" s="185"/>
      <c r="Q789" s="185"/>
      <c r="R789" s="185"/>
      <c r="S789" s="187"/>
      <c r="T789" s="188"/>
      <c r="U789" s="189"/>
      <c r="V789" s="189"/>
      <c r="W789" s="189"/>
      <c r="X789" s="189"/>
      <c r="Y789" s="189"/>
      <c r="Z789" s="189"/>
      <c r="AA789" s="189"/>
      <c r="AB789" s="189"/>
      <c r="AC789" s="188"/>
      <c r="AD789" s="188"/>
      <c r="AE789" s="188"/>
    </row>
    <row r="790" spans="1:31">
      <c r="A790" s="325"/>
      <c r="B790" s="185"/>
      <c r="C790" s="185"/>
      <c r="D790" s="185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185"/>
      <c r="P790" s="185"/>
      <c r="Q790" s="185"/>
      <c r="R790" s="185"/>
      <c r="S790" s="187"/>
      <c r="T790" s="188"/>
      <c r="U790" s="189"/>
      <c r="V790" s="189"/>
      <c r="W790" s="189"/>
      <c r="X790" s="189"/>
      <c r="Y790" s="189"/>
      <c r="Z790" s="189"/>
      <c r="AA790" s="189"/>
      <c r="AB790" s="189"/>
      <c r="AC790" s="188"/>
      <c r="AD790" s="188"/>
      <c r="AE790" s="188"/>
    </row>
    <row r="791" spans="1:31">
      <c r="A791" s="325"/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  <c r="P791" s="185"/>
      <c r="Q791" s="185"/>
      <c r="R791" s="185"/>
      <c r="S791" s="187"/>
      <c r="T791" s="188"/>
      <c r="U791" s="189"/>
      <c r="V791" s="189"/>
      <c r="W791" s="189"/>
      <c r="X791" s="189"/>
      <c r="Y791" s="189"/>
      <c r="Z791" s="189"/>
      <c r="AA791" s="189"/>
      <c r="AB791" s="189"/>
      <c r="AC791" s="188"/>
      <c r="AD791" s="188"/>
      <c r="AE791" s="188"/>
    </row>
    <row r="792" spans="1:31">
      <c r="A792" s="325"/>
      <c r="B792" s="185"/>
      <c r="C792" s="185"/>
      <c r="D792" s="185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185"/>
      <c r="P792" s="185"/>
      <c r="Q792" s="185"/>
      <c r="R792" s="185"/>
      <c r="S792" s="187"/>
      <c r="T792" s="188"/>
      <c r="U792" s="189"/>
      <c r="V792" s="189"/>
      <c r="W792" s="189"/>
      <c r="X792" s="189"/>
      <c r="Y792" s="189"/>
      <c r="Z792" s="189"/>
      <c r="AA792" s="189"/>
      <c r="AB792" s="189"/>
      <c r="AC792" s="188"/>
      <c r="AD792" s="188"/>
      <c r="AE792" s="188"/>
    </row>
    <row r="793" spans="1:31">
      <c r="A793" s="325"/>
      <c r="B793" s="185"/>
      <c r="C793" s="185"/>
      <c r="D793" s="185"/>
      <c r="E793" s="185"/>
      <c r="F793" s="185"/>
      <c r="G793" s="185"/>
      <c r="H793" s="185"/>
      <c r="I793" s="185"/>
      <c r="J793" s="185"/>
      <c r="K793" s="185"/>
      <c r="L793" s="185"/>
      <c r="M793" s="185"/>
      <c r="N793" s="185"/>
      <c r="O793" s="185"/>
      <c r="P793" s="185"/>
      <c r="Q793" s="185"/>
      <c r="R793" s="185"/>
      <c r="S793" s="187"/>
      <c r="T793" s="188"/>
      <c r="U793" s="189"/>
      <c r="V793" s="189"/>
      <c r="W793" s="189"/>
      <c r="X793" s="189"/>
      <c r="Y793" s="189"/>
      <c r="Z793" s="189"/>
      <c r="AA793" s="189"/>
      <c r="AB793" s="189"/>
      <c r="AC793" s="188"/>
      <c r="AD793" s="188"/>
      <c r="AE793" s="188"/>
    </row>
    <row r="794" spans="1:31">
      <c r="A794" s="325"/>
      <c r="B794" s="185"/>
      <c r="C794" s="185"/>
      <c r="D794" s="185"/>
      <c r="E794" s="185"/>
      <c r="F794" s="185"/>
      <c r="G794" s="185"/>
      <c r="H794" s="185"/>
      <c r="I794" s="185"/>
      <c r="J794" s="185"/>
      <c r="K794" s="185"/>
      <c r="L794" s="185"/>
      <c r="M794" s="185"/>
      <c r="N794" s="185"/>
      <c r="O794" s="185"/>
      <c r="P794" s="185"/>
      <c r="Q794" s="185"/>
      <c r="R794" s="185"/>
      <c r="S794" s="187"/>
      <c r="T794" s="188"/>
      <c r="U794" s="189"/>
      <c r="V794" s="189"/>
      <c r="W794" s="189"/>
      <c r="X794" s="189"/>
      <c r="Y794" s="189"/>
      <c r="Z794" s="189"/>
      <c r="AA794" s="189"/>
      <c r="AB794" s="189"/>
      <c r="AC794" s="188"/>
      <c r="AD794" s="188"/>
      <c r="AE794" s="188"/>
    </row>
    <row r="795" spans="1:31">
      <c r="A795" s="325"/>
      <c r="B795" s="185"/>
      <c r="C795" s="185"/>
      <c r="D795" s="185"/>
      <c r="E795" s="185"/>
      <c r="F795" s="185"/>
      <c r="G795" s="185"/>
      <c r="H795" s="185"/>
      <c r="I795" s="185"/>
      <c r="J795" s="185"/>
      <c r="K795" s="185"/>
      <c r="L795" s="185"/>
      <c r="M795" s="185"/>
      <c r="N795" s="185"/>
      <c r="O795" s="185"/>
      <c r="P795" s="185"/>
      <c r="Q795" s="185"/>
      <c r="R795" s="185"/>
      <c r="S795" s="187"/>
      <c r="T795" s="188"/>
      <c r="U795" s="189"/>
      <c r="V795" s="189"/>
      <c r="W795" s="189"/>
      <c r="X795" s="189"/>
      <c r="Y795" s="189"/>
      <c r="Z795" s="189"/>
      <c r="AA795" s="189"/>
      <c r="AB795" s="189"/>
      <c r="AC795" s="188"/>
      <c r="AD795" s="188"/>
      <c r="AE795" s="188"/>
    </row>
    <row r="796" spans="1:31">
      <c r="A796" s="325"/>
      <c r="B796" s="185"/>
      <c r="C796" s="185"/>
      <c r="D796" s="185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185"/>
      <c r="P796" s="185"/>
      <c r="Q796" s="185"/>
      <c r="R796" s="185"/>
      <c r="S796" s="187"/>
      <c r="T796" s="188"/>
      <c r="U796" s="189"/>
      <c r="V796" s="189"/>
      <c r="W796" s="189"/>
      <c r="X796" s="189"/>
      <c r="Y796" s="189"/>
      <c r="Z796" s="189"/>
      <c r="AA796" s="189"/>
      <c r="AB796" s="189"/>
      <c r="AC796" s="188"/>
      <c r="AD796" s="188"/>
      <c r="AE796" s="188"/>
    </row>
    <row r="797" spans="1:31">
      <c r="A797" s="325"/>
      <c r="B797" s="185"/>
      <c r="C797" s="185"/>
      <c r="D797" s="185"/>
      <c r="E797" s="185"/>
      <c r="F797" s="185"/>
      <c r="G797" s="185"/>
      <c r="H797" s="185"/>
      <c r="I797" s="185"/>
      <c r="J797" s="185"/>
      <c r="K797" s="185"/>
      <c r="L797" s="185"/>
      <c r="M797" s="185"/>
      <c r="N797" s="185"/>
      <c r="O797" s="185"/>
      <c r="P797" s="185"/>
      <c r="Q797" s="185"/>
      <c r="R797" s="185"/>
      <c r="S797" s="187"/>
      <c r="T797" s="188"/>
      <c r="U797" s="189"/>
      <c r="V797" s="189"/>
      <c r="W797" s="189"/>
      <c r="X797" s="189"/>
      <c r="Y797" s="189"/>
      <c r="Z797" s="189"/>
      <c r="AA797" s="189"/>
      <c r="AB797" s="189"/>
      <c r="AC797" s="188"/>
      <c r="AD797" s="188"/>
      <c r="AE797" s="188"/>
    </row>
    <row r="798" spans="1:31">
      <c r="A798" s="325"/>
      <c r="B798" s="185"/>
      <c r="C798" s="185"/>
      <c r="D798" s="185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185"/>
      <c r="P798" s="185"/>
      <c r="Q798" s="185"/>
      <c r="R798" s="185"/>
      <c r="S798" s="187"/>
      <c r="T798" s="188"/>
      <c r="U798" s="189"/>
      <c r="V798" s="189"/>
      <c r="W798" s="189"/>
      <c r="X798" s="189"/>
      <c r="Y798" s="189"/>
      <c r="Z798" s="189"/>
      <c r="AA798" s="189"/>
      <c r="AB798" s="189"/>
      <c r="AC798" s="188"/>
      <c r="AD798" s="188"/>
      <c r="AE798" s="188"/>
    </row>
    <row r="799" spans="1:31">
      <c r="A799" s="325"/>
      <c r="B799" s="185"/>
      <c r="C799" s="185"/>
      <c r="D799" s="185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185"/>
      <c r="P799" s="185"/>
      <c r="Q799" s="185"/>
      <c r="R799" s="185"/>
      <c r="S799" s="187"/>
      <c r="T799" s="188"/>
      <c r="U799" s="189"/>
      <c r="V799" s="189"/>
      <c r="W799" s="189"/>
      <c r="X799" s="189"/>
      <c r="Y799" s="189"/>
      <c r="Z799" s="189"/>
      <c r="AA799" s="189"/>
      <c r="AB799" s="189"/>
      <c r="AC799" s="188"/>
      <c r="AD799" s="188"/>
      <c r="AE799" s="188"/>
    </row>
    <row r="800" spans="1:31">
      <c r="A800" s="325"/>
      <c r="B800" s="185"/>
      <c r="C800" s="185"/>
      <c r="D800" s="185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185"/>
      <c r="P800" s="185"/>
      <c r="Q800" s="185"/>
      <c r="R800" s="185"/>
      <c r="S800" s="187"/>
      <c r="T800" s="188"/>
      <c r="U800" s="189"/>
      <c r="V800" s="189"/>
      <c r="W800" s="189"/>
      <c r="X800" s="189"/>
      <c r="Y800" s="189"/>
      <c r="Z800" s="189"/>
      <c r="AA800" s="189"/>
      <c r="AB800" s="189"/>
      <c r="AC800" s="188"/>
      <c r="AD800" s="188"/>
      <c r="AE800" s="188"/>
    </row>
    <row r="801" spans="1:31">
      <c r="A801" s="325"/>
      <c r="B801" s="185"/>
      <c r="C801" s="185"/>
      <c r="D801" s="185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185"/>
      <c r="P801" s="185"/>
      <c r="Q801" s="185"/>
      <c r="R801" s="185"/>
      <c r="S801" s="187"/>
      <c r="T801" s="188"/>
      <c r="U801" s="189"/>
      <c r="V801" s="189"/>
      <c r="W801" s="189"/>
      <c r="X801" s="189"/>
      <c r="Y801" s="189"/>
      <c r="Z801" s="189"/>
      <c r="AA801" s="189"/>
      <c r="AB801" s="189"/>
      <c r="AC801" s="188"/>
      <c r="AD801" s="188"/>
      <c r="AE801" s="188"/>
    </row>
    <row r="802" spans="1:31">
      <c r="A802" s="325"/>
      <c r="B802" s="185"/>
      <c r="C802" s="185"/>
      <c r="D802" s="185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185"/>
      <c r="P802" s="185"/>
      <c r="Q802" s="185"/>
      <c r="R802" s="185"/>
      <c r="S802" s="187"/>
      <c r="T802" s="188"/>
      <c r="U802" s="189"/>
      <c r="V802" s="189"/>
      <c r="W802" s="189"/>
      <c r="X802" s="189"/>
      <c r="Y802" s="189"/>
      <c r="Z802" s="189"/>
      <c r="AA802" s="189"/>
      <c r="AB802" s="189"/>
      <c r="AC802" s="188"/>
      <c r="AD802" s="188"/>
      <c r="AE802" s="188"/>
    </row>
    <row r="803" spans="1:31">
      <c r="A803" s="325"/>
      <c r="B803" s="185"/>
      <c r="C803" s="185"/>
      <c r="D803" s="185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185"/>
      <c r="P803" s="185"/>
      <c r="Q803" s="185"/>
      <c r="R803" s="185"/>
      <c r="S803" s="187"/>
      <c r="T803" s="188"/>
      <c r="U803" s="189"/>
      <c r="V803" s="189"/>
      <c r="W803" s="189"/>
      <c r="X803" s="189"/>
      <c r="Y803" s="189"/>
      <c r="Z803" s="189"/>
      <c r="AA803" s="189"/>
      <c r="AB803" s="189"/>
      <c r="AC803" s="188"/>
      <c r="AD803" s="188"/>
      <c r="AE803" s="188"/>
    </row>
    <row r="804" spans="1:31">
      <c r="A804" s="325"/>
      <c r="B804" s="185"/>
      <c r="C804" s="185"/>
      <c r="D804" s="185"/>
      <c r="E804" s="185"/>
      <c r="F804" s="185"/>
      <c r="G804" s="185"/>
      <c r="H804" s="185"/>
      <c r="I804" s="185"/>
      <c r="J804" s="185"/>
      <c r="K804" s="185"/>
      <c r="L804" s="185"/>
      <c r="M804" s="185"/>
      <c r="N804" s="185"/>
      <c r="O804" s="185"/>
      <c r="P804" s="185"/>
      <c r="Q804" s="185"/>
      <c r="R804" s="185"/>
      <c r="S804" s="187"/>
      <c r="T804" s="188"/>
      <c r="U804" s="189"/>
      <c r="V804" s="189"/>
      <c r="W804" s="189"/>
      <c r="X804" s="189"/>
      <c r="Y804" s="189"/>
      <c r="Z804" s="189"/>
      <c r="AA804" s="189"/>
      <c r="AB804" s="189"/>
      <c r="AC804" s="188"/>
      <c r="AD804" s="188"/>
      <c r="AE804" s="188"/>
    </row>
    <row r="805" spans="1:31">
      <c r="A805" s="325"/>
      <c r="B805" s="185"/>
      <c r="C805" s="185"/>
      <c r="D805" s="185"/>
      <c r="E805" s="185"/>
      <c r="F805" s="185"/>
      <c r="G805" s="185"/>
      <c r="H805" s="185"/>
      <c r="I805" s="185"/>
      <c r="J805" s="185"/>
      <c r="K805" s="185"/>
      <c r="L805" s="185"/>
      <c r="M805" s="185"/>
      <c r="N805" s="185"/>
      <c r="O805" s="185"/>
      <c r="P805" s="185"/>
      <c r="Q805" s="185"/>
      <c r="R805" s="185"/>
      <c r="S805" s="187"/>
      <c r="T805" s="188"/>
      <c r="U805" s="189"/>
      <c r="V805" s="189"/>
      <c r="W805" s="189"/>
      <c r="X805" s="189"/>
      <c r="Y805" s="189"/>
      <c r="Z805" s="189"/>
      <c r="AA805" s="189"/>
      <c r="AB805" s="189"/>
      <c r="AC805" s="188"/>
      <c r="AD805" s="188"/>
      <c r="AE805" s="188"/>
    </row>
    <row r="806" spans="1:31">
      <c r="A806" s="325"/>
      <c r="B806" s="185"/>
      <c r="C806" s="185"/>
      <c r="D806" s="185"/>
      <c r="E806" s="185"/>
      <c r="F806" s="185"/>
      <c r="G806" s="185"/>
      <c r="H806" s="185"/>
      <c r="I806" s="185"/>
      <c r="J806" s="185"/>
      <c r="K806" s="185"/>
      <c r="L806" s="185"/>
      <c r="M806" s="185"/>
      <c r="N806" s="185"/>
      <c r="O806" s="185"/>
      <c r="P806" s="185"/>
      <c r="Q806" s="185"/>
      <c r="R806" s="185"/>
      <c r="S806" s="187"/>
      <c r="T806" s="188"/>
      <c r="U806" s="189"/>
      <c r="V806" s="189"/>
      <c r="W806" s="189"/>
      <c r="X806" s="189"/>
      <c r="Y806" s="189"/>
      <c r="Z806" s="189"/>
      <c r="AA806" s="189"/>
      <c r="AB806" s="189"/>
      <c r="AC806" s="188"/>
      <c r="AD806" s="188"/>
      <c r="AE806" s="188"/>
    </row>
    <row r="807" spans="1:31">
      <c r="A807" s="325"/>
      <c r="B807" s="185"/>
      <c r="C807" s="185"/>
      <c r="D807" s="185"/>
      <c r="E807" s="185"/>
      <c r="F807" s="185"/>
      <c r="G807" s="185"/>
      <c r="H807" s="185"/>
      <c r="I807" s="185"/>
      <c r="J807" s="185"/>
      <c r="K807" s="185"/>
      <c r="L807" s="185"/>
      <c r="M807" s="185"/>
      <c r="N807" s="185"/>
      <c r="O807" s="185"/>
      <c r="P807" s="185"/>
      <c r="Q807" s="185"/>
      <c r="R807" s="185"/>
      <c r="S807" s="187"/>
      <c r="T807" s="188"/>
      <c r="U807" s="189"/>
      <c r="V807" s="189"/>
      <c r="W807" s="189"/>
      <c r="X807" s="189"/>
      <c r="Y807" s="189"/>
      <c r="Z807" s="189"/>
      <c r="AA807" s="189"/>
      <c r="AB807" s="189"/>
      <c r="AC807" s="188"/>
      <c r="AD807" s="188"/>
      <c r="AE807" s="188"/>
    </row>
    <row r="808" spans="1:31">
      <c r="A808" s="325"/>
      <c r="B808" s="185"/>
      <c r="C808" s="185"/>
      <c r="D808" s="185"/>
      <c r="E808" s="185"/>
      <c r="F808" s="185"/>
      <c r="G808" s="185"/>
      <c r="H808" s="185"/>
      <c r="I808" s="185"/>
      <c r="J808" s="185"/>
      <c r="K808" s="185"/>
      <c r="L808" s="185"/>
      <c r="M808" s="185"/>
      <c r="N808" s="185"/>
      <c r="O808" s="185"/>
      <c r="P808" s="185"/>
      <c r="Q808" s="185"/>
      <c r="R808" s="185"/>
      <c r="S808" s="187"/>
      <c r="T808" s="188"/>
      <c r="U808" s="189"/>
      <c r="V808" s="189"/>
      <c r="W808" s="189"/>
      <c r="X808" s="189"/>
      <c r="Y808" s="189"/>
      <c r="Z808" s="189"/>
      <c r="AA808" s="189"/>
      <c r="AB808" s="189"/>
      <c r="AC808" s="188"/>
      <c r="AD808" s="188"/>
      <c r="AE808" s="188"/>
    </row>
    <row r="809" spans="1:31">
      <c r="A809" s="325"/>
      <c r="B809" s="185"/>
      <c r="C809" s="185"/>
      <c r="D809" s="185"/>
      <c r="E809" s="185"/>
      <c r="F809" s="185"/>
      <c r="G809" s="185"/>
      <c r="H809" s="185"/>
      <c r="I809" s="185"/>
      <c r="J809" s="185"/>
      <c r="K809" s="185"/>
      <c r="L809" s="185"/>
      <c r="M809" s="185"/>
      <c r="N809" s="185"/>
      <c r="O809" s="185"/>
      <c r="P809" s="185"/>
      <c r="Q809" s="185"/>
      <c r="R809" s="185"/>
      <c r="S809" s="187"/>
      <c r="T809" s="188"/>
      <c r="U809" s="189"/>
      <c r="V809" s="189"/>
      <c r="W809" s="189"/>
      <c r="X809" s="189"/>
      <c r="Y809" s="189"/>
      <c r="Z809" s="189"/>
      <c r="AA809" s="189"/>
      <c r="AB809" s="189"/>
      <c r="AC809" s="188"/>
      <c r="AD809" s="188"/>
      <c r="AE809" s="188"/>
    </row>
    <row r="810" spans="1:31">
      <c r="A810" s="325"/>
      <c r="B810" s="185"/>
      <c r="C810" s="185"/>
      <c r="D810" s="185"/>
      <c r="E810" s="185"/>
      <c r="F810" s="185"/>
      <c r="G810" s="185"/>
      <c r="H810" s="185"/>
      <c r="I810" s="185"/>
      <c r="J810" s="185"/>
      <c r="K810" s="185"/>
      <c r="L810" s="185"/>
      <c r="M810" s="185"/>
      <c r="N810" s="185"/>
      <c r="O810" s="185"/>
      <c r="P810" s="185"/>
      <c r="Q810" s="185"/>
      <c r="R810" s="185"/>
      <c r="S810" s="187"/>
      <c r="T810" s="188"/>
      <c r="U810" s="189"/>
      <c r="V810" s="189"/>
      <c r="W810" s="189"/>
      <c r="X810" s="189"/>
      <c r="Y810" s="189"/>
      <c r="Z810" s="189"/>
      <c r="AA810" s="189"/>
      <c r="AB810" s="189"/>
      <c r="AC810" s="188"/>
      <c r="AD810" s="188"/>
      <c r="AE810" s="188"/>
    </row>
    <row r="811" spans="1:31">
      <c r="A811" s="325"/>
      <c r="B811" s="185"/>
      <c r="C811" s="185"/>
      <c r="D811" s="185"/>
      <c r="E811" s="185"/>
      <c r="F811" s="185"/>
      <c r="G811" s="185"/>
      <c r="H811" s="185"/>
      <c r="I811" s="185"/>
      <c r="J811" s="185"/>
      <c r="K811" s="185"/>
      <c r="L811" s="185"/>
      <c r="M811" s="185"/>
      <c r="N811" s="185"/>
      <c r="O811" s="185"/>
      <c r="P811" s="185"/>
      <c r="Q811" s="185"/>
      <c r="R811" s="185"/>
      <c r="S811" s="187"/>
      <c r="T811" s="188"/>
      <c r="U811" s="189"/>
      <c r="V811" s="189"/>
      <c r="W811" s="189"/>
      <c r="X811" s="189"/>
      <c r="Y811" s="189"/>
      <c r="Z811" s="189"/>
      <c r="AA811" s="189"/>
      <c r="AB811" s="189"/>
      <c r="AC811" s="188"/>
      <c r="AD811" s="188"/>
      <c r="AE811" s="188"/>
    </row>
    <row r="812" spans="1:31">
      <c r="A812" s="325"/>
      <c r="B812" s="185"/>
      <c r="C812" s="185"/>
      <c r="D812" s="185"/>
      <c r="E812" s="185"/>
      <c r="F812" s="185"/>
      <c r="G812" s="185"/>
      <c r="H812" s="185"/>
      <c r="I812" s="185"/>
      <c r="J812" s="185"/>
      <c r="K812" s="185"/>
      <c r="L812" s="185"/>
      <c r="M812" s="185"/>
      <c r="N812" s="185"/>
      <c r="O812" s="185"/>
      <c r="P812" s="185"/>
      <c r="Q812" s="185"/>
      <c r="R812" s="185"/>
      <c r="S812" s="187"/>
      <c r="T812" s="188"/>
      <c r="U812" s="189"/>
      <c r="V812" s="189"/>
      <c r="W812" s="189"/>
      <c r="X812" s="189"/>
      <c r="Y812" s="189"/>
      <c r="Z812" s="189"/>
      <c r="AA812" s="189"/>
      <c r="AB812" s="189"/>
      <c r="AC812" s="188"/>
      <c r="AD812" s="188"/>
      <c r="AE812" s="188"/>
    </row>
    <row r="813" spans="1:31">
      <c r="A813" s="325"/>
      <c r="B813" s="185"/>
      <c r="C813" s="185"/>
      <c r="D813" s="185"/>
      <c r="E813" s="185"/>
      <c r="F813" s="185"/>
      <c r="G813" s="185"/>
      <c r="H813" s="185"/>
      <c r="I813" s="185"/>
      <c r="J813" s="185"/>
      <c r="K813" s="185"/>
      <c r="L813" s="185"/>
      <c r="M813" s="185"/>
      <c r="N813" s="185"/>
      <c r="O813" s="185"/>
      <c r="P813" s="185"/>
      <c r="Q813" s="185"/>
      <c r="R813" s="185"/>
      <c r="S813" s="187"/>
      <c r="T813" s="188"/>
      <c r="U813" s="189"/>
      <c r="V813" s="189"/>
      <c r="W813" s="189"/>
      <c r="X813" s="189"/>
      <c r="Y813" s="189"/>
      <c r="Z813" s="189"/>
      <c r="AA813" s="189"/>
      <c r="AB813" s="189"/>
      <c r="AC813" s="188"/>
      <c r="AD813" s="188"/>
      <c r="AE813" s="188"/>
    </row>
    <row r="814" spans="1:31">
      <c r="A814" s="325"/>
      <c r="B814" s="185"/>
      <c r="C814" s="185"/>
      <c r="D814" s="185"/>
      <c r="E814" s="185"/>
      <c r="F814" s="185"/>
      <c r="G814" s="185"/>
      <c r="H814" s="185"/>
      <c r="I814" s="185"/>
      <c r="J814" s="185"/>
      <c r="K814" s="185"/>
      <c r="L814" s="185"/>
      <c r="M814" s="185"/>
      <c r="N814" s="185"/>
      <c r="O814" s="185"/>
      <c r="P814" s="185"/>
      <c r="Q814" s="185"/>
      <c r="R814" s="185"/>
      <c r="S814" s="187"/>
      <c r="T814" s="188"/>
      <c r="U814" s="189"/>
      <c r="V814" s="189"/>
      <c r="W814" s="189"/>
      <c r="X814" s="189"/>
      <c r="Y814" s="189"/>
      <c r="Z814" s="189"/>
      <c r="AA814" s="189"/>
      <c r="AB814" s="189"/>
      <c r="AC814" s="188"/>
      <c r="AD814" s="188"/>
      <c r="AE814" s="188"/>
    </row>
    <row r="815" spans="1:31">
      <c r="A815" s="325"/>
      <c r="B815" s="185"/>
      <c r="C815" s="185"/>
      <c r="D815" s="185"/>
      <c r="E815" s="185"/>
      <c r="F815" s="185"/>
      <c r="G815" s="185"/>
      <c r="H815" s="185"/>
      <c r="I815" s="185"/>
      <c r="J815" s="185"/>
      <c r="K815" s="185"/>
      <c r="L815" s="185"/>
      <c r="M815" s="185"/>
      <c r="N815" s="185"/>
      <c r="O815" s="185"/>
      <c r="P815" s="185"/>
      <c r="Q815" s="185"/>
      <c r="R815" s="185"/>
      <c r="S815" s="187"/>
      <c r="T815" s="188"/>
      <c r="U815" s="189"/>
      <c r="V815" s="189"/>
      <c r="W815" s="189"/>
      <c r="X815" s="189"/>
      <c r="Y815" s="189"/>
      <c r="Z815" s="189"/>
      <c r="AA815" s="189"/>
      <c r="AB815" s="189"/>
      <c r="AC815" s="188"/>
      <c r="AD815" s="188"/>
      <c r="AE815" s="188"/>
    </row>
    <row r="816" spans="1:31">
      <c r="A816" s="325"/>
      <c r="B816" s="185"/>
      <c r="C816" s="185"/>
      <c r="D816" s="185"/>
      <c r="E816" s="185"/>
      <c r="F816" s="185"/>
      <c r="G816" s="185"/>
      <c r="H816" s="185"/>
      <c r="I816" s="185"/>
      <c r="J816" s="185"/>
      <c r="K816" s="185"/>
      <c r="L816" s="185"/>
      <c r="M816" s="185"/>
      <c r="N816" s="185"/>
      <c r="O816" s="185"/>
      <c r="P816" s="185"/>
      <c r="Q816" s="185"/>
      <c r="R816" s="185"/>
      <c r="S816" s="187"/>
      <c r="T816" s="188"/>
      <c r="U816" s="189"/>
      <c r="V816" s="189"/>
      <c r="W816" s="189"/>
      <c r="X816" s="189"/>
      <c r="Y816" s="189"/>
      <c r="Z816" s="189"/>
      <c r="AA816" s="189"/>
      <c r="AB816" s="189"/>
      <c r="AC816" s="188"/>
      <c r="AD816" s="188"/>
      <c r="AE816" s="188"/>
    </row>
    <row r="817" spans="1:31">
      <c r="A817" s="325"/>
      <c r="B817" s="185"/>
      <c r="C817" s="185"/>
      <c r="D817" s="185"/>
      <c r="E817" s="185"/>
      <c r="F817" s="185"/>
      <c r="G817" s="185"/>
      <c r="H817" s="185"/>
      <c r="I817" s="185"/>
      <c r="J817" s="185"/>
      <c r="K817" s="185"/>
      <c r="L817" s="185"/>
      <c r="M817" s="185"/>
      <c r="N817" s="185"/>
      <c r="O817" s="185"/>
      <c r="P817" s="185"/>
      <c r="Q817" s="185"/>
      <c r="R817" s="185"/>
      <c r="S817" s="187"/>
      <c r="T817" s="188"/>
      <c r="U817" s="189"/>
      <c r="V817" s="189"/>
      <c r="W817" s="189"/>
      <c r="X817" s="189"/>
      <c r="Y817" s="189"/>
      <c r="Z817" s="189"/>
      <c r="AA817" s="189"/>
      <c r="AB817" s="189"/>
      <c r="AC817" s="188"/>
      <c r="AD817" s="188"/>
      <c r="AE817" s="188"/>
    </row>
    <row r="818" spans="1:31">
      <c r="A818" s="325"/>
      <c r="B818" s="185"/>
      <c r="C818" s="185"/>
      <c r="D818" s="185"/>
      <c r="E818" s="185"/>
      <c r="F818" s="185"/>
      <c r="G818" s="185"/>
      <c r="H818" s="185"/>
      <c r="I818" s="185"/>
      <c r="J818" s="185"/>
      <c r="K818" s="185"/>
      <c r="L818" s="185"/>
      <c r="M818" s="185"/>
      <c r="N818" s="185"/>
      <c r="O818" s="185"/>
      <c r="P818" s="185"/>
      <c r="Q818" s="185"/>
      <c r="R818" s="185"/>
      <c r="S818" s="187"/>
      <c r="T818" s="188"/>
      <c r="U818" s="189"/>
      <c r="V818" s="189"/>
      <c r="W818" s="189"/>
      <c r="X818" s="189"/>
      <c r="Y818" s="189"/>
      <c r="Z818" s="189"/>
      <c r="AA818" s="189"/>
      <c r="AB818" s="189"/>
      <c r="AC818" s="188"/>
      <c r="AD818" s="188"/>
      <c r="AE818" s="188"/>
    </row>
    <row r="819" spans="1:31">
      <c r="A819" s="325"/>
      <c r="B819" s="185"/>
      <c r="C819" s="185"/>
      <c r="D819" s="185"/>
      <c r="E819" s="185"/>
      <c r="F819" s="185"/>
      <c r="G819" s="185"/>
      <c r="H819" s="185"/>
      <c r="I819" s="185"/>
      <c r="J819" s="185"/>
      <c r="K819" s="185"/>
      <c r="L819" s="185"/>
      <c r="M819" s="185"/>
      <c r="N819" s="185"/>
      <c r="O819" s="185"/>
      <c r="P819" s="185"/>
      <c r="Q819" s="185"/>
      <c r="R819" s="185"/>
      <c r="S819" s="187"/>
      <c r="T819" s="188"/>
      <c r="U819" s="189"/>
      <c r="V819" s="189"/>
      <c r="W819" s="189"/>
      <c r="X819" s="189"/>
      <c r="Y819" s="189"/>
      <c r="Z819" s="189"/>
      <c r="AA819" s="189"/>
      <c r="AB819" s="189"/>
      <c r="AC819" s="188"/>
      <c r="AD819" s="188"/>
      <c r="AE819" s="188"/>
    </row>
    <row r="820" spans="1:31">
      <c r="A820" s="325"/>
      <c r="B820" s="185"/>
      <c r="C820" s="185"/>
      <c r="D820" s="185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185"/>
      <c r="P820" s="185"/>
      <c r="Q820" s="185"/>
      <c r="R820" s="185"/>
      <c r="S820" s="187"/>
      <c r="T820" s="188"/>
      <c r="U820" s="189"/>
      <c r="V820" s="189"/>
      <c r="W820" s="189"/>
      <c r="X820" s="189"/>
      <c r="Y820" s="189"/>
      <c r="Z820" s="189"/>
      <c r="AA820" s="189"/>
      <c r="AB820" s="189"/>
      <c r="AC820" s="188"/>
      <c r="AD820" s="188"/>
      <c r="AE820" s="188"/>
    </row>
    <row r="821" spans="1:31">
      <c r="A821" s="325"/>
      <c r="B821" s="185"/>
      <c r="C821" s="185"/>
      <c r="D821" s="185"/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185"/>
      <c r="P821" s="185"/>
      <c r="Q821" s="185"/>
      <c r="R821" s="185"/>
      <c r="S821" s="187"/>
      <c r="T821" s="188"/>
      <c r="U821" s="189"/>
      <c r="V821" s="189"/>
      <c r="W821" s="189"/>
      <c r="X821" s="189"/>
      <c r="Y821" s="189"/>
      <c r="Z821" s="189"/>
      <c r="AA821" s="189"/>
      <c r="AB821" s="189"/>
      <c r="AC821" s="188"/>
      <c r="AD821" s="188"/>
      <c r="AE821" s="188"/>
    </row>
    <row r="822" spans="1:31">
      <c r="A822" s="325"/>
      <c r="B822" s="185"/>
      <c r="C822" s="185"/>
      <c r="D822" s="185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185"/>
      <c r="P822" s="185"/>
      <c r="Q822" s="185"/>
      <c r="R822" s="185"/>
      <c r="S822" s="187"/>
      <c r="T822" s="188"/>
      <c r="U822" s="189"/>
      <c r="V822" s="189"/>
      <c r="W822" s="189"/>
      <c r="X822" s="189"/>
      <c r="Y822" s="189"/>
      <c r="Z822" s="189"/>
      <c r="AA822" s="189"/>
      <c r="AB822" s="189"/>
      <c r="AC822" s="188"/>
      <c r="AD822" s="188"/>
      <c r="AE822" s="188"/>
    </row>
    <row r="823" spans="1:31">
      <c r="A823" s="325"/>
      <c r="B823" s="185"/>
      <c r="C823" s="185"/>
      <c r="D823" s="185"/>
      <c r="E823" s="185"/>
      <c r="F823" s="185"/>
      <c r="G823" s="185"/>
      <c r="H823" s="185"/>
      <c r="I823" s="185"/>
      <c r="J823" s="185"/>
      <c r="K823" s="185"/>
      <c r="L823" s="185"/>
      <c r="M823" s="185"/>
      <c r="N823" s="185"/>
      <c r="O823" s="185"/>
      <c r="P823" s="185"/>
      <c r="Q823" s="185"/>
      <c r="R823" s="185"/>
      <c r="S823" s="187"/>
      <c r="T823" s="188"/>
      <c r="U823" s="189"/>
      <c r="V823" s="189"/>
      <c r="W823" s="189"/>
      <c r="X823" s="189"/>
      <c r="Y823" s="189"/>
      <c r="Z823" s="189"/>
      <c r="AA823" s="189"/>
      <c r="AB823" s="189"/>
      <c r="AC823" s="188"/>
      <c r="AD823" s="188"/>
      <c r="AE823" s="188"/>
    </row>
    <row r="824" spans="1:31">
      <c r="A824" s="325"/>
      <c r="B824" s="185"/>
      <c r="C824" s="185"/>
      <c r="D824" s="185"/>
      <c r="E824" s="185"/>
      <c r="F824" s="185"/>
      <c r="G824" s="185"/>
      <c r="H824" s="185"/>
      <c r="I824" s="185"/>
      <c r="J824" s="185"/>
      <c r="K824" s="185"/>
      <c r="L824" s="185"/>
      <c r="M824" s="185"/>
      <c r="N824" s="185"/>
      <c r="O824" s="185"/>
      <c r="P824" s="185"/>
      <c r="Q824" s="185"/>
      <c r="R824" s="185"/>
      <c r="S824" s="187"/>
      <c r="T824" s="188"/>
      <c r="U824" s="189"/>
      <c r="V824" s="189"/>
      <c r="W824" s="189"/>
      <c r="X824" s="189"/>
      <c r="Y824" s="189"/>
      <c r="Z824" s="189"/>
      <c r="AA824" s="189"/>
      <c r="AB824" s="189"/>
      <c r="AC824" s="188"/>
      <c r="AD824" s="188"/>
      <c r="AE824" s="188"/>
    </row>
    <row r="825" spans="1:31">
      <c r="A825" s="325"/>
      <c r="B825" s="185"/>
      <c r="C825" s="185"/>
      <c r="D825" s="185"/>
      <c r="E825" s="185"/>
      <c r="F825" s="185"/>
      <c r="G825" s="185"/>
      <c r="H825" s="185"/>
      <c r="I825" s="185"/>
      <c r="J825" s="185"/>
      <c r="K825" s="185"/>
      <c r="L825" s="185"/>
      <c r="M825" s="185"/>
      <c r="N825" s="185"/>
      <c r="O825" s="185"/>
      <c r="P825" s="185"/>
      <c r="Q825" s="185"/>
      <c r="R825" s="185"/>
      <c r="S825" s="187"/>
      <c r="T825" s="188"/>
      <c r="U825" s="189"/>
      <c r="V825" s="189"/>
      <c r="W825" s="189"/>
      <c r="X825" s="189"/>
      <c r="Y825" s="189"/>
      <c r="Z825" s="189"/>
      <c r="AA825" s="189"/>
      <c r="AB825" s="189"/>
      <c r="AC825" s="188"/>
      <c r="AD825" s="188"/>
      <c r="AE825" s="188"/>
    </row>
    <row r="826" spans="1:31">
      <c r="A826" s="325"/>
      <c r="B826" s="185"/>
      <c r="C826" s="185"/>
      <c r="D826" s="185"/>
      <c r="E826" s="185"/>
      <c r="F826" s="185"/>
      <c r="G826" s="185"/>
      <c r="H826" s="185"/>
      <c r="I826" s="185"/>
      <c r="J826" s="185"/>
      <c r="K826" s="185"/>
      <c r="L826" s="185"/>
      <c r="M826" s="185"/>
      <c r="N826" s="185"/>
      <c r="O826" s="185"/>
      <c r="P826" s="185"/>
      <c r="Q826" s="185"/>
      <c r="R826" s="185"/>
      <c r="S826" s="187"/>
      <c r="T826" s="188"/>
      <c r="U826" s="189"/>
      <c r="V826" s="189"/>
      <c r="W826" s="189"/>
      <c r="X826" s="189"/>
      <c r="Y826" s="189"/>
      <c r="Z826" s="189"/>
      <c r="AA826" s="189"/>
      <c r="AB826" s="189"/>
      <c r="AC826" s="188"/>
      <c r="AD826" s="188"/>
      <c r="AE826" s="188"/>
    </row>
    <row r="827" spans="1:31">
      <c r="A827" s="325"/>
      <c r="B827" s="185"/>
      <c r="C827" s="185"/>
      <c r="D827" s="185"/>
      <c r="E827" s="185"/>
      <c r="F827" s="185"/>
      <c r="G827" s="185"/>
      <c r="H827" s="185"/>
      <c r="I827" s="185"/>
      <c r="J827" s="185"/>
      <c r="K827" s="185"/>
      <c r="L827" s="185"/>
      <c r="M827" s="185"/>
      <c r="N827" s="185"/>
      <c r="O827" s="185"/>
      <c r="P827" s="185"/>
      <c r="Q827" s="185"/>
      <c r="R827" s="185"/>
      <c r="S827" s="187"/>
      <c r="T827" s="188"/>
      <c r="U827" s="189"/>
      <c r="V827" s="189"/>
      <c r="W827" s="189"/>
      <c r="X827" s="189"/>
      <c r="Y827" s="189"/>
      <c r="Z827" s="189"/>
      <c r="AA827" s="189"/>
      <c r="AB827" s="189"/>
      <c r="AC827" s="188"/>
      <c r="AD827" s="188"/>
      <c r="AE827" s="188"/>
    </row>
    <row r="828" spans="1:31">
      <c r="A828" s="325"/>
      <c r="B828" s="185"/>
      <c r="C828" s="185"/>
      <c r="D828" s="185"/>
      <c r="E828" s="185"/>
      <c r="F828" s="185"/>
      <c r="G828" s="185"/>
      <c r="H828" s="185"/>
      <c r="I828" s="185"/>
      <c r="J828" s="185"/>
      <c r="K828" s="185"/>
      <c r="L828" s="185"/>
      <c r="M828" s="185"/>
      <c r="N828" s="185"/>
      <c r="O828" s="185"/>
      <c r="P828" s="185"/>
      <c r="Q828" s="185"/>
      <c r="R828" s="185"/>
      <c r="S828" s="187"/>
      <c r="T828" s="188"/>
      <c r="U828" s="189"/>
      <c r="V828" s="189"/>
      <c r="W828" s="189"/>
      <c r="X828" s="189"/>
      <c r="Y828" s="189"/>
      <c r="Z828" s="189"/>
      <c r="AA828" s="189"/>
      <c r="AB828" s="189"/>
      <c r="AC828" s="188"/>
      <c r="AD828" s="188"/>
      <c r="AE828" s="188"/>
    </row>
    <row r="829" spans="1:31">
      <c r="A829" s="325"/>
      <c r="B829" s="185"/>
      <c r="C829" s="185"/>
      <c r="D829" s="185"/>
      <c r="E829" s="185"/>
      <c r="F829" s="185"/>
      <c r="G829" s="185"/>
      <c r="H829" s="185"/>
      <c r="I829" s="185"/>
      <c r="J829" s="185"/>
      <c r="K829" s="185"/>
      <c r="L829" s="185"/>
      <c r="M829" s="185"/>
      <c r="N829" s="185"/>
      <c r="O829" s="185"/>
      <c r="P829" s="185"/>
      <c r="Q829" s="185"/>
      <c r="R829" s="185"/>
      <c r="S829" s="187"/>
      <c r="T829" s="188"/>
      <c r="U829" s="189"/>
      <c r="V829" s="189"/>
      <c r="W829" s="189"/>
      <c r="X829" s="189"/>
      <c r="Y829" s="189"/>
      <c r="Z829" s="189"/>
      <c r="AA829" s="189"/>
      <c r="AB829" s="189"/>
      <c r="AC829" s="188"/>
      <c r="AD829" s="188"/>
      <c r="AE829" s="188"/>
    </row>
    <row r="830" spans="1:31">
      <c r="A830" s="325"/>
      <c r="B830" s="185"/>
      <c r="C830" s="185"/>
      <c r="D830" s="185"/>
      <c r="E830" s="185"/>
      <c r="F830" s="185"/>
      <c r="G830" s="185"/>
      <c r="H830" s="185"/>
      <c r="I830" s="185"/>
      <c r="J830" s="185"/>
      <c r="K830" s="185"/>
      <c r="L830" s="185"/>
      <c r="M830" s="185"/>
      <c r="N830" s="185"/>
      <c r="O830" s="185"/>
      <c r="P830" s="185"/>
      <c r="Q830" s="185"/>
      <c r="R830" s="185"/>
      <c r="S830" s="187"/>
      <c r="T830" s="188"/>
      <c r="U830" s="189"/>
      <c r="V830" s="189"/>
      <c r="W830" s="189"/>
      <c r="X830" s="189"/>
      <c r="Y830" s="189"/>
      <c r="Z830" s="189"/>
      <c r="AA830" s="189"/>
      <c r="AB830" s="189"/>
      <c r="AC830" s="188"/>
      <c r="AD830" s="188"/>
      <c r="AE830" s="188"/>
    </row>
    <row r="831" spans="1:31">
      <c r="A831" s="325"/>
      <c r="B831" s="185"/>
      <c r="C831" s="185"/>
      <c r="D831" s="185"/>
      <c r="E831" s="185"/>
      <c r="F831" s="185"/>
      <c r="G831" s="185"/>
      <c r="H831" s="185"/>
      <c r="I831" s="185"/>
      <c r="J831" s="185"/>
      <c r="K831" s="185"/>
      <c r="L831" s="185"/>
      <c r="M831" s="185"/>
      <c r="N831" s="185"/>
      <c r="O831" s="185"/>
      <c r="P831" s="185"/>
      <c r="Q831" s="185"/>
      <c r="R831" s="185"/>
      <c r="S831" s="187"/>
      <c r="T831" s="188"/>
      <c r="U831" s="189"/>
      <c r="V831" s="189"/>
      <c r="W831" s="189"/>
      <c r="X831" s="189"/>
      <c r="Y831" s="189"/>
      <c r="Z831" s="189"/>
      <c r="AA831" s="189"/>
      <c r="AB831" s="189"/>
      <c r="AC831" s="188"/>
      <c r="AD831" s="188"/>
      <c r="AE831" s="188"/>
    </row>
    <row r="832" spans="1:31">
      <c r="A832" s="325"/>
      <c r="B832" s="185"/>
      <c r="C832" s="185"/>
      <c r="D832" s="185"/>
      <c r="E832" s="185"/>
      <c r="F832" s="185"/>
      <c r="G832" s="185"/>
      <c r="H832" s="185"/>
      <c r="I832" s="185"/>
      <c r="J832" s="185"/>
      <c r="K832" s="185"/>
      <c r="L832" s="185"/>
      <c r="M832" s="185"/>
      <c r="N832" s="185"/>
      <c r="O832" s="185"/>
      <c r="P832" s="185"/>
      <c r="Q832" s="185"/>
      <c r="R832" s="185"/>
      <c r="S832" s="187"/>
      <c r="T832" s="188"/>
      <c r="U832" s="189"/>
      <c r="V832" s="189"/>
      <c r="W832" s="189"/>
      <c r="X832" s="189"/>
      <c r="Y832" s="189"/>
      <c r="Z832" s="189"/>
      <c r="AA832" s="189"/>
      <c r="AB832" s="189"/>
      <c r="AC832" s="188"/>
      <c r="AD832" s="188"/>
      <c r="AE832" s="188"/>
    </row>
  </sheetData>
  <mergeCells count="2">
    <mergeCell ref="B10:B11"/>
    <mergeCell ref="D10:D11"/>
  </mergeCells>
  <printOptions horizontalCentered="1"/>
  <pageMargins left="0" right="0" top="1" bottom="0.5" header="0.3" footer="0.17"/>
  <pageSetup scale="30" orientation="landscape" r:id="rId1"/>
  <headerFooter differentFirst="1" scaleWithDoc="0" alignWithMargins="0">
    <oddFooter>&amp;LCascade Natural Gas&amp;C&amp;"Times New Roman,Bold"&amp;P of &amp;N&amp;R2018 Rate of Return Report</oddFooter>
  </headerFooter>
  <rowBreaks count="1" manualBreakCount="1">
    <brk id="619" max="29" man="1"/>
  </rowBreaks>
  <colBreaks count="1" manualBreakCount="1">
    <brk id="19" min="1" max="64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8C46D153654D9479CA26337D908AEB9" ma:contentTypeVersion="56" ma:contentTypeDescription="" ma:contentTypeScope="" ma:versionID="f2b8e16ed60c0b9e9e6a76049d6e338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2019-04-23T07:00:00+00:00</OpenedDate>
    <SignificantOrder xmlns="dc463f71-b30c-4ab2-9473-d307f9d35888">false</SignificantOrder>
    <Date1 xmlns="dc463f71-b30c-4ab2-9473-d307f9d35888">2019-04-23T07:00:00+00:00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190297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1A2139F-20A9-42C2-AE37-E7DE7EDA6035}"/>
</file>

<file path=customXml/itemProps2.xml><?xml version="1.0" encoding="utf-8"?>
<ds:datastoreItem xmlns:ds="http://schemas.openxmlformats.org/officeDocument/2006/customXml" ds:itemID="{91DBF050-061D-420F-BA7F-79AD3BA9ABD9}"/>
</file>

<file path=customXml/itemProps3.xml><?xml version="1.0" encoding="utf-8"?>
<ds:datastoreItem xmlns:ds="http://schemas.openxmlformats.org/officeDocument/2006/customXml" ds:itemID="{2D5DD63C-1FD7-4BFD-9F9F-6A18913F0368}"/>
</file>

<file path=customXml/itemProps4.xml><?xml version="1.0" encoding="utf-8"?>
<ds:datastoreItem xmlns:ds="http://schemas.openxmlformats.org/officeDocument/2006/customXml" ds:itemID="{30FB4D28-481D-446D-95BD-282E3DBE3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WA Title Sheet</vt:lpstr>
      <vt:lpstr>Statement Title</vt:lpstr>
      <vt:lpstr>Dec. St. of Operations</vt:lpstr>
      <vt:lpstr>ROR Title Sheet</vt:lpstr>
      <vt:lpstr>Summary</vt:lpstr>
      <vt:lpstr>Adj. Title Sheet</vt:lpstr>
      <vt:lpstr>Acct. Adj. Summary</vt:lpstr>
      <vt:lpstr>Promo Adv Adj</vt:lpstr>
      <vt:lpstr> Working Capital (AMA)</vt:lpstr>
      <vt:lpstr>' Working Capital (AMA)'!Print_Area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 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2019-04-22T17:41:11Z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0x0101006E56B4D1795A2E4DB2F0B01679ED314A0058C46D153654D9479CA26337D908AEB9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