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1072" windowHeight="9156"/>
  </bookViews>
  <sheets>
    <sheet name="Allocated" sheetId="5" r:id="rId1"/>
    <sheet name="Unallocated Summary" sheetId="9" r:id="rId2"/>
    <sheet name="Unallocated Detail" sheetId="4" r:id="rId3"/>
    <sheet name="Common by Account" sheetId="10" r:id="rId4"/>
  </sheets>
  <externalReferences>
    <externalReference r:id="rId5"/>
  </externalReferences>
  <definedNames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H46" i="10" l="1"/>
  <c r="H43" i="10"/>
  <c r="H42" i="10"/>
  <c r="H41" i="10"/>
  <c r="H38" i="10"/>
  <c r="H37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19" i="10"/>
  <c r="H18" i="10"/>
  <c r="H17" i="10"/>
  <c r="H16" i="10"/>
  <c r="H15" i="10"/>
  <c r="H14" i="10"/>
  <c r="H13" i="10"/>
  <c r="H10" i="10"/>
  <c r="H9" i="10"/>
  <c r="H8" i="10"/>
  <c r="H7" i="10"/>
  <c r="B4" i="10" l="1"/>
  <c r="A3" i="10"/>
  <c r="A3" i="9"/>
  <c r="H65" i="10"/>
  <c r="H64" i="10"/>
  <c r="H63" i="10"/>
  <c r="H62" i="10"/>
  <c r="H61" i="10"/>
  <c r="H55" i="10"/>
  <c r="G55" i="10"/>
  <c r="F55" i="10"/>
  <c r="H54" i="10"/>
  <c r="G54" i="10"/>
  <c r="F54" i="10"/>
  <c r="H51" i="10"/>
  <c r="D51" i="10"/>
  <c r="C51" i="10"/>
  <c r="G50" i="10"/>
  <c r="F50" i="10"/>
  <c r="G46" i="10"/>
  <c r="D46" i="10" s="1"/>
  <c r="D47" i="10" s="1"/>
  <c r="F46" i="10"/>
  <c r="C46" i="10" s="1"/>
  <c r="C47" i="10" s="1"/>
  <c r="G43" i="10"/>
  <c r="D43" i="10" s="1"/>
  <c r="F43" i="10"/>
  <c r="C43" i="10"/>
  <c r="G42" i="10"/>
  <c r="D42" i="10" s="1"/>
  <c r="F42" i="10"/>
  <c r="C42" i="10" s="1"/>
  <c r="G41" i="10"/>
  <c r="D41" i="10" s="1"/>
  <c r="F41" i="10"/>
  <c r="C41" i="10" s="1"/>
  <c r="G38" i="10"/>
  <c r="D38" i="10" s="1"/>
  <c r="F38" i="10"/>
  <c r="C38" i="10" s="1"/>
  <c r="G37" i="10"/>
  <c r="D37" i="10" s="1"/>
  <c r="F37" i="10"/>
  <c r="C37" i="10" s="1"/>
  <c r="G34" i="10"/>
  <c r="D34" i="10" s="1"/>
  <c r="F34" i="10"/>
  <c r="C34" i="10" s="1"/>
  <c r="G33" i="10"/>
  <c r="D33" i="10" s="1"/>
  <c r="F33" i="10"/>
  <c r="C33" i="10" s="1"/>
  <c r="G32" i="10"/>
  <c r="F32" i="10"/>
  <c r="C32" i="10" s="1"/>
  <c r="D32" i="10"/>
  <c r="G31" i="10"/>
  <c r="D31" i="10" s="1"/>
  <c r="F31" i="10"/>
  <c r="C31" i="10" s="1"/>
  <c r="G30" i="10"/>
  <c r="D30" i="10" s="1"/>
  <c r="F30" i="10"/>
  <c r="C30" i="10" s="1"/>
  <c r="G29" i="10"/>
  <c r="D29" i="10" s="1"/>
  <c r="F29" i="10"/>
  <c r="G28" i="10"/>
  <c r="D28" i="10" s="1"/>
  <c r="F28" i="10"/>
  <c r="C28" i="10" s="1"/>
  <c r="G27" i="10"/>
  <c r="D27" i="10" s="1"/>
  <c r="F27" i="10"/>
  <c r="C27" i="10" s="1"/>
  <c r="G26" i="10"/>
  <c r="D26" i="10" s="1"/>
  <c r="F26" i="10"/>
  <c r="C26" i="10" s="1"/>
  <c r="G25" i="10"/>
  <c r="D25" i="10" s="1"/>
  <c r="F25" i="10"/>
  <c r="G24" i="10"/>
  <c r="D24" i="10" s="1"/>
  <c r="F24" i="10"/>
  <c r="C24" i="10" s="1"/>
  <c r="G23" i="10"/>
  <c r="D23" i="10" s="1"/>
  <c r="F23" i="10"/>
  <c r="C23" i="10" s="1"/>
  <c r="H35" i="10"/>
  <c r="G22" i="10"/>
  <c r="F22" i="10"/>
  <c r="C22" i="10" s="1"/>
  <c r="G19" i="10"/>
  <c r="D19" i="10" s="1"/>
  <c r="F19" i="10"/>
  <c r="C19" i="10" s="1"/>
  <c r="G18" i="10"/>
  <c r="D18" i="10" s="1"/>
  <c r="F18" i="10"/>
  <c r="C18" i="10" s="1"/>
  <c r="C17" i="10"/>
  <c r="G17" i="10"/>
  <c r="F17" i="10"/>
  <c r="G16" i="10"/>
  <c r="D16" i="10" s="1"/>
  <c r="F16" i="10"/>
  <c r="C16" i="10" s="1"/>
  <c r="G15" i="10"/>
  <c r="D15" i="10" s="1"/>
  <c r="F15" i="10"/>
  <c r="C15" i="10" s="1"/>
  <c r="G14" i="10"/>
  <c r="D14" i="10" s="1"/>
  <c r="F14" i="10"/>
  <c r="C14" i="10" s="1"/>
  <c r="G13" i="10"/>
  <c r="F13" i="10"/>
  <c r="C13" i="10" s="1"/>
  <c r="G10" i="10"/>
  <c r="D10" i="10" s="1"/>
  <c r="F10" i="10"/>
  <c r="C10" i="10" s="1"/>
  <c r="G9" i="10"/>
  <c r="D9" i="10" s="1"/>
  <c r="F9" i="10"/>
  <c r="C9" i="10" s="1"/>
  <c r="D8" i="10"/>
  <c r="G8" i="10"/>
  <c r="F8" i="10"/>
  <c r="C8" i="10" s="1"/>
  <c r="H11" i="10"/>
  <c r="G7" i="10"/>
  <c r="F7" i="10"/>
  <c r="F8" i="9"/>
  <c r="F9" i="9"/>
  <c r="F10" i="9"/>
  <c r="F11" i="9"/>
  <c r="C12" i="9"/>
  <c r="D12" i="9"/>
  <c r="E12" i="9"/>
  <c r="F17" i="9"/>
  <c r="F18" i="9"/>
  <c r="F19" i="9"/>
  <c r="D21" i="9"/>
  <c r="D38" i="9" s="1"/>
  <c r="F20" i="9"/>
  <c r="B21" i="9"/>
  <c r="B38" i="9" s="1"/>
  <c r="C21" i="9"/>
  <c r="C38" i="9" s="1"/>
  <c r="E21" i="9"/>
  <c r="E38" i="9" s="1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43" i="9"/>
  <c r="F44" i="9"/>
  <c r="B46" i="9"/>
  <c r="C46" i="9"/>
  <c r="D46" i="9"/>
  <c r="H56" i="10" l="1"/>
  <c r="C39" i="10"/>
  <c r="D55" i="10"/>
  <c r="E40" i="9"/>
  <c r="C40" i="9"/>
  <c r="C48" i="9" s="1"/>
  <c r="C54" i="10"/>
  <c r="C55" i="10"/>
  <c r="C44" i="10"/>
  <c r="C20" i="10"/>
  <c r="D44" i="10"/>
  <c r="F46" i="9"/>
  <c r="F21" i="9"/>
  <c r="F12" i="9"/>
  <c r="D39" i="10"/>
  <c r="C7" i="10"/>
  <c r="C11" i="10" s="1"/>
  <c r="H39" i="10"/>
  <c r="H44" i="10"/>
  <c r="D7" i="10"/>
  <c r="D11" i="10" s="1"/>
  <c r="D13" i="10"/>
  <c r="D17" i="10"/>
  <c r="D22" i="10"/>
  <c r="D35" i="10" s="1"/>
  <c r="H47" i="10"/>
  <c r="H20" i="10"/>
  <c r="D54" i="10"/>
  <c r="C25" i="10"/>
  <c r="C29" i="10"/>
  <c r="F38" i="9"/>
  <c r="F40" i="9" s="1"/>
  <c r="D40" i="9"/>
  <c r="D48" i="9" s="1"/>
  <c r="E46" i="9"/>
  <c r="B12" i="9"/>
  <c r="B40" i="9" s="1"/>
  <c r="B48" i="9" s="1"/>
  <c r="D56" i="10" l="1"/>
  <c r="F48" i="9"/>
  <c r="E48" i="9"/>
  <c r="C56" i="10"/>
  <c r="C35" i="10"/>
  <c r="D20" i="10"/>
  <c r="H58" i="10"/>
  <c r="C58" i="10" l="1"/>
  <c r="D58" i="10"/>
  <c r="A3" i="4" l="1"/>
  <c r="D38" i="5" l="1"/>
  <c r="D37" i="5"/>
  <c r="D36" i="5"/>
  <c r="D34" i="5"/>
  <c r="D33" i="5"/>
  <c r="D31" i="5"/>
  <c r="D29" i="5"/>
  <c r="D27" i="5"/>
  <c r="D25" i="5"/>
  <c r="D21" i="5"/>
  <c r="D12" i="5"/>
  <c r="D10" i="5"/>
  <c r="C13" i="5"/>
  <c r="B13" i="5" l="1"/>
  <c r="D11" i="5"/>
  <c r="D20" i="5"/>
  <c r="D24" i="5"/>
  <c r="D30" i="5"/>
  <c r="D32" i="5"/>
  <c r="C22" i="5"/>
  <c r="C39" i="5" s="1"/>
  <c r="C41" i="5" s="1"/>
  <c r="B22" i="5"/>
  <c r="B39" i="5" s="1"/>
  <c r="D19" i="5"/>
  <c r="D26" i="5"/>
  <c r="D28" i="5"/>
  <c r="D35" i="5"/>
  <c r="D18" i="5"/>
  <c r="D9" i="5"/>
  <c r="D22" i="5" l="1"/>
  <c r="D39" i="5" s="1"/>
  <c r="D13" i="5"/>
  <c r="B41" i="5"/>
  <c r="D41" i="5" l="1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<sst xmlns="http://schemas.openxmlformats.org/spreadsheetml/2006/main" count="498" uniqueCount="420">
  <si>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</si>
  <si>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</si>
  <si>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</si>
  <si>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</si>
  <si>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</si>
  <si>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</si>
  <si>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</si>
  <si>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</si>
  <si>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</si>
  <si>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</si>
  <si>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</si>
  <si>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</si>
  <si>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</si>
  <si>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</si>
  <si>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</si>
  <si>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</si>
  <si>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</si>
  <si>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</si>
  <si>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</si>
  <si>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</si>
  <si>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</si>
  <si>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</si>
  <si>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</si>
  <si>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</si>
  <si>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</si>
  <si>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</si>
  <si>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</si>
  <si>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</si>
  <si>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</si>
  <si>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</si>
  <si>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</si>
  <si>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</si>
  <si>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</si>
  <si>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</si>
  <si>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</si>
  <si>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</si>
  <si>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a-Feb 2017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</si>
  <si>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</si>
  <si>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</si>
  <si>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</si>
  <si>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</si>
  <si>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</si>
  <si>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</si>
  <si>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</si>
  <si>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</si>
  <si>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</si>
  <si>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</si>
  <si>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</si>
  <si>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</si>
  <si>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</si>
  <si>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</si>
  <si>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</si>
  <si>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</si>
  <si>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</si>
  <si>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</si>
  <si>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</si>
  <si>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</si>
  <si>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</si>
  <si>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</si>
  <si>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</si>
  <si>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</si>
  <si>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</si>
  <si>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</si>
  <si>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</si>
  <si>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</si>
  <si>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</si>
  <si>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</si>
  <si>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</si>
  <si>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</si>
  <si>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</si>
  <si>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</si>
  <si>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</si>
  <si>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</si>
  <si>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</si>
  <si>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</si>
  <si>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</si>
  <si>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</si>
  <si>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</si>
  <si>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</si>
  <si>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</si>
  <si>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</si>
  <si>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</si>
  <si>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</si>
  <si>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</si>
  <si>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</si>
  <si>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</si>
  <si>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</si>
  <si>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</si>
  <si>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</si>
  <si>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</si>
  <si>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</si>
  <si>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</si>
  <si>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</si>
  <si>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</si>
  <si>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</si>
  <si>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</si>
  <si>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</si>
  <si>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</si>
  <si>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</si>
  <si>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</si>
  <si>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</si>
  <si>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</si>
  <si>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</si>
  <si>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</si>
  <si>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</si>
  <si>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</si>
  <si>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</si>
  <si>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</si>
  <si>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</si>
  <si>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</si>
  <si>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</si>
  <si>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</si>
  <si>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</si>
  <si>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</si>
  <si>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</si>
  <si>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</si>
  <si>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</si>
  <si>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</si>
  <si>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</si>
  <si>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</si>
  <si>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</si>
  <si>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</si>
  <si>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</si>
  <si>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</si>
  <si>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</si>
  <si>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</si>
  <si>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</si>
  <si>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</si>
  <si>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</si>
  <si>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</si>
  <si>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</si>
  <si>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</si>
  <si>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</si>
  <si>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</si>
  <si>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</si>
  <si>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</si>
  <si>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</si>
  <si>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</si>
  <si>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</si>
  <si>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</si>
  <si>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</si>
  <si>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</si>
  <si>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</si>
  <si>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</si>
  <si>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</si>
  <si>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</si>
  <si>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</si>
  <si>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</si>
  <si>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</si>
  <si>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</si>
  <si>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</si>
  <si>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</si>
  <si>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</si>
  <si>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</si>
  <si>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</si>
  <si>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</si>
  <si>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</si>
  <si>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</si>
  <si>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</si>
  <si>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</si>
  <si>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</si>
  <si>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</si>
  <si>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</si>
  <si>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</si>
  <si>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</si>
  <si>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</si>
  <si>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</si>
  <si>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</si>
  <si>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</si>
  <si>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</si>
  <si>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</si>
  <si>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</si>
  <si>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</si>
  <si>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</si>
  <si>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</si>
  <si>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</si>
  <si>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</si>
  <si>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</si>
  <si>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</si>
  <si>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</si>
  <si>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</si>
  <si>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</si>
  <si>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</si>
  <si>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</si>
  <si>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</si>
  <si>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</si>
  <si>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</si>
  <si>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</si>
  <si>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</si>
  <si>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</si>
  <si>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</si>
  <si>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</si>
  <si>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</si>
  <si>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</si>
  <si>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</si>
  <si>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</si>
  <si>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</si>
  <si>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</si>
  <si>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</si>
  <si>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</si>
  <si>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</si>
  <si>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</si>
  <si>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</si>
  <si>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</si>
  <si>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</si>
  <si>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</si>
  <si>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</si>
  <si>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</si>
  <si>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</si>
  <si>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</si>
  <si>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</si>
  <si>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</si>
  <si>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</si>
  <si>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</si>
  <si>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</si>
  <si>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</si>
  <si>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</si>
  <si>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</si>
  <si>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</si>
  <si>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</si>
  <si>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</si>
  <si>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</si>
  <si>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</si>
  <si>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</si>
  <si>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</si>
  <si>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</si>
  <si>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</si>
  <si>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</si>
  <si>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</si>
  <si>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</si>
  <si>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</si>
  <si>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</si>
  <si>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</si>
  <si>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</si>
  <si>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</si>
  <si>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</si>
  <si>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</si>
  <si>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</si>
  <si>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</si>
  <si>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</si>
  <si>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</si>
  <si>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</si>
  <si>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</si>
  <si>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</si>
  <si>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</si>
  <si>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</si>
  <si>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</si>
  <si>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</si>
  <si>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</si>
  <si>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</si>
  <si>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</si>
  <si>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</si>
  <si>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</si>
  <si>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</si>
  <si>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</si>
  <si>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</si>
  <si>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</si>
  <si>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</si>
  <si>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</si>
  <si>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</si>
  <si>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</si>
  <si>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</si>
  <si>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</si>
  <si>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</si>
  <si>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</si>
  <si>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</si>
  <si>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</si>
  <si>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</si>
  <si>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</si>
  <si>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</si>
  <si>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</si>
  <si>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</si>
  <si>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</si>
  <si>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</si>
  <si>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</si>
  <si>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</si>
  <si>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</si>
  <si>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</si>
  <si>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</si>
  <si>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</si>
  <si>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</si>
  <si>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</si>
  <si>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</si>
  <si>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</si>
  <si>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</si>
  <si>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</si>
  <si>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</si>
  <si>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</si>
  <si>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</si>
  <si>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</si>
  <si>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</si>
  <si>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</si>
  <si>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</si>
  <si>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</si>
  <si>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</si>
  <si>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</si>
  <si>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</si>
  <si>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</si>
  <si>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</si>
  <si>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</si>
  <si>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</si>
  <si>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</si>
  <si>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</si>
  <si>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</si>
  <si>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</si>
  <si>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</si>
  <si>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</si>
  <si>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</si>
  <si>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</si>
  <si>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</si>
  <si>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</si>
  <si>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</si>
  <si>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</si>
  <si>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</si>
  <si>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</si>
  <si>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</si>
  <si>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</si>
  <si>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</si>
  <si>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</si>
  <si>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</si>
  <si>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</si>
  <si>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</si>
  <si>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</si>
  <si>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</si>
  <si>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</si>
  <si>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</si>
  <si>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</si>
  <si>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</si>
  <si>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</si>
  <si>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</si>
  <si>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</si>
  <si>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</si>
  <si>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</si>
  <si>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</si>
  <si>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</si>
  <si>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</si>
  <si>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</si>
  <si>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</si>
  <si>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</si>
  <si>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</si>
  <si>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</si>
  <si>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</si>
  <si>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</si>
  <si>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</si>
  <si>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</si>
  <si>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</si>
  <si>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</si>
  <si>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</si>
  <si>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</si>
  <si>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</si>
  <si>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</si>
  <si>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</si>
  <si>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</si>
  <si>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</si>
  <si>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</si>
  <si>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FEBRUARY 28, 2017</t>
  </si>
  <si>
    <t>(Based on allocation factors developed using 12 ME 12/31/2016 information)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</si>
  <si>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</si>
  <si>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</si>
  <si>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</si>
  <si>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</si>
  <si>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</si>
  <si>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</si>
  <si>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</si>
  <si>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INCOME STATEMENT DETAIL</t>
  </si>
  <si>
    <t>Energy N/A</t>
  </si>
  <si>
    <t>ACTUAL RESULTS OF OPERATIONS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</si>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</sst>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9" fillId="37" borderId="0" applyNumberFormat="0" applyBorder="0" applyAlignment="0" applyProtection="0"/>
    <xf numFmtId="0" fontId="29" fillId="45" borderId="0" applyNumberFormat="0" applyBorder="0" applyAlignment="0" applyProtection="0"/>
    <xf numFmtId="0" fontId="30" fillId="38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1" fillId="49" borderId="0" applyNumberFormat="0" applyBorder="0" applyAlignment="0" applyProtection="0"/>
    <xf numFmtId="0" fontId="32" fillId="53" borderId="23" applyNumberFormat="0" applyAlignment="0" applyProtection="0"/>
    <xf numFmtId="0" fontId="33" fillId="46" borderId="24" applyNumberFormat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170" fontId="26" fillId="0" borderId="0"/>
    <xf numFmtId="0" fontId="29" fillId="42" borderId="0" applyNumberFormat="0" applyBorder="0" applyAlignment="0" applyProtection="0"/>
    <xf numFmtId="38" fontId="35" fillId="57" borderId="0" applyNumberFormat="0" applyBorder="0" applyAlignment="0" applyProtection="0"/>
    <xf numFmtId="0" fontId="36" fillId="0" borderId="25" applyNumberFormat="0" applyFill="0" applyAlignment="0" applyProtection="0"/>
    <xf numFmtId="0" fontId="37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0" applyNumberFormat="0" applyFill="0" applyBorder="0" applyAlignment="0" applyProtection="0"/>
    <xf numFmtId="10" fontId="35" fillId="58" borderId="14" applyNumberFormat="0" applyBorder="0" applyAlignment="0" applyProtection="0"/>
    <xf numFmtId="0" fontId="39" fillId="50" borderId="23" applyNumberFormat="0" applyAlignment="0" applyProtection="0"/>
    <xf numFmtId="0" fontId="39" fillId="50" borderId="23" applyNumberFormat="0" applyAlignment="0" applyProtection="0"/>
    <xf numFmtId="0" fontId="39" fillId="50" borderId="23" applyNumberFormat="0" applyAlignment="0" applyProtection="0"/>
    <xf numFmtId="0" fontId="39" fillId="50" borderId="23" applyNumberFormat="0" applyAlignment="0" applyProtection="0"/>
    <xf numFmtId="0" fontId="40" fillId="0" borderId="28" applyNumberFormat="0" applyFill="0" applyAlignment="0" applyProtection="0"/>
    <xf numFmtId="0" fontId="40" fillId="50" borderId="0" applyNumberFormat="0" applyBorder="0" applyAlignment="0" applyProtection="0"/>
    <xf numFmtId="171" fontId="41" fillId="0" borderId="0"/>
    <xf numFmtId="0" fontId="35" fillId="59" borderId="0"/>
    <xf numFmtId="0" fontId="35" fillId="59" borderId="0"/>
    <xf numFmtId="0" fontId="35" fillId="59" borderId="0"/>
    <xf numFmtId="0" fontId="35" fillId="59" borderId="0"/>
    <xf numFmtId="0" fontId="35" fillId="49" borderId="23" applyNumberFormat="0" applyFont="0" applyAlignment="0" applyProtection="0"/>
    <xf numFmtId="0" fontId="42" fillId="53" borderId="29" applyNumberFormat="0" applyAlignment="0" applyProtection="0"/>
    <xf numFmtId="10" fontId="26" fillId="0" borderId="0" applyFont="0" applyFill="0" applyBorder="0" applyAlignment="0" applyProtection="0"/>
    <xf numFmtId="4" fontId="35" fillId="60" borderId="23" applyNumberFormat="0" applyProtection="0">
      <alignment vertical="center"/>
    </xf>
    <xf numFmtId="4" fontId="43" fillId="61" borderId="23" applyNumberFormat="0" applyProtection="0">
      <alignment vertical="center"/>
    </xf>
    <xf numFmtId="4" fontId="35" fillId="61" borderId="23" applyNumberFormat="0" applyProtection="0">
      <alignment horizontal="left" vertical="center" indent="1"/>
    </xf>
    <xf numFmtId="0" fontId="44" fillId="60" borderId="30" applyNumberFormat="0" applyProtection="0">
      <alignment horizontal="left" vertical="top" indent="1"/>
    </xf>
    <xf numFmtId="4" fontId="35" fillId="62" borderId="23" applyNumberFormat="0" applyProtection="0">
      <alignment horizontal="left" vertical="center" indent="1"/>
    </xf>
    <xf numFmtId="4" fontId="35" fillId="63" borderId="23" applyNumberFormat="0" applyProtection="0">
      <alignment horizontal="right" vertical="center"/>
    </xf>
    <xf numFmtId="4" fontId="35" fillId="64" borderId="23" applyNumberFormat="0" applyProtection="0">
      <alignment horizontal="right" vertical="center"/>
    </xf>
    <xf numFmtId="4" fontId="35" fillId="65" borderId="31" applyNumberFormat="0" applyProtection="0">
      <alignment horizontal="right" vertical="center"/>
    </xf>
    <xf numFmtId="4" fontId="35" fillId="66" borderId="23" applyNumberFormat="0" applyProtection="0">
      <alignment horizontal="right" vertical="center"/>
    </xf>
    <xf numFmtId="4" fontId="35" fillId="67" borderId="23" applyNumberFormat="0" applyProtection="0">
      <alignment horizontal="right" vertical="center"/>
    </xf>
    <xf numFmtId="4" fontId="35" fillId="68" borderId="23" applyNumberFormat="0" applyProtection="0">
      <alignment horizontal="right" vertical="center"/>
    </xf>
    <xf numFmtId="4" fontId="35" fillId="69" borderId="23" applyNumberFormat="0" applyProtection="0">
      <alignment horizontal="right" vertical="center"/>
    </xf>
    <xf numFmtId="4" fontId="35" fillId="70" borderId="23" applyNumberFormat="0" applyProtection="0">
      <alignment horizontal="right" vertical="center"/>
    </xf>
    <xf numFmtId="4" fontId="35" fillId="71" borderId="23" applyNumberFormat="0" applyProtection="0">
      <alignment horizontal="right" vertical="center"/>
    </xf>
    <xf numFmtId="4" fontId="35" fillId="72" borderId="31" applyNumberFormat="0" applyProtection="0">
      <alignment horizontal="left" vertical="center" indent="1"/>
    </xf>
    <xf numFmtId="4" fontId="26" fillId="73" borderId="31" applyNumberFormat="0" applyProtection="0">
      <alignment horizontal="left" vertical="center" indent="1"/>
    </xf>
    <xf numFmtId="4" fontId="26" fillId="73" borderId="31" applyNumberFormat="0" applyProtection="0">
      <alignment horizontal="left" vertical="center" indent="1"/>
    </xf>
    <xf numFmtId="4" fontId="35" fillId="74" borderId="23" applyNumberFormat="0" applyProtection="0">
      <alignment horizontal="right" vertical="center"/>
    </xf>
    <xf numFmtId="4" fontId="35" fillId="75" borderId="31" applyNumberFormat="0" applyProtection="0">
      <alignment horizontal="left" vertical="center" indent="1"/>
    </xf>
    <xf numFmtId="4" fontId="35" fillId="74" borderId="31" applyNumberFormat="0" applyProtection="0">
      <alignment horizontal="left" vertical="center" indent="1"/>
    </xf>
    <xf numFmtId="0" fontId="35" fillId="76" borderId="23" applyNumberFormat="0" applyProtection="0">
      <alignment horizontal="left" vertical="center" indent="1"/>
    </xf>
    <xf numFmtId="0" fontId="35" fillId="73" borderId="30" applyNumberFormat="0" applyProtection="0">
      <alignment horizontal="left" vertical="top" indent="1"/>
    </xf>
    <xf numFmtId="0" fontId="35" fillId="77" borderId="23" applyNumberFormat="0" applyProtection="0">
      <alignment horizontal="left" vertical="center" indent="1"/>
    </xf>
    <xf numFmtId="0" fontId="35" fillId="74" borderId="30" applyNumberFormat="0" applyProtection="0">
      <alignment horizontal="left" vertical="top" indent="1"/>
    </xf>
    <xf numFmtId="0" fontId="35" fillId="78" borderId="23" applyNumberFormat="0" applyProtection="0">
      <alignment horizontal="left" vertical="center" indent="1"/>
    </xf>
    <xf numFmtId="0" fontId="35" fillId="78" borderId="30" applyNumberFormat="0" applyProtection="0">
      <alignment horizontal="left" vertical="top" indent="1"/>
    </xf>
    <xf numFmtId="0" fontId="35" fillId="75" borderId="23" applyNumberFormat="0" applyProtection="0">
      <alignment horizontal="left" vertical="center" indent="1"/>
    </xf>
    <xf numFmtId="0" fontId="35" fillId="75" borderId="30" applyNumberFormat="0" applyProtection="0">
      <alignment horizontal="left" vertical="top" indent="1"/>
    </xf>
    <xf numFmtId="0" fontId="35" fillId="79" borderId="32" applyNumberFormat="0">
      <protection locked="0"/>
    </xf>
    <xf numFmtId="0" fontId="25" fillId="73" borderId="33" applyBorder="0"/>
    <xf numFmtId="4" fontId="45" fillId="80" borderId="30" applyNumberFormat="0" applyProtection="0">
      <alignment vertical="center"/>
    </xf>
    <xf numFmtId="4" fontId="43" fillId="81" borderId="14" applyNumberFormat="0" applyProtection="0">
      <alignment vertical="center"/>
    </xf>
    <xf numFmtId="4" fontId="45" fillId="76" borderId="30" applyNumberFormat="0" applyProtection="0">
      <alignment horizontal="left" vertical="center" indent="1"/>
    </xf>
    <xf numFmtId="0" fontId="45" fillId="80" borderId="30" applyNumberFormat="0" applyProtection="0">
      <alignment horizontal="left" vertical="top" indent="1"/>
    </xf>
    <xf numFmtId="4" fontId="35" fillId="0" borderId="23" applyNumberFormat="0" applyProtection="0">
      <alignment horizontal="right" vertical="center"/>
    </xf>
    <xf numFmtId="4" fontId="43" fillId="58" borderId="23" applyNumberFormat="0" applyProtection="0">
      <alignment horizontal="right" vertical="center"/>
    </xf>
    <xf numFmtId="4" fontId="35" fillId="62" borderId="23" applyNumberFormat="0" applyProtection="0">
      <alignment horizontal="left" vertical="center" indent="1"/>
    </xf>
    <xf numFmtId="0" fontId="45" fillId="74" borderId="30" applyNumberFormat="0" applyProtection="0">
      <alignment horizontal="left" vertical="top" indent="1"/>
    </xf>
    <xf numFmtId="4" fontId="46" fillId="82" borderId="31" applyNumberFormat="0" applyProtection="0">
      <alignment horizontal="left" vertical="center" indent="1"/>
    </xf>
    <xf numFmtId="0" fontId="35" fillId="83" borderId="14"/>
    <xf numFmtId="4" fontId="47" fillId="79" borderId="23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49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19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vertical="center"/>
    </xf>
    <xf numFmtId="0" fontId="0" fillId="0" borderId="14" xfId="0" applyBorder="1"/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65" fontId="26" fillId="0" borderId="18" xfId="0" quotePrefix="1" applyNumberFormat="1" applyFont="1" applyFill="1" applyBorder="1" applyAlignment="1">
      <alignment horizontal="left"/>
    </xf>
    <xf numFmtId="37" fontId="26" fillId="0" borderId="0" xfId="0" applyNumberFormat="1" applyFont="1" applyFill="1" applyBorder="1"/>
    <xf numFmtId="37" fontId="26" fillId="0" borderId="19" xfId="0" applyNumberFormat="1" applyFont="1" applyFill="1" applyBorder="1"/>
    <xf numFmtId="165" fontId="26" fillId="0" borderId="18" xfId="0" applyNumberFormat="1" applyFont="1" applyFill="1" applyBorder="1"/>
    <xf numFmtId="166" fontId="26" fillId="0" borderId="0" xfId="0" applyNumberFormat="1" applyFont="1" applyFill="1"/>
    <xf numFmtId="166" fontId="26" fillId="0" borderId="19" xfId="0" applyNumberFormat="1" applyFont="1" applyFill="1" applyBorder="1"/>
    <xf numFmtId="167" fontId="26" fillId="0" borderId="0" xfId="0" applyNumberFormat="1" applyFont="1" applyFill="1"/>
    <xf numFmtId="167" fontId="26" fillId="0" borderId="20" xfId="0" applyNumberFormat="1" applyFont="1" applyFill="1" applyBorder="1"/>
    <xf numFmtId="167" fontId="26" fillId="0" borderId="12" xfId="0" applyNumberFormat="1" applyFont="1" applyFill="1" applyBorder="1"/>
    <xf numFmtId="37" fontId="26" fillId="0" borderId="21" xfId="0" applyNumberFormat="1" applyFont="1" applyFill="1" applyBorder="1"/>
    <xf numFmtId="166" fontId="26" fillId="0" borderId="0" xfId="0" applyNumberFormat="1" applyFont="1" applyFill="1" applyBorder="1"/>
    <xf numFmtId="167" fontId="26" fillId="0" borderId="19" xfId="0" applyNumberFormat="1" applyFont="1" applyFill="1" applyBorder="1"/>
    <xf numFmtId="167" fontId="26" fillId="0" borderId="21" xfId="0" applyNumberFormat="1" applyFont="1" applyFill="1" applyBorder="1"/>
    <xf numFmtId="165" fontId="26" fillId="0" borderId="18" xfId="0" quotePrefix="1" applyNumberFormat="1" applyFont="1" applyBorder="1" applyAlignment="1">
      <alignment horizontal="left"/>
    </xf>
    <xf numFmtId="37" fontId="26" fillId="0" borderId="0" xfId="0" applyNumberFormat="1" applyFont="1" applyBorder="1"/>
    <xf numFmtId="37" fontId="26" fillId="0" borderId="19" xfId="0" applyNumberFormat="1" applyFont="1" applyBorder="1"/>
    <xf numFmtId="167" fontId="26" fillId="0" borderId="0" xfId="0" applyNumberFormat="1" applyFont="1"/>
    <xf numFmtId="165" fontId="26" fillId="0" borderId="18" xfId="0" applyNumberFormat="1" applyFont="1" applyBorder="1"/>
    <xf numFmtId="167" fontId="26" fillId="0" borderId="19" xfId="0" applyNumberFormat="1" applyFont="1" applyBorder="1"/>
    <xf numFmtId="167" fontId="26" fillId="0" borderId="20" xfId="0" applyNumberFormat="1" applyFont="1" applyBorder="1"/>
    <xf numFmtId="167" fontId="26" fillId="0" borderId="21" xfId="0" applyNumberFormat="1" applyFont="1" applyBorder="1"/>
    <xf numFmtId="165" fontId="27" fillId="0" borderId="18" xfId="0" applyNumberFormat="1" applyFont="1" applyBorder="1"/>
    <xf numFmtId="166" fontId="28" fillId="0" borderId="0" xfId="0" applyNumberFormat="1" applyFont="1" applyBorder="1"/>
    <xf numFmtId="166" fontId="28" fillId="0" borderId="19" xfId="0" applyNumberFormat="1" applyFont="1" applyBorder="1"/>
    <xf numFmtId="165" fontId="24" fillId="0" borderId="22" xfId="0" quotePrefix="1" applyNumberFormat="1" applyFont="1" applyFill="1" applyBorder="1" applyAlignment="1">
      <alignment horizontal="left" vertical="center"/>
    </xf>
    <xf numFmtId="42" fontId="26" fillId="0" borderId="12" xfId="0" applyNumberFormat="1" applyFont="1" applyFill="1" applyBorder="1"/>
    <xf numFmtId="43" fontId="51" fillId="0" borderId="12" xfId="0" applyNumberFormat="1" applyFont="1" applyFill="1" applyBorder="1" applyAlignment="1">
      <alignment horizontal="center"/>
    </xf>
    <xf numFmtId="167" fontId="51" fillId="0" borderId="12" xfId="42" applyNumberFormat="1" applyFont="1" applyFill="1" applyBorder="1" applyAlignment="1">
      <alignment horizontal="center"/>
    </xf>
    <xf numFmtId="167" fontId="50" fillId="0" borderId="12" xfId="42" applyNumberFormat="1" applyFont="1" applyBorder="1" applyAlignment="1">
      <alignment horizontal="center" wrapText="1"/>
    </xf>
    <xf numFmtId="167" fontId="50" fillId="0" borderId="12" xfId="42" applyNumberFormat="1" applyFont="1" applyFill="1" applyBorder="1" applyAlignment="1">
      <alignment wrapText="1"/>
    </xf>
    <xf numFmtId="41" fontId="18" fillId="0" borderId="0" xfId="0" applyNumberFormat="1" applyFont="1" applyAlignment="1">
      <alignment horizontal="right"/>
    </xf>
    <xf numFmtId="41" fontId="18" fillId="0" borderId="10" xfId="0" applyNumberFormat="1" applyFont="1" applyBorder="1" applyAlignment="1">
      <alignment horizontal="right"/>
    </xf>
    <xf numFmtId="41" fontId="22" fillId="0" borderId="10" xfId="0" applyNumberFormat="1" applyFont="1" applyFill="1" applyBorder="1" applyAlignment="1">
      <alignment horizontal="right"/>
    </xf>
    <xf numFmtId="41" fontId="0" fillId="0" borderId="0" xfId="0" applyNumberFormat="1"/>
    <xf numFmtId="41" fontId="19" fillId="0" borderId="10" xfId="0" applyNumberFormat="1" applyFont="1" applyBorder="1" applyAlignment="1">
      <alignment horizontal="right"/>
    </xf>
    <xf numFmtId="41" fontId="23" fillId="0" borderId="10" xfId="0" applyNumberFormat="1" applyFont="1" applyFill="1" applyBorder="1" applyAlignment="1">
      <alignment horizontal="right"/>
    </xf>
    <xf numFmtId="41" fontId="18" fillId="0" borderId="12" xfId="0" applyNumberFormat="1" applyFont="1" applyBorder="1" applyAlignment="1">
      <alignment horizontal="right"/>
    </xf>
    <xf numFmtId="41" fontId="19" fillId="0" borderId="13" xfId="0" applyNumberFormat="1" applyFont="1" applyBorder="1" applyAlignment="1">
      <alignment horizontal="right"/>
    </xf>
    <xf numFmtId="41" fontId="23" fillId="0" borderId="13" xfId="0" applyNumberFormat="1" applyFont="1" applyFill="1" applyBorder="1" applyAlignment="1">
      <alignment horizontal="right"/>
    </xf>
    <xf numFmtId="41" fontId="18" fillId="0" borderId="11" xfId="0" applyNumberFormat="1" applyFont="1" applyBorder="1" applyAlignment="1">
      <alignment horizontal="right"/>
    </xf>
    <xf numFmtId="41" fontId="22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Continuous"/>
    </xf>
    <xf numFmtId="0" fontId="0" fillId="0" borderId="0" xfId="0" applyFill="1"/>
    <xf numFmtId="167" fontId="0" fillId="0" borderId="0" xfId="0" applyNumberFormat="1" applyFill="1"/>
    <xf numFmtId="37" fontId="0" fillId="0" borderId="21" xfId="0" applyNumberFormat="1" applyFill="1" applyBorder="1"/>
    <xf numFmtId="37" fontId="0" fillId="0" borderId="12" xfId="0" applyNumberFormat="1" applyFill="1" applyBorder="1"/>
    <xf numFmtId="165" fontId="0" fillId="0" borderId="22" xfId="0" applyNumberFormat="1" applyBorder="1"/>
    <xf numFmtId="166" fontId="28" fillId="0" borderId="19" xfId="0" applyNumberFormat="1" applyFont="1" applyFill="1" applyBorder="1"/>
    <xf numFmtId="166" fontId="28" fillId="0" borderId="0" xfId="0" applyNumberFormat="1" applyFont="1" applyFill="1" applyBorder="1"/>
    <xf numFmtId="165" fontId="24" fillId="0" borderId="18" xfId="0" applyNumberFormat="1" applyFont="1" applyBorder="1" applyAlignment="1">
      <alignment vertical="top"/>
    </xf>
    <xf numFmtId="165" fontId="26" fillId="0" borderId="35" xfId="0" applyNumberFormat="1" applyFont="1" applyBorder="1"/>
    <xf numFmtId="167" fontId="26" fillId="0" borderId="0" xfId="0" applyNumberFormat="1" applyFont="1" applyFill="1" applyBorder="1"/>
    <xf numFmtId="167" fontId="26" fillId="0" borderId="35" xfId="0" applyNumberFormat="1" applyFont="1" applyFill="1" applyBorder="1"/>
    <xf numFmtId="43" fontId="0" fillId="0" borderId="0" xfId="0" applyNumberFormat="1" applyFill="1"/>
    <xf numFmtId="37" fontId="26" fillId="0" borderId="12" xfId="0" applyNumberFormat="1" applyFont="1" applyFill="1" applyBorder="1"/>
    <xf numFmtId="167" fontId="26" fillId="0" borderId="20" xfId="42" applyNumberFormat="1" applyFont="1" applyFill="1" applyBorder="1"/>
    <xf numFmtId="167" fontId="26" fillId="0" borderId="0" xfId="42" applyNumberFormat="1" applyFont="1" applyFill="1" applyBorder="1"/>
    <xf numFmtId="37" fontId="26" fillId="0" borderId="36" xfId="0" applyNumberFormat="1" applyFont="1" applyFill="1" applyBorder="1"/>
    <xf numFmtId="37" fontId="26" fillId="0" borderId="10" xfId="0" applyNumberFormat="1" applyFont="1" applyFill="1" applyBorder="1"/>
    <xf numFmtId="165" fontId="27" fillId="0" borderId="37" xfId="0" applyNumberFormat="1" applyFont="1" applyBorder="1"/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24" fillId="0" borderId="0" xfId="0" applyFont="1" applyFill="1" applyAlignment="1">
      <alignment horizontal="centerContinuous" vertical="center"/>
    </xf>
    <xf numFmtId="0" fontId="26" fillId="0" borderId="0" xfId="0" applyFont="1" applyFill="1"/>
    <xf numFmtId="0" fontId="26" fillId="0" borderId="0" xfId="0" applyFont="1" applyFill="1" applyBorder="1"/>
    <xf numFmtId="0" fontId="26" fillId="0" borderId="15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167" fontId="26" fillId="0" borderId="14" xfId="0" applyNumberFormat="1" applyFont="1" applyFill="1" applyBorder="1" applyAlignment="1">
      <alignment horizontal="center" vertical="center" wrapText="1"/>
    </xf>
    <xf numFmtId="167" fontId="26" fillId="0" borderId="14" xfId="0" quotePrefix="1" applyNumberFormat="1" applyFont="1" applyFill="1" applyBorder="1" applyAlignment="1">
      <alignment horizontal="center" vertical="center" wrapText="1"/>
    </xf>
    <xf numFmtId="10" fontId="26" fillId="0" borderId="14" xfId="0" quotePrefix="1" applyNumberFormat="1" applyFont="1" applyFill="1" applyBorder="1" applyAlignment="1">
      <alignment horizontal="center" vertical="center" wrapText="1"/>
    </xf>
    <xf numFmtId="0" fontId="26" fillId="0" borderId="35" xfId="0" applyFont="1" applyFill="1" applyBorder="1"/>
    <xf numFmtId="0" fontId="26" fillId="0" borderId="19" xfId="0" applyFont="1" applyFill="1" applyBorder="1"/>
    <xf numFmtId="167" fontId="26" fillId="0" borderId="37" xfId="0" applyNumberFormat="1" applyFont="1" applyFill="1" applyBorder="1"/>
    <xf numFmtId="167" fontId="26" fillId="0" borderId="37" xfId="0" applyNumberFormat="1" applyFont="1" applyFill="1" applyBorder="1" applyAlignment="1">
      <alignment horizontal="center"/>
    </xf>
    <xf numFmtId="10" fontId="26" fillId="0" borderId="37" xfId="0" applyNumberFormat="1" applyFont="1" applyFill="1" applyBorder="1"/>
    <xf numFmtId="172" fontId="26" fillId="0" borderId="0" xfId="0" applyNumberFormat="1" applyFont="1" applyFill="1"/>
    <xf numFmtId="166" fontId="26" fillId="0" borderId="18" xfId="0" applyNumberFormat="1" applyFont="1" applyFill="1" applyBorder="1"/>
    <xf numFmtId="0" fontId="26" fillId="0" borderId="18" xfId="0" applyNumberFormat="1" applyFont="1" applyFill="1" applyBorder="1" applyAlignment="1">
      <alignment horizontal="center"/>
    </xf>
    <xf numFmtId="10" fontId="26" fillId="0" borderId="18" xfId="0" applyNumberFormat="1" applyFont="1" applyFill="1" applyBorder="1" applyAlignment="1">
      <alignment horizontal="right" wrapText="1"/>
    </xf>
    <xf numFmtId="37" fontId="26" fillId="0" borderId="18" xfId="0" applyNumberFormat="1" applyFont="1" applyFill="1" applyBorder="1"/>
    <xf numFmtId="167" fontId="26" fillId="0" borderId="19" xfId="42" applyNumberFormat="1" applyFont="1" applyFill="1" applyBorder="1"/>
    <xf numFmtId="37" fontId="26" fillId="0" borderId="22" xfId="0" applyNumberFormat="1" applyFont="1" applyFill="1" applyBorder="1"/>
    <xf numFmtId="0" fontId="26" fillId="0" borderId="22" xfId="0" applyNumberFormat="1" applyFont="1" applyFill="1" applyBorder="1" applyAlignment="1">
      <alignment horizontal="center"/>
    </xf>
    <xf numFmtId="10" fontId="26" fillId="0" borderId="22" xfId="0" applyNumberFormat="1" applyFont="1" applyFill="1" applyBorder="1" applyAlignment="1">
      <alignment horizontal="right" wrapText="1"/>
    </xf>
    <xf numFmtId="167" fontId="26" fillId="0" borderId="22" xfId="42" applyNumberFormat="1" applyFont="1" applyFill="1" applyBorder="1"/>
    <xf numFmtId="167" fontId="26" fillId="0" borderId="18" xfId="42" applyNumberFormat="1" applyFont="1" applyFill="1" applyBorder="1"/>
    <xf numFmtId="10" fontId="26" fillId="0" borderId="18" xfId="0" applyNumberFormat="1" applyFont="1" applyFill="1" applyBorder="1"/>
    <xf numFmtId="172" fontId="26" fillId="0" borderId="0" xfId="0" applyNumberFormat="1" applyFont="1"/>
    <xf numFmtId="167" fontId="26" fillId="0" borderId="36" xfId="42" applyNumberFormat="1" applyFont="1" applyFill="1" applyBorder="1"/>
    <xf numFmtId="167" fontId="26" fillId="0" borderId="21" xfId="42" applyNumberFormat="1" applyFont="1" applyFill="1" applyBorder="1"/>
    <xf numFmtId="0" fontId="26" fillId="0" borderId="35" xfId="0" quotePrefix="1" applyFont="1" applyFill="1" applyBorder="1" applyAlignment="1">
      <alignment horizontal="left"/>
    </xf>
    <xf numFmtId="0" fontId="26" fillId="0" borderId="18" xfId="0" applyFont="1" applyFill="1" applyBorder="1"/>
    <xf numFmtId="43" fontId="26" fillId="0" borderId="18" xfId="0" applyNumberFormat="1" applyFont="1" applyFill="1" applyBorder="1"/>
    <xf numFmtId="10" fontId="26" fillId="0" borderId="35" xfId="0" applyNumberFormat="1" applyFont="1" applyFill="1" applyBorder="1" applyAlignment="1">
      <alignment horizontal="right" wrapText="1"/>
    </xf>
    <xf numFmtId="0" fontId="26" fillId="0" borderId="22" xfId="0" applyFont="1" applyFill="1" applyBorder="1" applyAlignment="1">
      <alignment horizontal="center"/>
    </xf>
    <xf numFmtId="0" fontId="26" fillId="0" borderId="20" xfId="0" applyFont="1" applyFill="1" applyBorder="1"/>
    <xf numFmtId="0" fontId="26" fillId="0" borderId="21" xfId="0" applyFont="1" applyFill="1" applyBorder="1"/>
    <xf numFmtId="10" fontId="26" fillId="0" borderId="22" xfId="0" applyNumberFormat="1" applyFont="1" applyFill="1" applyBorder="1"/>
    <xf numFmtId="167" fontId="26" fillId="0" borderId="18" xfId="0" applyNumberFormat="1" applyFont="1" applyFill="1" applyBorder="1"/>
    <xf numFmtId="166" fontId="28" fillId="0" borderId="22" xfId="0" applyNumberFormat="1" applyFont="1" applyFill="1" applyBorder="1"/>
    <xf numFmtId="10" fontId="28" fillId="0" borderId="22" xfId="0" applyNumberFormat="1" applyFont="1" applyFill="1" applyBorder="1"/>
    <xf numFmtId="166" fontId="28" fillId="0" borderId="21" xfId="0" applyNumberFormat="1" applyFont="1" applyFill="1" applyBorder="1"/>
    <xf numFmtId="43" fontId="50" fillId="0" borderId="0" xfId="0" applyNumberFormat="1" applyFont="1"/>
    <xf numFmtId="0" fontId="26" fillId="0" borderId="38" xfId="0" applyFont="1" applyFill="1" applyBorder="1"/>
    <xf numFmtId="0" fontId="26" fillId="0" borderId="10" xfId="0" applyFont="1" applyFill="1" applyBorder="1" applyAlignment="1">
      <alignment horizontal="center"/>
    </xf>
    <xf numFmtId="167" fontId="26" fillId="0" borderId="10" xfId="0" applyNumberFormat="1" applyFont="1" applyFill="1" applyBorder="1"/>
    <xf numFmtId="10" fontId="26" fillId="0" borderId="10" xfId="0" applyNumberFormat="1" applyFont="1" applyFill="1" applyBorder="1" applyAlignment="1">
      <alignment horizontal="center"/>
    </xf>
    <xf numFmtId="167" fontId="26" fillId="0" borderId="36" xfId="0" applyNumberFormat="1" applyFont="1" applyFill="1" applyBorder="1"/>
    <xf numFmtId="0" fontId="26" fillId="0" borderId="0" xfId="0" applyFont="1" applyFill="1" applyBorder="1" applyAlignment="1">
      <alignment horizontal="center"/>
    </xf>
    <xf numFmtId="167" fontId="26" fillId="0" borderId="0" xfId="0" quotePrefix="1" applyNumberFormat="1" applyFont="1" applyFill="1" applyBorder="1" applyAlignment="1">
      <alignment horizontal="left"/>
    </xf>
    <xf numFmtId="10" fontId="26" fillId="0" borderId="38" xfId="0" applyNumberFormat="1" applyFont="1" applyFill="1" applyBorder="1"/>
    <xf numFmtId="10" fontId="26" fillId="0" borderId="36" xfId="0" applyNumberFormat="1" applyFont="1" applyFill="1" applyBorder="1"/>
    <xf numFmtId="10" fontId="26" fillId="0" borderId="19" xfId="0" applyNumberFormat="1" applyFont="1" applyFill="1" applyBorder="1"/>
    <xf numFmtId="10" fontId="26" fillId="0" borderId="35" xfId="0" applyNumberFormat="1" applyFont="1" applyFill="1" applyBorder="1"/>
    <xf numFmtId="0" fontId="26" fillId="0" borderId="12" xfId="0" applyFont="1" applyFill="1" applyBorder="1" applyAlignment="1">
      <alignment horizontal="center"/>
    </xf>
    <xf numFmtId="167" fontId="26" fillId="0" borderId="12" xfId="0" quotePrefix="1" applyNumberFormat="1" applyFont="1" applyFill="1" applyBorder="1" applyAlignment="1">
      <alignment horizontal="left"/>
    </xf>
    <xf numFmtId="10" fontId="26" fillId="0" borderId="20" xfId="0" applyNumberFormat="1" applyFont="1" applyFill="1" applyBorder="1"/>
    <xf numFmtId="10" fontId="26" fillId="0" borderId="21" xfId="0" applyNumberFormat="1" applyFont="1" applyFill="1" applyBorder="1"/>
    <xf numFmtId="0" fontId="53" fillId="0" borderId="0" xfId="0" applyFont="1" applyFill="1"/>
    <xf numFmtId="43" fontId="26" fillId="0" borderId="0" xfId="0" applyNumberFormat="1" applyFont="1" applyFill="1"/>
    <xf numFmtId="167" fontId="26" fillId="0" borderId="12" xfId="0" applyNumberFormat="1" applyFont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43" fontId="51" fillId="0" borderId="12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5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To%20File/Income%20Statement%2002-16%20t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Unallocated Detail"/>
      <sheetName val="Common by Account"/>
    </sheetNames>
    <sheetDataSet>
      <sheetData sheetId="0"/>
      <sheetData sheetId="1"/>
      <sheetData sheetId="2">
        <row r="270">
          <cell r="D270">
            <v>0</v>
          </cell>
        </row>
        <row r="271">
          <cell r="D27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/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16384" width="9.109375" style="1"/>
  </cols>
  <sheetData>
    <row r="1" spans="1:4" x14ac:dyDescent="0.3">
      <c r="A1" s="9" t="s">
        <v>345</v>
      </c>
      <c r="B1" s="10"/>
      <c r="C1" s="10"/>
      <c r="D1" s="10"/>
    </row>
    <row r="2" spans="1:4" x14ac:dyDescent="0.3">
      <c r="A2" s="9" t="s">
        <v>346</v>
      </c>
      <c r="B2" s="10"/>
      <c r="C2" s="10"/>
      <c r="D2" s="10"/>
    </row>
    <row r="3" spans="1:4" x14ac:dyDescent="0.3">
      <c r="A3" s="138" t="s">
        <v>355</v>
      </c>
      <c r="B3" s="138"/>
      <c r="C3" s="138"/>
      <c r="D3" s="138"/>
    </row>
    <row r="4" spans="1:4" x14ac:dyDescent="0.3">
      <c r="B4" s="10"/>
      <c r="C4" s="10"/>
      <c r="D4" s="10"/>
    </row>
    <row r="5" spans="1:4" x14ac:dyDescent="0.3">
      <c r="A5" s="139" t="s">
        <v>356</v>
      </c>
      <c r="B5" s="139"/>
      <c r="C5" s="139"/>
      <c r="D5" s="139"/>
    </row>
    <row r="6" spans="1:4" x14ac:dyDescent="0.3">
      <c r="A6" s="11"/>
      <c r="B6" s="11"/>
      <c r="C6" s="11"/>
      <c r="D6" s="11"/>
    </row>
    <row r="7" spans="1:4" x14ac:dyDescent="0.3">
      <c r="A7" s="12"/>
      <c r="B7" s="13" t="s">
        <v>34</v>
      </c>
      <c r="C7" s="14" t="s">
        <v>33</v>
      </c>
      <c r="D7" s="15" t="s">
        <v>347</v>
      </c>
    </row>
    <row r="8" spans="1:4" x14ac:dyDescent="0.3">
      <c r="A8" s="16" t="s">
        <v>348</v>
      </c>
      <c r="B8" s="17"/>
      <c r="C8" s="17"/>
      <c r="D8" s="18"/>
    </row>
    <row r="9" spans="1:4" x14ac:dyDescent="0.3">
      <c r="A9" s="19" t="s">
        <v>31</v>
      </c>
      <c r="B9" s="20">
        <v>208485294.38</v>
      </c>
      <c r="C9" s="20">
        <v>127250191.5</v>
      </c>
      <c r="D9" s="21">
        <f>SUM(B9:C9)</f>
        <v>335735485.88</v>
      </c>
    </row>
    <row r="10" spans="1:4" x14ac:dyDescent="0.3">
      <c r="A10" s="19" t="s">
        <v>30</v>
      </c>
      <c r="B10" s="22">
        <v>53503.28</v>
      </c>
      <c r="C10" s="22">
        <v>0</v>
      </c>
      <c r="D10" s="18">
        <f>SUM(B10:C10)</f>
        <v>53503.28</v>
      </c>
    </row>
    <row r="11" spans="1:4" x14ac:dyDescent="0.3">
      <c r="A11" s="19" t="s">
        <v>29</v>
      </c>
      <c r="B11" s="22">
        <v>12772662.869999999</v>
      </c>
      <c r="C11" s="22">
        <v>0</v>
      </c>
      <c r="D11" s="18">
        <f>SUM(B11:C11)</f>
        <v>12772662.869999999</v>
      </c>
    </row>
    <row r="12" spans="1:4" x14ac:dyDescent="0.3">
      <c r="A12" s="19" t="s">
        <v>28</v>
      </c>
      <c r="B12" s="23">
        <v>9736930.7599999998</v>
      </c>
      <c r="C12" s="24">
        <v>-2164667.8699999899</v>
      </c>
      <c r="D12" s="25">
        <f>SUM(B12:C12)</f>
        <v>7572262.8900000099</v>
      </c>
    </row>
    <row r="13" spans="1:4" x14ac:dyDescent="0.3">
      <c r="A13" s="19" t="s">
        <v>27</v>
      </c>
      <c r="B13" s="26">
        <f>SUM(B9:B12)</f>
        <v>231048391.28999999</v>
      </c>
      <c r="C13" s="26">
        <f>SUM(C9:C12)</f>
        <v>125085523.63000001</v>
      </c>
      <c r="D13" s="21">
        <f>SUM(D9:D12)</f>
        <v>356133914.91999996</v>
      </c>
    </row>
    <row r="14" spans="1:4" x14ac:dyDescent="0.3">
      <c r="A14" s="16" t="s">
        <v>349</v>
      </c>
      <c r="B14" s="17"/>
      <c r="C14" s="17"/>
      <c r="D14" s="18"/>
    </row>
    <row r="15" spans="1:4" x14ac:dyDescent="0.3">
      <c r="A15" s="16" t="s">
        <v>350</v>
      </c>
      <c r="B15" s="17"/>
      <c r="C15" s="17"/>
      <c r="D15" s="18"/>
    </row>
    <row r="16" spans="1:4" x14ac:dyDescent="0.3">
      <c r="A16" s="16" t="s">
        <v>351</v>
      </c>
      <c r="B16" s="17"/>
      <c r="C16" s="17"/>
      <c r="D16" s="18"/>
    </row>
    <row r="17" spans="1:4" x14ac:dyDescent="0.3">
      <c r="A17" s="16" t="s">
        <v>352</v>
      </c>
      <c r="B17" s="17"/>
      <c r="C17" s="17"/>
      <c r="D17" s="18"/>
    </row>
    <row r="18" spans="1:4" x14ac:dyDescent="0.3">
      <c r="A18" s="19" t="s">
        <v>26</v>
      </c>
      <c r="B18" s="20">
        <v>16570432.029999999</v>
      </c>
      <c r="C18" s="20">
        <v>0</v>
      </c>
      <c r="D18" s="21">
        <f>B18+C18</f>
        <v>16570432.029999999</v>
      </c>
    </row>
    <row r="19" spans="1:4" x14ac:dyDescent="0.3">
      <c r="A19" s="19" t="s">
        <v>25</v>
      </c>
      <c r="B19" s="22">
        <v>56924557.689999901</v>
      </c>
      <c r="C19" s="22">
        <v>48469877.559999898</v>
      </c>
      <c r="D19" s="27">
        <f>B19+C19</f>
        <v>105394435.24999979</v>
      </c>
    </row>
    <row r="20" spans="1:4" x14ac:dyDescent="0.3">
      <c r="A20" s="19" t="s">
        <v>24</v>
      </c>
      <c r="B20" s="22">
        <v>9797947.4199999999</v>
      </c>
      <c r="C20" s="22">
        <v>0</v>
      </c>
      <c r="D20" s="27">
        <f>B20+C20</f>
        <v>9797947.4199999999</v>
      </c>
    </row>
    <row r="21" spans="1:4" x14ac:dyDescent="0.3">
      <c r="A21" s="19" t="s">
        <v>23</v>
      </c>
      <c r="B21" s="23">
        <v>-6921790.9900000002</v>
      </c>
      <c r="C21" s="23">
        <v>0</v>
      </c>
      <c r="D21" s="28">
        <f>B21+C21</f>
        <v>-6921790.9900000002</v>
      </c>
    </row>
    <row r="22" spans="1:4" x14ac:dyDescent="0.3">
      <c r="A22" s="19" t="s">
        <v>22</v>
      </c>
      <c r="B22" s="26">
        <f>SUM(B18:B21)</f>
        <v>76371146.149999902</v>
      </c>
      <c r="C22" s="26">
        <f>SUM(C18:C21)</f>
        <v>48469877.559999898</v>
      </c>
      <c r="D22" s="21">
        <f>SUM(D18:D21)</f>
        <v>124841023.7099998</v>
      </c>
    </row>
    <row r="23" spans="1:4" x14ac:dyDescent="0.3">
      <c r="A23" s="29" t="s">
        <v>353</v>
      </c>
      <c r="B23" s="30"/>
      <c r="C23" s="30"/>
      <c r="D23" s="31"/>
    </row>
    <row r="24" spans="1:4" x14ac:dyDescent="0.3">
      <c r="A24" s="19" t="s">
        <v>21</v>
      </c>
      <c r="B24" s="20">
        <v>9818208.4399999995</v>
      </c>
      <c r="C24" s="20">
        <v>420731.72</v>
      </c>
      <c r="D24" s="21">
        <f t="shared" ref="D24:D38" si="0">B24+C24</f>
        <v>10238940.16</v>
      </c>
    </row>
    <row r="25" spans="1:4" x14ac:dyDescent="0.3">
      <c r="A25" s="19" t="s">
        <v>20</v>
      </c>
      <c r="B25" s="32">
        <v>1850026.76</v>
      </c>
      <c r="C25" s="32">
        <v>0</v>
      </c>
      <c r="D25" s="27">
        <f t="shared" si="0"/>
        <v>1850026.76</v>
      </c>
    </row>
    <row r="26" spans="1:4" x14ac:dyDescent="0.3">
      <c r="A26" s="19" t="s">
        <v>19</v>
      </c>
      <c r="B26" s="32">
        <v>12843182.32</v>
      </c>
      <c r="C26" s="32">
        <v>5107255.97</v>
      </c>
      <c r="D26" s="27">
        <f t="shared" si="0"/>
        <v>17950438.289999999</v>
      </c>
    </row>
    <row r="27" spans="1:4" x14ac:dyDescent="0.3">
      <c r="A27" s="19" t="s">
        <v>18</v>
      </c>
      <c r="B27" s="32">
        <v>4269960.6283519901</v>
      </c>
      <c r="C27" s="32">
        <v>2774866.311648</v>
      </c>
      <c r="D27" s="27">
        <f t="shared" si="0"/>
        <v>7044826.9399999902</v>
      </c>
    </row>
    <row r="28" spans="1:4" x14ac:dyDescent="0.3">
      <c r="A28" s="19" t="s">
        <v>17</v>
      </c>
      <c r="B28" s="32">
        <v>1818893.37594999</v>
      </c>
      <c r="C28" s="32">
        <v>936137.05405000004</v>
      </c>
      <c r="D28" s="27">
        <f t="shared" si="0"/>
        <v>2755030.4299999899</v>
      </c>
    </row>
    <row r="29" spans="1:4" x14ac:dyDescent="0.3">
      <c r="A29" s="19" t="s">
        <v>16</v>
      </c>
      <c r="B29" s="32">
        <v>8322801.7400000002</v>
      </c>
      <c r="C29" s="32">
        <v>2075507.65</v>
      </c>
      <c r="D29" s="27">
        <f t="shared" si="0"/>
        <v>10398309.390000001</v>
      </c>
    </row>
    <row r="30" spans="1:4" x14ac:dyDescent="0.3">
      <c r="A30" s="19" t="s">
        <v>15</v>
      </c>
      <c r="B30" s="32">
        <v>9625072.4232529998</v>
      </c>
      <c r="C30" s="32">
        <v>4959807.126747</v>
      </c>
      <c r="D30" s="27">
        <f t="shared" si="0"/>
        <v>14584879.550000001</v>
      </c>
    </row>
    <row r="31" spans="1:4" x14ac:dyDescent="0.3">
      <c r="A31" s="19" t="s">
        <v>14</v>
      </c>
      <c r="B31" s="32">
        <v>23094381.227705002</v>
      </c>
      <c r="C31" s="32">
        <v>10645236.362295</v>
      </c>
      <c r="D31" s="27">
        <f t="shared" si="0"/>
        <v>33739617.590000004</v>
      </c>
    </row>
    <row r="32" spans="1:4" x14ac:dyDescent="0.3">
      <c r="A32" s="19" t="s">
        <v>13</v>
      </c>
      <c r="B32" s="32">
        <v>4683174.4557360001</v>
      </c>
      <c r="C32" s="32">
        <v>1143008.094264</v>
      </c>
      <c r="D32" s="27">
        <f t="shared" si="0"/>
        <v>5826182.5499999998</v>
      </c>
    </row>
    <row r="33" spans="1:4" x14ac:dyDescent="0.3">
      <c r="A33" s="19" t="s">
        <v>12</v>
      </c>
      <c r="B33" s="32">
        <v>1696966.5</v>
      </c>
      <c r="C33" s="32">
        <v>0</v>
      </c>
      <c r="D33" s="27">
        <f t="shared" si="0"/>
        <v>1696966.5</v>
      </c>
    </row>
    <row r="34" spans="1:4" x14ac:dyDescent="0.3">
      <c r="A34" s="33" t="s">
        <v>11</v>
      </c>
      <c r="B34" s="32">
        <v>-2778601.97</v>
      </c>
      <c r="C34" s="32">
        <v>-3780.85</v>
      </c>
      <c r="D34" s="34">
        <f t="shared" si="0"/>
        <v>-2782382.8200000003</v>
      </c>
    </row>
    <row r="35" spans="1:4" x14ac:dyDescent="0.3">
      <c r="A35" s="19" t="s">
        <v>354</v>
      </c>
      <c r="B35" s="32">
        <v>11510361.76</v>
      </c>
      <c r="C35" s="32">
        <v>0</v>
      </c>
      <c r="D35" s="34">
        <f t="shared" si="0"/>
        <v>11510361.76</v>
      </c>
    </row>
    <row r="36" spans="1:4" x14ac:dyDescent="0.3">
      <c r="A36" s="33" t="s">
        <v>10</v>
      </c>
      <c r="B36" s="32">
        <v>22528157.026076999</v>
      </c>
      <c r="C36" s="32">
        <v>14390624.2539229</v>
      </c>
      <c r="D36" s="34">
        <f t="shared" si="0"/>
        <v>36918781.279999897</v>
      </c>
    </row>
    <row r="37" spans="1:4" x14ac:dyDescent="0.3">
      <c r="A37" s="33" t="s">
        <v>9</v>
      </c>
      <c r="B37" s="32">
        <v>10580262.76</v>
      </c>
      <c r="C37" s="32">
        <v>9750602.6400000006</v>
      </c>
      <c r="D37" s="34">
        <f t="shared" si="0"/>
        <v>20330865.399999999</v>
      </c>
    </row>
    <row r="38" spans="1:4" x14ac:dyDescent="0.3">
      <c r="A38" s="33" t="s">
        <v>8</v>
      </c>
      <c r="B38" s="35">
        <v>4301380.09</v>
      </c>
      <c r="C38" s="137">
        <v>3118609.8599999901</v>
      </c>
      <c r="D38" s="36">
        <f t="shared" si="0"/>
        <v>7419989.9499999899</v>
      </c>
    </row>
    <row r="39" spans="1:4" x14ac:dyDescent="0.3">
      <c r="A39" s="29" t="s">
        <v>7</v>
      </c>
      <c r="B39" s="26">
        <f>SUM(B22:B38)</f>
        <v>200535373.68707287</v>
      </c>
      <c r="C39" s="26">
        <f>SUM(C22:C38)</f>
        <v>103788483.75292677</v>
      </c>
      <c r="D39" s="21">
        <f>SUM(D22:D38)</f>
        <v>304323857.43999964</v>
      </c>
    </row>
    <row r="40" spans="1:4" x14ac:dyDescent="0.3">
      <c r="A40" s="33"/>
      <c r="B40" s="30"/>
      <c r="C40" s="30"/>
      <c r="D40" s="31"/>
    </row>
    <row r="41" spans="1:4" ht="17.399999999999999" x14ac:dyDescent="0.55000000000000004">
      <c r="A41" s="37" t="s">
        <v>6</v>
      </c>
      <c r="B41" s="38">
        <f>B13-B39</f>
        <v>30513017.602927119</v>
      </c>
      <c r="C41" s="38">
        <f>C13-C39</f>
        <v>21297039.877073243</v>
      </c>
      <c r="D41" s="39">
        <f>D13-D39</f>
        <v>51810057.480000317</v>
      </c>
    </row>
    <row r="42" spans="1:4" x14ac:dyDescent="0.3">
      <c r="A42" s="40"/>
      <c r="B42" s="41"/>
      <c r="C42" s="41"/>
      <c r="D42" s="25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J47" sqref="J47"/>
    </sheetView>
  </sheetViews>
  <sheetFormatPr defaultColWidth="9.109375" defaultRowHeight="14.4" x14ac:dyDescent="0.3"/>
  <cols>
    <col min="1" max="1" width="40" style="1" bestFit="1" customWidth="1"/>
    <col min="2" max="2" width="17.5546875" style="58" customWidth="1"/>
    <col min="3" max="3" width="15.33203125" style="58" customWidth="1"/>
    <col min="4" max="4" width="15.44140625" style="58" customWidth="1"/>
    <col min="5" max="5" width="14.33203125" style="58" customWidth="1"/>
    <col min="6" max="6" width="15" style="58" bestFit="1" customWidth="1"/>
    <col min="7" max="7" width="9.109375" style="58"/>
    <col min="8" max="8" width="32.44140625" style="58" customWidth="1"/>
    <col min="9" max="10" width="9.109375" style="58"/>
    <col min="11" max="16384" width="9.109375" style="1"/>
  </cols>
  <sheetData>
    <row r="1" spans="1:7" s="1" customFormat="1" ht="18" customHeight="1" x14ac:dyDescent="0.3">
      <c r="A1" s="9" t="s">
        <v>345</v>
      </c>
      <c r="B1" s="78"/>
      <c r="C1" s="78"/>
      <c r="D1" s="78"/>
      <c r="E1" s="78"/>
      <c r="F1" s="78"/>
      <c r="G1" s="58"/>
    </row>
    <row r="2" spans="1:7" s="1" customFormat="1" ht="18" customHeight="1" x14ac:dyDescent="0.3">
      <c r="A2" s="9" t="s">
        <v>366</v>
      </c>
      <c r="B2" s="78"/>
      <c r="C2" s="78"/>
      <c r="D2" s="78"/>
      <c r="E2" s="78"/>
      <c r="F2" s="78"/>
      <c r="G2" s="58"/>
    </row>
    <row r="3" spans="1:7" s="1" customFormat="1" ht="18" customHeight="1" x14ac:dyDescent="0.3">
      <c r="A3" s="9" t="str">
        <f>Allocated!A3</f>
        <v>FOR THE MONTH ENDED FEBRUARY 28, 2017</v>
      </c>
      <c r="B3" s="78"/>
      <c r="C3" s="78"/>
      <c r="D3" s="78"/>
      <c r="E3" s="78"/>
      <c r="F3" s="78"/>
      <c r="G3" s="58"/>
    </row>
    <row r="4" spans="1:7" s="1" customFormat="1" ht="12" customHeight="1" x14ac:dyDescent="0.3">
      <c r="B4" s="58"/>
      <c r="C4" s="58"/>
      <c r="D4" s="58"/>
      <c r="E4" s="58"/>
      <c r="F4" s="58"/>
      <c r="G4" s="58"/>
    </row>
    <row r="5" spans="1:7" s="1" customFormat="1" ht="18" customHeight="1" x14ac:dyDescent="0.3">
      <c r="A5" s="12"/>
      <c r="B5" s="77" t="s">
        <v>34</v>
      </c>
      <c r="C5" s="77" t="s">
        <v>33</v>
      </c>
      <c r="D5" s="77" t="s">
        <v>35</v>
      </c>
      <c r="E5" s="77" t="s">
        <v>365</v>
      </c>
      <c r="F5" s="76" t="s">
        <v>347</v>
      </c>
      <c r="G5" s="58"/>
    </row>
    <row r="6" spans="1:7" s="1" customFormat="1" ht="18" customHeight="1" x14ac:dyDescent="0.3">
      <c r="A6" s="75" t="s">
        <v>32</v>
      </c>
      <c r="B6" s="74"/>
      <c r="C6" s="74"/>
      <c r="D6" s="74"/>
      <c r="E6" s="74"/>
      <c r="F6" s="73"/>
      <c r="G6" s="58"/>
    </row>
    <row r="7" spans="1:7" s="1" customFormat="1" ht="18" customHeight="1" x14ac:dyDescent="0.3">
      <c r="A7" s="29" t="s">
        <v>348</v>
      </c>
      <c r="B7" s="17"/>
      <c r="C7" s="17"/>
      <c r="D7" s="17"/>
      <c r="E7" s="17"/>
      <c r="F7" s="18"/>
      <c r="G7" s="58"/>
    </row>
    <row r="8" spans="1:7" s="1" customFormat="1" ht="18" customHeight="1" x14ac:dyDescent="0.3">
      <c r="A8" s="33" t="s">
        <v>31</v>
      </c>
      <c r="B8" s="26">
        <v>208485294.38</v>
      </c>
      <c r="C8" s="26">
        <v>127250191.5</v>
      </c>
      <c r="D8" s="26">
        <v>0</v>
      </c>
      <c r="E8" s="26">
        <v>0</v>
      </c>
      <c r="F8" s="21">
        <f>SUM(B8:E8)</f>
        <v>335735485.88</v>
      </c>
      <c r="G8" s="59"/>
    </row>
    <row r="9" spans="1:7" s="1" customFormat="1" ht="18" customHeight="1" x14ac:dyDescent="0.3">
      <c r="A9" s="33" t="s">
        <v>30</v>
      </c>
      <c r="B9" s="72">
        <v>53503.28</v>
      </c>
      <c r="C9" s="72">
        <v>0</v>
      </c>
      <c r="D9" s="72">
        <v>0</v>
      </c>
      <c r="E9" s="67">
        <v>0</v>
      </c>
      <c r="F9" s="27">
        <f>SUM(B9:E9)</f>
        <v>53503.28</v>
      </c>
      <c r="G9" s="59"/>
    </row>
    <row r="10" spans="1:7" s="1" customFormat="1" ht="18" customHeight="1" x14ac:dyDescent="0.3">
      <c r="A10" s="33" t="s">
        <v>29</v>
      </c>
      <c r="B10" s="72">
        <v>12772662.869999999</v>
      </c>
      <c r="C10" s="72">
        <v>0</v>
      </c>
      <c r="D10" s="72">
        <v>0</v>
      </c>
      <c r="E10" s="67">
        <v>0</v>
      </c>
      <c r="F10" s="27">
        <f>SUM(B10:E10)</f>
        <v>12772662.869999999</v>
      </c>
      <c r="G10" s="59"/>
    </row>
    <row r="11" spans="1:7" s="1" customFormat="1" ht="18" customHeight="1" x14ac:dyDescent="0.3">
      <c r="A11" s="33" t="s">
        <v>28</v>
      </c>
      <c r="B11" s="71">
        <v>9736930.7599999998</v>
      </c>
      <c r="C11" s="24">
        <v>-2164667.8699999899</v>
      </c>
      <c r="D11" s="24">
        <v>0</v>
      </c>
      <c r="E11" s="24">
        <v>0</v>
      </c>
      <c r="F11" s="28">
        <f>SUM(B11:E11)</f>
        <v>7572262.8900000099</v>
      </c>
      <c r="G11" s="59"/>
    </row>
    <row r="12" spans="1:7" s="1" customFormat="1" ht="18" customHeight="1" x14ac:dyDescent="0.3">
      <c r="A12" s="33" t="s">
        <v>27</v>
      </c>
      <c r="B12" s="26">
        <f>SUM(B8:B11)</f>
        <v>231048391.28999999</v>
      </c>
      <c r="C12" s="26">
        <f>SUM(C8:C11)</f>
        <v>125085523.63000001</v>
      </c>
      <c r="D12" s="26">
        <f>SUM(D8:D11)</f>
        <v>0</v>
      </c>
      <c r="E12" s="26">
        <f>SUM(E8:E11)</f>
        <v>0</v>
      </c>
      <c r="F12" s="21">
        <f>SUM(F8:F11)</f>
        <v>356133914.91999996</v>
      </c>
      <c r="G12" s="59"/>
    </row>
    <row r="13" spans="1:7" s="1" customFormat="1" ht="18" customHeight="1" x14ac:dyDescent="0.3">
      <c r="A13" s="29" t="s">
        <v>349</v>
      </c>
      <c r="B13" s="17"/>
      <c r="C13" s="17"/>
      <c r="D13" s="17"/>
      <c r="E13" s="17"/>
      <c r="F13" s="18"/>
      <c r="G13" s="59"/>
    </row>
    <row r="14" spans="1:7" s="1" customFormat="1" ht="18" customHeight="1" x14ac:dyDescent="0.3">
      <c r="A14" s="29" t="s">
        <v>350</v>
      </c>
      <c r="B14" s="17"/>
      <c r="C14" s="17"/>
      <c r="D14" s="17"/>
      <c r="E14" s="17"/>
      <c r="F14" s="18"/>
      <c r="G14" s="59"/>
    </row>
    <row r="15" spans="1:7" s="1" customFormat="1" ht="18" customHeight="1" x14ac:dyDescent="0.3">
      <c r="A15" s="29" t="s">
        <v>351</v>
      </c>
      <c r="B15" s="17"/>
      <c r="C15" s="17"/>
      <c r="D15" s="17"/>
      <c r="E15" s="17"/>
      <c r="F15" s="18"/>
      <c r="G15" s="59"/>
    </row>
    <row r="16" spans="1:7" s="1" customFormat="1" ht="18" customHeight="1" x14ac:dyDescent="0.3">
      <c r="A16" s="29" t="s">
        <v>352</v>
      </c>
      <c r="B16" s="17"/>
      <c r="C16" s="17"/>
      <c r="D16" s="17"/>
      <c r="E16" s="17"/>
      <c r="F16" s="18"/>
      <c r="G16" s="59"/>
    </row>
    <row r="17" spans="1:7" s="1" customFormat="1" ht="18" customHeight="1" x14ac:dyDescent="0.3">
      <c r="A17" s="33" t="s">
        <v>26</v>
      </c>
      <c r="B17" s="26">
        <v>16570432.029999999</v>
      </c>
      <c r="C17" s="26">
        <v>0</v>
      </c>
      <c r="D17" s="26">
        <v>0</v>
      </c>
      <c r="E17" s="26">
        <v>0</v>
      </c>
      <c r="F17" s="21">
        <f>SUM(B17:E17)</f>
        <v>16570432.029999999</v>
      </c>
      <c r="G17" s="59"/>
    </row>
    <row r="18" spans="1:7" s="1" customFormat="1" ht="18" customHeight="1" x14ac:dyDescent="0.3">
      <c r="A18" s="33" t="s">
        <v>25</v>
      </c>
      <c r="B18" s="67">
        <v>56924557.689999901</v>
      </c>
      <c r="C18" s="67">
        <v>48469877.559999898</v>
      </c>
      <c r="D18" s="67">
        <v>0</v>
      </c>
      <c r="E18" s="67">
        <v>0</v>
      </c>
      <c r="F18" s="27">
        <f>SUM(B18:E18)</f>
        <v>105394435.24999979</v>
      </c>
      <c r="G18" s="59"/>
    </row>
    <row r="19" spans="1:7" s="1" customFormat="1" ht="18" customHeight="1" x14ac:dyDescent="0.3">
      <c r="A19" s="33" t="s">
        <v>24</v>
      </c>
      <c r="B19" s="67">
        <v>9797947.4199999999</v>
      </c>
      <c r="C19" s="67">
        <v>0</v>
      </c>
      <c r="D19" s="67">
        <v>0</v>
      </c>
      <c r="E19" s="67">
        <v>0</v>
      </c>
      <c r="F19" s="27">
        <f>SUM(B19:E19)</f>
        <v>9797947.4199999999</v>
      </c>
      <c r="G19" s="59"/>
    </row>
    <row r="20" spans="1:7" s="1" customFormat="1" ht="18" customHeight="1" x14ac:dyDescent="0.3">
      <c r="A20" s="33" t="s">
        <v>23</v>
      </c>
      <c r="B20" s="23">
        <v>-6921790.9900000002</v>
      </c>
      <c r="C20" s="24">
        <v>0</v>
      </c>
      <c r="D20" s="24">
        <v>0</v>
      </c>
      <c r="E20" s="24">
        <v>0</v>
      </c>
      <c r="F20" s="28">
        <f>SUM(B20:E20)</f>
        <v>-6921790.9900000002</v>
      </c>
      <c r="G20" s="59"/>
    </row>
    <row r="21" spans="1:7" s="1" customFormat="1" ht="18" customHeight="1" x14ac:dyDescent="0.3">
      <c r="A21" s="33" t="s">
        <v>22</v>
      </c>
      <c r="B21" s="26">
        <f>SUM(B17:B20)</f>
        <v>76371146.149999902</v>
      </c>
      <c r="C21" s="26">
        <f>SUM(C17:C20)</f>
        <v>48469877.559999898</v>
      </c>
      <c r="D21" s="26">
        <f>SUM(D17:D20)</f>
        <v>0</v>
      </c>
      <c r="E21" s="26">
        <f>SUM(E17:E20)</f>
        <v>0</v>
      </c>
      <c r="F21" s="21">
        <f>SUM(F17:F20)</f>
        <v>124841023.7099998</v>
      </c>
      <c r="G21" s="59"/>
    </row>
    <row r="22" spans="1:7" s="1" customFormat="1" ht="18" customHeight="1" x14ac:dyDescent="0.3">
      <c r="A22" s="29" t="s">
        <v>353</v>
      </c>
      <c r="B22" s="17"/>
      <c r="C22" s="17"/>
      <c r="D22" s="17"/>
      <c r="E22" s="17"/>
      <c r="F22" s="18"/>
      <c r="G22" s="59"/>
    </row>
    <row r="23" spans="1:7" s="1" customFormat="1" ht="18" customHeight="1" x14ac:dyDescent="0.3">
      <c r="A23" s="33" t="s">
        <v>21</v>
      </c>
      <c r="B23" s="26">
        <v>9818208.4399999995</v>
      </c>
      <c r="C23" s="26">
        <v>420731.72</v>
      </c>
      <c r="D23" s="26">
        <v>0</v>
      </c>
      <c r="E23" s="26">
        <v>0</v>
      </c>
      <c r="F23" s="21">
        <f t="shared" ref="F23:F37" si="0">SUM(B23:E23)</f>
        <v>10238940.16</v>
      </c>
      <c r="G23" s="59"/>
    </row>
    <row r="24" spans="1:7" s="1" customFormat="1" ht="18" customHeight="1" x14ac:dyDescent="0.3">
      <c r="A24" s="33" t="s">
        <v>20</v>
      </c>
      <c r="B24" s="68">
        <v>1850026.76</v>
      </c>
      <c r="C24" s="67">
        <v>0</v>
      </c>
      <c r="D24" s="67">
        <v>0</v>
      </c>
      <c r="E24" s="67">
        <v>0</v>
      </c>
      <c r="F24" s="27">
        <f t="shared" si="0"/>
        <v>1850026.76</v>
      </c>
      <c r="G24" s="59"/>
    </row>
    <row r="25" spans="1:7" s="1" customFormat="1" ht="18" customHeight="1" x14ac:dyDescent="0.3">
      <c r="A25" s="33" t="s">
        <v>19</v>
      </c>
      <c r="B25" s="68">
        <v>12843182.32</v>
      </c>
      <c r="C25" s="17">
        <v>5107255.97</v>
      </c>
      <c r="D25" s="67">
        <v>0</v>
      </c>
      <c r="E25" s="67">
        <v>0</v>
      </c>
      <c r="F25" s="27">
        <f t="shared" si="0"/>
        <v>17950438.289999999</v>
      </c>
      <c r="G25" s="59"/>
    </row>
    <row r="26" spans="1:7" s="1" customFormat="1" ht="18" customHeight="1" x14ac:dyDescent="0.3">
      <c r="A26" s="19" t="s">
        <v>18</v>
      </c>
      <c r="B26" s="68">
        <v>2482212.23999999</v>
      </c>
      <c r="C26" s="17">
        <v>1486798.79</v>
      </c>
      <c r="D26" s="17">
        <v>3075815.9099999899</v>
      </c>
      <c r="E26" s="67">
        <v>0</v>
      </c>
      <c r="F26" s="27">
        <f t="shared" si="0"/>
        <v>7044826.9399999799</v>
      </c>
      <c r="G26" s="59"/>
    </row>
    <row r="27" spans="1:7" s="1" customFormat="1" ht="18" customHeight="1" x14ac:dyDescent="0.3">
      <c r="A27" s="33" t="s">
        <v>17</v>
      </c>
      <c r="B27" s="68">
        <v>1701859.6699999899</v>
      </c>
      <c r="C27" s="17">
        <v>851735.81</v>
      </c>
      <c r="D27" s="17">
        <v>201434.95</v>
      </c>
      <c r="E27" s="67">
        <v>0</v>
      </c>
      <c r="F27" s="27">
        <f t="shared" si="0"/>
        <v>2755030.4299999904</v>
      </c>
      <c r="G27" s="59"/>
    </row>
    <row r="28" spans="1:7" s="1" customFormat="1" ht="18" customHeight="1" x14ac:dyDescent="0.3">
      <c r="A28" s="33" t="s">
        <v>16</v>
      </c>
      <c r="B28" s="68">
        <v>8322801.7400000002</v>
      </c>
      <c r="C28" s="17">
        <v>2075507.65</v>
      </c>
      <c r="D28" s="67">
        <v>0</v>
      </c>
      <c r="E28" s="67">
        <v>0</v>
      </c>
      <c r="F28" s="27">
        <f t="shared" si="0"/>
        <v>10398309.390000001</v>
      </c>
      <c r="G28" s="59"/>
    </row>
    <row r="29" spans="1:7" s="1" customFormat="1" ht="18" customHeight="1" x14ac:dyDescent="0.3">
      <c r="A29" s="19" t="s">
        <v>15</v>
      </c>
      <c r="B29" s="68">
        <v>2614105.4299999899</v>
      </c>
      <c r="C29" s="17">
        <v>1395409.54</v>
      </c>
      <c r="D29" s="17">
        <v>10575364.58</v>
      </c>
      <c r="E29" s="67">
        <v>0</v>
      </c>
      <c r="F29" s="27">
        <f t="shared" si="0"/>
        <v>14584879.54999999</v>
      </c>
      <c r="G29" s="59"/>
    </row>
    <row r="30" spans="1:7" s="1" customFormat="1" ht="18" customHeight="1" x14ac:dyDescent="0.3">
      <c r="A30" s="33" t="s">
        <v>14</v>
      </c>
      <c r="B30" s="68">
        <v>21794381.579999998</v>
      </c>
      <c r="C30" s="17">
        <v>9998254.3599999994</v>
      </c>
      <c r="D30" s="17">
        <v>1946981.65</v>
      </c>
      <c r="E30" s="67">
        <v>0</v>
      </c>
      <c r="F30" s="27">
        <f t="shared" si="0"/>
        <v>33739617.589999996</v>
      </c>
      <c r="G30" s="59"/>
    </row>
    <row r="31" spans="1:7" s="1" customFormat="1" ht="18" customHeight="1" x14ac:dyDescent="0.3">
      <c r="A31" s="33" t="s">
        <v>13</v>
      </c>
      <c r="B31" s="68">
        <v>2646140.8199999998</v>
      </c>
      <c r="C31" s="17">
        <v>129220.05</v>
      </c>
      <c r="D31" s="17">
        <v>3050821.68</v>
      </c>
      <c r="E31" s="67">
        <v>0</v>
      </c>
      <c r="F31" s="27">
        <f t="shared" si="0"/>
        <v>5826182.5499999998</v>
      </c>
      <c r="G31" s="59"/>
    </row>
    <row r="32" spans="1:7" s="1" customFormat="1" ht="18" customHeight="1" x14ac:dyDescent="0.3">
      <c r="A32" s="33" t="s">
        <v>12</v>
      </c>
      <c r="B32" s="68">
        <v>1696966.5</v>
      </c>
      <c r="C32" s="67">
        <v>0</v>
      </c>
      <c r="D32" s="67">
        <v>0</v>
      </c>
      <c r="E32" s="67">
        <v>0</v>
      </c>
      <c r="F32" s="27">
        <f t="shared" si="0"/>
        <v>1696966.5</v>
      </c>
      <c r="G32" s="59"/>
    </row>
    <row r="33" spans="1:8" s="1" customFormat="1" ht="18" customHeight="1" x14ac:dyDescent="0.3">
      <c r="A33" s="19" t="s">
        <v>11</v>
      </c>
      <c r="B33" s="68">
        <v>-2778601.97</v>
      </c>
      <c r="C33" s="17">
        <v>-3780.85</v>
      </c>
      <c r="D33" s="67">
        <v>0</v>
      </c>
      <c r="E33" s="67">
        <v>0</v>
      </c>
      <c r="F33" s="27">
        <f t="shared" si="0"/>
        <v>-2782382.8200000003</v>
      </c>
      <c r="G33" s="59"/>
      <c r="H33" s="58"/>
    </row>
    <row r="34" spans="1:8" s="1" customFormat="1" ht="18" customHeight="1" x14ac:dyDescent="0.3">
      <c r="A34" s="19" t="s">
        <v>354</v>
      </c>
      <c r="B34" s="68">
        <v>11510361.76</v>
      </c>
      <c r="C34" s="67">
        <v>0</v>
      </c>
      <c r="D34" s="67">
        <v>0</v>
      </c>
      <c r="E34" s="67">
        <v>0</v>
      </c>
      <c r="F34" s="27">
        <f t="shared" si="0"/>
        <v>11510361.76</v>
      </c>
      <c r="G34" s="59"/>
      <c r="H34" s="58"/>
    </row>
    <row r="35" spans="1:8" s="1" customFormat="1" ht="18" customHeight="1" x14ac:dyDescent="0.3">
      <c r="A35" s="33" t="s">
        <v>10</v>
      </c>
      <c r="B35" s="68">
        <v>22185211.609999999</v>
      </c>
      <c r="C35" s="17">
        <v>14219947.6599999</v>
      </c>
      <c r="D35" s="17">
        <v>513622.01</v>
      </c>
      <c r="E35" s="67">
        <v>0</v>
      </c>
      <c r="F35" s="27">
        <f t="shared" si="0"/>
        <v>36918781.279999897</v>
      </c>
      <c r="G35" s="59"/>
      <c r="H35" s="58"/>
    </row>
    <row r="36" spans="1:8" s="1" customFormat="1" ht="18" customHeight="1" x14ac:dyDescent="0.3">
      <c r="A36" s="33" t="s">
        <v>9</v>
      </c>
      <c r="B36" s="68">
        <v>10580262.76</v>
      </c>
      <c r="C36" s="67">
        <v>9750602.6400000006</v>
      </c>
      <c r="D36" s="67">
        <v>0</v>
      </c>
      <c r="E36" s="67">
        <v>0</v>
      </c>
      <c r="F36" s="27">
        <f t="shared" si="0"/>
        <v>20330865.399999999</v>
      </c>
      <c r="G36" s="59"/>
      <c r="H36" s="58"/>
    </row>
    <row r="37" spans="1:8" s="1" customFormat="1" ht="18" customHeight="1" x14ac:dyDescent="0.3">
      <c r="A37" s="33" t="s">
        <v>8</v>
      </c>
      <c r="B37" s="23">
        <v>4301380.09</v>
      </c>
      <c r="C37" s="70">
        <v>3118609.8599999901</v>
      </c>
      <c r="D37" s="70">
        <v>0</v>
      </c>
      <c r="E37" s="24">
        <v>0</v>
      </c>
      <c r="F37" s="28">
        <f t="shared" si="0"/>
        <v>7419989.9499999899</v>
      </c>
      <c r="G37" s="59"/>
      <c r="H37" s="58"/>
    </row>
    <row r="38" spans="1:8" s="1" customFormat="1" ht="18" customHeight="1" x14ac:dyDescent="0.3">
      <c r="A38" s="29" t="s">
        <v>7</v>
      </c>
      <c r="B38" s="26">
        <f>SUM(B21:B37)</f>
        <v>187939645.89999983</v>
      </c>
      <c r="C38" s="26">
        <f>SUM(C21:C37)</f>
        <v>97020170.759999767</v>
      </c>
      <c r="D38" s="26">
        <f>SUM(D21:D37)</f>
        <v>19364040.779999994</v>
      </c>
      <c r="E38" s="26">
        <f>SUM(E21:E37)</f>
        <v>0</v>
      </c>
      <c r="F38" s="21">
        <f>SUM(F21:F37)</f>
        <v>304323857.43999958</v>
      </c>
      <c r="G38" s="59"/>
      <c r="H38" s="58"/>
    </row>
    <row r="39" spans="1:8" s="1" customFormat="1" ht="12" customHeight="1" x14ac:dyDescent="0.3">
      <c r="A39" s="33"/>
      <c r="B39" s="17"/>
      <c r="C39" s="17"/>
      <c r="D39" s="17"/>
      <c r="E39" s="17"/>
      <c r="F39" s="18"/>
      <c r="G39" s="59"/>
      <c r="H39" s="58"/>
    </row>
    <row r="40" spans="1:8" s="1" customFormat="1" ht="18" customHeight="1" x14ac:dyDescent="0.3">
      <c r="A40" s="37" t="s">
        <v>6</v>
      </c>
      <c r="B40" s="26">
        <f>B12-B38</f>
        <v>43108745.390000165</v>
      </c>
      <c r="C40" s="26">
        <f>C12-C38</f>
        <v>28065352.870000243</v>
      </c>
      <c r="D40" s="26">
        <f>D12-D38</f>
        <v>-19364040.779999994</v>
      </c>
      <c r="E40" s="26">
        <f>E12-E38</f>
        <v>0</v>
      </c>
      <c r="F40" s="21">
        <f>F12-F38</f>
        <v>51810057.480000377</v>
      </c>
      <c r="G40" s="59"/>
      <c r="H40" s="69"/>
    </row>
    <row r="41" spans="1:8" s="1" customFormat="1" ht="13.5" customHeight="1" x14ac:dyDescent="0.3">
      <c r="A41" s="33"/>
      <c r="B41" s="17"/>
      <c r="C41" s="17"/>
      <c r="D41" s="17"/>
      <c r="E41" s="17"/>
      <c r="F41" s="18"/>
      <c r="G41" s="59"/>
      <c r="H41" s="58"/>
    </row>
    <row r="42" spans="1:8" s="1" customFormat="1" ht="18" customHeight="1" x14ac:dyDescent="0.3">
      <c r="A42" s="37" t="s">
        <v>5</v>
      </c>
      <c r="B42" s="17"/>
      <c r="C42" s="17"/>
      <c r="D42" s="17"/>
      <c r="E42" s="17"/>
      <c r="F42" s="18"/>
      <c r="G42" s="59"/>
      <c r="H42" s="58"/>
    </row>
    <row r="43" spans="1:8" s="1" customFormat="1" ht="18" customHeight="1" x14ac:dyDescent="0.3">
      <c r="A43" s="33" t="s">
        <v>4</v>
      </c>
      <c r="B43" s="26">
        <v>0</v>
      </c>
      <c r="C43" s="26">
        <v>0</v>
      </c>
      <c r="D43" s="26">
        <v>0</v>
      </c>
      <c r="E43" s="26">
        <v>-8661166.5599999893</v>
      </c>
      <c r="F43" s="21">
        <f>SUM(B43:E43)</f>
        <v>-8661166.5599999893</v>
      </c>
      <c r="G43" s="59"/>
      <c r="H43" s="58"/>
    </row>
    <row r="44" spans="1:8" s="1" customFormat="1" ht="18" customHeight="1" x14ac:dyDescent="0.3">
      <c r="A44" s="66" t="s">
        <v>3</v>
      </c>
      <c r="B44" s="68">
        <v>0</v>
      </c>
      <c r="C44" s="67">
        <v>0</v>
      </c>
      <c r="D44" s="67">
        <v>0</v>
      </c>
      <c r="E44" s="67">
        <v>19267123.949999899</v>
      </c>
      <c r="F44" s="27">
        <f>SUM(B44:E44)</f>
        <v>19267123.949999899</v>
      </c>
      <c r="G44" s="59"/>
      <c r="H44" s="58"/>
    </row>
    <row r="45" spans="1:8" s="1" customFormat="1" ht="18" customHeight="1" x14ac:dyDescent="0.3">
      <c r="A45" s="66" t="s">
        <v>2</v>
      </c>
      <c r="B45" s="23">
        <v>0</v>
      </c>
      <c r="C45" s="24">
        <v>0</v>
      </c>
      <c r="D45" s="24">
        <v>0</v>
      </c>
      <c r="E45" s="24">
        <v>0</v>
      </c>
      <c r="F45" s="28">
        <v>0</v>
      </c>
      <c r="G45" s="59"/>
      <c r="H45" s="58"/>
    </row>
    <row r="46" spans="1:8" s="1" customFormat="1" ht="18" customHeight="1" x14ac:dyDescent="0.3">
      <c r="A46" s="37" t="s">
        <v>1</v>
      </c>
      <c r="B46" s="26">
        <f>SUM(B43:B45)</f>
        <v>0</v>
      </c>
      <c r="C46" s="26">
        <f>SUM(C43:C45)</f>
        <v>0</v>
      </c>
      <c r="D46" s="26">
        <f>SUM(D43:D45)</f>
        <v>0</v>
      </c>
      <c r="E46" s="26">
        <f>SUM(E43:E45)</f>
        <v>10605957.389999909</v>
      </c>
      <c r="F46" s="21">
        <f>SUM(F43:F45)</f>
        <v>10605957.389999909</v>
      </c>
      <c r="G46" s="59"/>
      <c r="H46" s="58"/>
    </row>
    <row r="47" spans="1:8" s="1" customFormat="1" ht="18" customHeight="1" x14ac:dyDescent="0.3">
      <c r="A47" s="33"/>
      <c r="B47" s="17"/>
      <c r="C47" s="17"/>
      <c r="D47" s="17"/>
      <c r="E47" s="17"/>
      <c r="F47" s="18"/>
      <c r="G47" s="59"/>
      <c r="H47" s="58"/>
    </row>
    <row r="48" spans="1:8" s="1" customFormat="1" ht="18" customHeight="1" x14ac:dyDescent="0.55000000000000004">
      <c r="A48" s="65" t="s">
        <v>0</v>
      </c>
      <c r="B48" s="64">
        <f>B40-B46</f>
        <v>43108745.390000165</v>
      </c>
      <c r="C48" s="64">
        <f>C40-C46</f>
        <v>28065352.870000243</v>
      </c>
      <c r="D48" s="64">
        <f>D40-D46</f>
        <v>-19364040.779999994</v>
      </c>
      <c r="E48" s="64">
        <f>E40-E46</f>
        <v>-10605957.389999909</v>
      </c>
      <c r="F48" s="63">
        <f>F40-F46</f>
        <v>41204100.090000466</v>
      </c>
      <c r="G48" s="59"/>
      <c r="H48" s="58"/>
    </row>
    <row r="49" spans="1:7" s="1" customFormat="1" ht="9.9" customHeight="1" x14ac:dyDescent="0.3">
      <c r="A49" s="62"/>
      <c r="B49" s="61"/>
      <c r="C49" s="61"/>
      <c r="D49" s="61"/>
      <c r="E49" s="61"/>
      <c r="F49" s="60"/>
      <c r="G49" s="59"/>
    </row>
    <row r="50" spans="1:7" s="1" customFormat="1" ht="18" customHeight="1" x14ac:dyDescent="0.3">
      <c r="B50" s="58"/>
      <c r="C50" s="58"/>
      <c r="D50" s="58"/>
      <c r="E50" s="58"/>
      <c r="F50" s="58"/>
      <c r="G50" s="59"/>
    </row>
    <row r="51" spans="1:7" s="1" customFormat="1" ht="18" customHeight="1" x14ac:dyDescent="0.3">
      <c r="B51" s="58"/>
      <c r="C51" s="58"/>
      <c r="D51" s="58"/>
      <c r="E51" s="58"/>
      <c r="F51" s="58"/>
      <c r="G51" s="59"/>
    </row>
    <row r="52" spans="1:7" s="1" customFormat="1" ht="18" customHeight="1" x14ac:dyDescent="0.3">
      <c r="B52" s="58"/>
      <c r="C52" s="58"/>
      <c r="D52" s="58"/>
      <c r="E52" s="58"/>
      <c r="F52" s="58"/>
      <c r="G52" s="59"/>
    </row>
    <row r="53" spans="1:7" s="1" customFormat="1" ht="18" customHeight="1" x14ac:dyDescent="0.3">
      <c r="B53" s="58"/>
      <c r="C53" s="58"/>
      <c r="D53" s="58"/>
      <c r="E53" s="58"/>
      <c r="F53" s="58"/>
      <c r="G53" s="59"/>
    </row>
    <row r="54" spans="1:7" s="1" customFormat="1" ht="18" customHeight="1" x14ac:dyDescent="0.3">
      <c r="B54" s="58"/>
      <c r="C54" s="58"/>
      <c r="D54" s="58"/>
      <c r="E54" s="58"/>
      <c r="F54" s="58"/>
      <c r="G54" s="59"/>
    </row>
    <row r="55" spans="1:7" s="1" customFormat="1" ht="18" customHeight="1" x14ac:dyDescent="0.3">
      <c r="B55" s="58"/>
      <c r="C55" s="58"/>
      <c r="D55" s="58"/>
      <c r="E55" s="58"/>
      <c r="F55" s="58"/>
      <c r="G55" s="59"/>
    </row>
    <row r="56" spans="1:7" s="1" customFormat="1" ht="18" customHeight="1" x14ac:dyDescent="0.3">
      <c r="B56" s="58"/>
      <c r="C56" s="58"/>
      <c r="D56" s="58"/>
      <c r="E56" s="58"/>
      <c r="F56" s="58"/>
      <c r="G56" s="59"/>
    </row>
    <row r="57" spans="1:7" s="1" customFormat="1" ht="18" customHeight="1" x14ac:dyDescent="0.3">
      <c r="B57" s="58"/>
      <c r="C57" s="58"/>
      <c r="D57" s="58"/>
      <c r="E57" s="58"/>
      <c r="F57" s="58"/>
      <c r="G57" s="59"/>
    </row>
    <row r="58" spans="1:7" s="1" customFormat="1" ht="18" customHeight="1" x14ac:dyDescent="0.3">
      <c r="B58" s="58"/>
      <c r="C58" s="58"/>
      <c r="D58" s="58"/>
      <c r="E58" s="58"/>
      <c r="F58" s="58"/>
      <c r="G58" s="59"/>
    </row>
    <row r="59" spans="1:7" s="1" customFormat="1" ht="18" customHeight="1" x14ac:dyDescent="0.3">
      <c r="B59" s="58"/>
      <c r="C59" s="58"/>
      <c r="D59" s="58"/>
      <c r="E59" s="58"/>
      <c r="F59" s="58"/>
      <c r="G59" s="59"/>
    </row>
    <row r="60" spans="1:7" s="1" customFormat="1" ht="18" customHeight="1" x14ac:dyDescent="0.3">
      <c r="B60" s="58"/>
      <c r="C60" s="58"/>
      <c r="D60" s="58"/>
      <c r="E60" s="58"/>
      <c r="F60" s="58"/>
      <c r="G60" s="59"/>
    </row>
    <row r="61" spans="1:7" s="1" customFormat="1" ht="18" customHeight="1" x14ac:dyDescent="0.3">
      <c r="B61" s="58"/>
      <c r="C61" s="58"/>
      <c r="D61" s="58"/>
      <c r="E61" s="58"/>
      <c r="F61" s="58"/>
      <c r="G61" s="59"/>
    </row>
    <row r="62" spans="1:7" s="1" customFormat="1" ht="18" customHeight="1" x14ac:dyDescent="0.3">
      <c r="B62" s="58"/>
      <c r="C62" s="58"/>
      <c r="D62" s="58"/>
      <c r="E62" s="58"/>
      <c r="F62" s="58"/>
      <c r="G62" s="59"/>
    </row>
    <row r="63" spans="1:7" s="1" customFormat="1" ht="18" customHeight="1" x14ac:dyDescent="0.3">
      <c r="B63" s="58"/>
      <c r="C63" s="58"/>
      <c r="D63" s="58"/>
      <c r="E63" s="58"/>
      <c r="F63" s="58"/>
      <c r="G63" s="59"/>
    </row>
    <row r="64" spans="1:7" s="1" customFormat="1" ht="18" customHeight="1" x14ac:dyDescent="0.3">
      <c r="B64" s="58"/>
      <c r="C64" s="58"/>
      <c r="D64" s="58"/>
      <c r="E64" s="58"/>
      <c r="F64" s="58"/>
      <c r="G64" s="59"/>
    </row>
    <row r="65" spans="7:7" s="1" customFormat="1" ht="18" customHeight="1" x14ac:dyDescent="0.3">
      <c r="G65" s="59"/>
    </row>
    <row r="66" spans="7:7" s="1" customFormat="1" ht="18" customHeight="1" x14ac:dyDescent="0.3">
      <c r="G66" s="59"/>
    </row>
    <row r="67" spans="7:7" s="1" customFormat="1" ht="18" customHeight="1" x14ac:dyDescent="0.3">
      <c r="G67" s="59"/>
    </row>
    <row r="68" spans="7:7" s="1" customFormat="1" ht="18" customHeight="1" x14ac:dyDescent="0.3">
      <c r="G68" s="59"/>
    </row>
    <row r="69" spans="7:7" s="1" customFormat="1" ht="18" customHeight="1" x14ac:dyDescent="0.3">
      <c r="G69" s="59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zoomScaleNormal="100" workbookViewId="0">
      <selection activeCell="A26" sqref="A26:XFD26"/>
    </sheetView>
  </sheetViews>
  <sheetFormatPr defaultRowHeight="14.4" outlineLevelCol="1" x14ac:dyDescent="0.3"/>
  <cols>
    <col min="1" max="1" width="44.5546875" customWidth="1"/>
    <col min="2" max="2" width="12.5546875" customWidth="1"/>
    <col min="3" max="3" width="12.21875" customWidth="1"/>
    <col min="4" max="4" width="11.5546875" bestFit="1" customWidth="1"/>
    <col min="5" max="6" width="11.5546875" hidden="1" customWidth="1" outlineLevel="1"/>
    <col min="7" max="7" width="14.21875" hidden="1" customWidth="1" outlineLevel="1"/>
    <col min="8" max="8" width="12.33203125" hidden="1" customWidth="1" outlineLevel="1"/>
    <col min="9" max="9" width="12.109375" customWidth="1" collapsed="1"/>
  </cols>
  <sheetData>
    <row r="1" spans="1:9" s="1" customFormat="1" x14ac:dyDescent="0.3">
      <c r="A1" s="140" t="s">
        <v>345</v>
      </c>
      <c r="B1" s="140"/>
      <c r="C1" s="140"/>
      <c r="D1" s="140"/>
      <c r="E1" s="140"/>
      <c r="F1" s="140"/>
      <c r="G1" s="140"/>
      <c r="H1" s="140"/>
      <c r="I1" s="140"/>
    </row>
    <row r="2" spans="1:9" s="1" customFormat="1" x14ac:dyDescent="0.3">
      <c r="A2" s="140" t="s">
        <v>364</v>
      </c>
      <c r="B2" s="140"/>
      <c r="C2" s="140"/>
      <c r="D2" s="140"/>
      <c r="E2" s="140"/>
      <c r="F2" s="140"/>
      <c r="G2" s="140"/>
      <c r="H2" s="140"/>
      <c r="I2" s="140"/>
    </row>
    <row r="3" spans="1:9" ht="13.95" customHeight="1" x14ac:dyDescent="0.3">
      <c r="A3" s="141" t="str">
        <f>Allocated!A3</f>
        <v>FOR THE MONTH ENDED FEBRUARY 28, 2017</v>
      </c>
      <c r="B3" s="141"/>
      <c r="C3" s="141"/>
      <c r="D3" s="141"/>
      <c r="E3" s="141"/>
      <c r="F3" s="141"/>
      <c r="G3" s="141"/>
      <c r="H3" s="141"/>
      <c r="I3" s="141"/>
    </row>
    <row r="4" spans="1:9" ht="24" x14ac:dyDescent="0.3">
      <c r="A4" s="42" t="s">
        <v>357</v>
      </c>
      <c r="B4" s="43" t="s">
        <v>34</v>
      </c>
      <c r="C4" s="43" t="s">
        <v>358</v>
      </c>
      <c r="D4" s="43" t="s">
        <v>35</v>
      </c>
      <c r="E4" s="44" t="s">
        <v>359</v>
      </c>
      <c r="F4" s="45" t="s">
        <v>360</v>
      </c>
      <c r="G4" s="45" t="s">
        <v>361</v>
      </c>
      <c r="H4" s="45" t="s">
        <v>362</v>
      </c>
      <c r="I4" s="43" t="s">
        <v>363</v>
      </c>
    </row>
    <row r="5" spans="1:9" x14ac:dyDescent="0.3">
      <c r="A5" s="5"/>
      <c r="B5" s="4"/>
      <c r="C5" s="4"/>
      <c r="D5" s="4"/>
      <c r="E5" s="4"/>
      <c r="F5" s="4"/>
      <c r="G5" s="4"/>
      <c r="H5" s="4"/>
      <c r="I5" s="4"/>
    </row>
    <row r="6" spans="1:9" x14ac:dyDescent="0.3">
      <c r="A6" s="7" t="s">
        <v>36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8" spans="1:9" x14ac:dyDescent="0.3">
      <c r="A8" s="6" t="s">
        <v>37</v>
      </c>
      <c r="B8" s="1"/>
      <c r="C8" s="1"/>
      <c r="D8" s="1"/>
      <c r="E8" s="1"/>
      <c r="F8" s="1"/>
      <c r="G8" s="1"/>
      <c r="H8" s="1"/>
      <c r="I8" s="1"/>
    </row>
    <row r="9" spans="1:9" x14ac:dyDescent="0.3">
      <c r="A9" s="8" t="s">
        <v>38</v>
      </c>
      <c r="B9" s="1"/>
      <c r="C9" s="1"/>
      <c r="D9" s="1"/>
      <c r="E9" s="1"/>
      <c r="F9" s="1"/>
      <c r="G9" s="1"/>
      <c r="H9" s="1"/>
      <c r="I9" s="1"/>
    </row>
    <row r="10" spans="1:9" x14ac:dyDescent="0.3">
      <c r="A10" s="3" t="s">
        <v>39</v>
      </c>
      <c r="B10" s="46">
        <v>120825378.93000001</v>
      </c>
      <c r="C10" s="46">
        <v>0</v>
      </c>
      <c r="D10" s="46">
        <v>0</v>
      </c>
      <c r="E10" s="46">
        <v>0</v>
      </c>
      <c r="F10" s="46">
        <v>0</v>
      </c>
      <c r="G10" s="46">
        <v>120825378.93000001</v>
      </c>
      <c r="H10" s="46">
        <v>0</v>
      </c>
      <c r="I10" s="46">
        <v>120825378.93000001</v>
      </c>
    </row>
    <row r="11" spans="1:9" x14ac:dyDescent="0.3">
      <c r="A11" s="3" t="s">
        <v>40</v>
      </c>
      <c r="B11" s="46">
        <v>86009273.789999902</v>
      </c>
      <c r="C11" s="46">
        <v>0</v>
      </c>
      <c r="D11" s="46">
        <v>0</v>
      </c>
      <c r="E11" s="46">
        <v>0</v>
      </c>
      <c r="F11" s="46">
        <v>0</v>
      </c>
      <c r="G11" s="46">
        <v>86009273.789999902</v>
      </c>
      <c r="H11" s="46">
        <v>0</v>
      </c>
      <c r="I11" s="46">
        <v>86009273.789999902</v>
      </c>
    </row>
    <row r="12" spans="1:9" x14ac:dyDescent="0.3">
      <c r="A12" s="3" t="s">
        <v>41</v>
      </c>
      <c r="B12" s="46">
        <v>1650641.66</v>
      </c>
      <c r="C12" s="46">
        <v>0</v>
      </c>
      <c r="D12" s="46">
        <v>0</v>
      </c>
      <c r="E12" s="46">
        <v>0</v>
      </c>
      <c r="F12" s="46">
        <v>0</v>
      </c>
      <c r="G12" s="46">
        <v>1650641.66</v>
      </c>
      <c r="H12" s="46">
        <v>0</v>
      </c>
      <c r="I12" s="46">
        <v>1650641.66</v>
      </c>
    </row>
    <row r="13" spans="1:9" x14ac:dyDescent="0.3">
      <c r="A13" s="3" t="s">
        <v>42</v>
      </c>
      <c r="B13" s="46">
        <v>0</v>
      </c>
      <c r="C13" s="46">
        <v>90127225.010000005</v>
      </c>
      <c r="D13" s="46">
        <v>0</v>
      </c>
      <c r="E13" s="46">
        <v>0</v>
      </c>
      <c r="F13" s="46">
        <v>0</v>
      </c>
      <c r="G13" s="46">
        <v>0</v>
      </c>
      <c r="H13" s="46">
        <v>90127225.010000005</v>
      </c>
      <c r="I13" s="46">
        <v>90127225.010000005</v>
      </c>
    </row>
    <row r="14" spans="1:9" x14ac:dyDescent="0.3">
      <c r="A14" s="3" t="s">
        <v>43</v>
      </c>
      <c r="B14" s="46">
        <v>0</v>
      </c>
      <c r="C14" s="46">
        <v>35360718.299999997</v>
      </c>
      <c r="D14" s="46">
        <v>0</v>
      </c>
      <c r="E14" s="46">
        <v>0</v>
      </c>
      <c r="F14" s="46">
        <v>0</v>
      </c>
      <c r="G14" s="46">
        <v>0</v>
      </c>
      <c r="H14" s="46">
        <v>35360718.299999997</v>
      </c>
      <c r="I14" s="46">
        <v>35360718.299999997</v>
      </c>
    </row>
    <row r="15" spans="1:9" x14ac:dyDescent="0.3">
      <c r="A15" s="3" t="s">
        <v>44</v>
      </c>
      <c r="B15" s="46">
        <v>0</v>
      </c>
      <c r="C15" s="46">
        <v>1762248.19</v>
      </c>
      <c r="D15" s="46">
        <v>0</v>
      </c>
      <c r="E15" s="46">
        <v>0</v>
      </c>
      <c r="F15" s="46">
        <v>0</v>
      </c>
      <c r="G15" s="46">
        <v>0</v>
      </c>
      <c r="H15" s="46">
        <v>1762248.19</v>
      </c>
      <c r="I15" s="46">
        <v>1762248.19</v>
      </c>
    </row>
    <row r="16" spans="1:9" x14ac:dyDescent="0.3">
      <c r="A16" s="3" t="s">
        <v>45</v>
      </c>
      <c r="B16" s="47">
        <v>208485294.38</v>
      </c>
      <c r="C16" s="47">
        <v>127250191.5</v>
      </c>
      <c r="D16" s="47">
        <v>0</v>
      </c>
      <c r="E16" s="48">
        <v>0</v>
      </c>
      <c r="F16" s="48">
        <v>0</v>
      </c>
      <c r="G16" s="48">
        <v>208485294.38</v>
      </c>
      <c r="H16" s="48">
        <v>127250191.5</v>
      </c>
      <c r="I16" s="48">
        <v>335735485.88</v>
      </c>
    </row>
    <row r="17" spans="1:9" x14ac:dyDescent="0.3">
      <c r="A17" s="8" t="s">
        <v>46</v>
      </c>
      <c r="B17" s="49"/>
      <c r="C17" s="49"/>
      <c r="D17" s="49"/>
      <c r="E17" s="49"/>
      <c r="F17" s="49"/>
      <c r="G17" s="49"/>
      <c r="H17" s="49"/>
      <c r="I17" s="49"/>
    </row>
    <row r="18" spans="1:9" x14ac:dyDescent="0.3">
      <c r="A18" s="3" t="s">
        <v>47</v>
      </c>
      <c r="B18" s="46">
        <v>53503.28</v>
      </c>
      <c r="C18" s="46">
        <v>0</v>
      </c>
      <c r="D18" s="46">
        <v>0</v>
      </c>
      <c r="E18" s="46">
        <v>0</v>
      </c>
      <c r="F18" s="46">
        <v>0</v>
      </c>
      <c r="G18" s="46">
        <v>53503.28</v>
      </c>
      <c r="H18" s="46">
        <v>0</v>
      </c>
      <c r="I18" s="46">
        <v>53503.28</v>
      </c>
    </row>
    <row r="19" spans="1:9" x14ac:dyDescent="0.3">
      <c r="A19" s="3" t="s">
        <v>48</v>
      </c>
      <c r="B19" s="47">
        <v>53503.28</v>
      </c>
      <c r="C19" s="47">
        <v>0</v>
      </c>
      <c r="D19" s="47">
        <v>0</v>
      </c>
      <c r="E19" s="48">
        <v>0</v>
      </c>
      <c r="F19" s="48">
        <v>0</v>
      </c>
      <c r="G19" s="48">
        <v>53503.28</v>
      </c>
      <c r="H19" s="48">
        <v>0</v>
      </c>
      <c r="I19" s="48">
        <v>53503.28</v>
      </c>
    </row>
    <row r="20" spans="1:9" x14ac:dyDescent="0.3">
      <c r="A20" s="8" t="s">
        <v>49</v>
      </c>
      <c r="B20" s="49"/>
      <c r="C20" s="49"/>
      <c r="D20" s="49"/>
      <c r="E20" s="49"/>
      <c r="F20" s="49"/>
      <c r="G20" s="49"/>
      <c r="H20" s="49"/>
      <c r="I20" s="49"/>
    </row>
    <row r="21" spans="1:9" x14ac:dyDescent="0.3">
      <c r="A21" s="3" t="s">
        <v>50</v>
      </c>
      <c r="B21" s="46">
        <v>3726695.15</v>
      </c>
      <c r="C21" s="46">
        <v>0</v>
      </c>
      <c r="D21" s="46">
        <v>0</v>
      </c>
      <c r="E21" s="46">
        <v>0</v>
      </c>
      <c r="F21" s="46">
        <v>0</v>
      </c>
      <c r="G21" s="46">
        <v>3726695.15</v>
      </c>
      <c r="H21" s="46">
        <v>0</v>
      </c>
      <c r="I21" s="46">
        <v>3726695.15</v>
      </c>
    </row>
    <row r="22" spans="1:9" x14ac:dyDescent="0.3">
      <c r="A22" s="3" t="s">
        <v>51</v>
      </c>
      <c r="B22" s="46">
        <v>9045967.7200000007</v>
      </c>
      <c r="C22" s="46">
        <v>0</v>
      </c>
      <c r="D22" s="46">
        <v>0</v>
      </c>
      <c r="E22" s="46">
        <v>0</v>
      </c>
      <c r="F22" s="46">
        <v>0</v>
      </c>
      <c r="G22" s="46">
        <v>9045967.7200000007</v>
      </c>
      <c r="H22" s="46">
        <v>0</v>
      </c>
      <c r="I22" s="46">
        <v>9045967.7200000007</v>
      </c>
    </row>
    <row r="23" spans="1:9" x14ac:dyDescent="0.3">
      <c r="A23" s="3" t="s">
        <v>52</v>
      </c>
      <c r="B23" s="47">
        <v>12772662.869999999</v>
      </c>
      <c r="C23" s="47">
        <v>0</v>
      </c>
      <c r="D23" s="47">
        <v>0</v>
      </c>
      <c r="E23" s="48">
        <v>0</v>
      </c>
      <c r="F23" s="48">
        <v>0</v>
      </c>
      <c r="G23" s="48">
        <v>12772662.869999999</v>
      </c>
      <c r="H23" s="48">
        <v>0</v>
      </c>
      <c r="I23" s="48">
        <v>12772662.869999999</v>
      </c>
    </row>
    <row r="24" spans="1:9" x14ac:dyDescent="0.3">
      <c r="A24" s="8" t="s">
        <v>53</v>
      </c>
      <c r="B24" s="49"/>
      <c r="C24" s="49"/>
      <c r="D24" s="49"/>
      <c r="E24" s="49"/>
      <c r="F24" s="49"/>
      <c r="G24" s="49"/>
      <c r="H24" s="49"/>
      <c r="I24" s="49"/>
    </row>
    <row r="25" spans="1:9" x14ac:dyDescent="0.3">
      <c r="A25" s="3" t="s">
        <v>54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</row>
    <row r="26" spans="1:9" ht="14.4" customHeight="1" x14ac:dyDescent="0.3">
      <c r="A26" s="3" t="s">
        <v>55</v>
      </c>
      <c r="B26" s="46">
        <v>264894.73</v>
      </c>
      <c r="C26" s="46">
        <v>0</v>
      </c>
      <c r="D26" s="46">
        <v>0</v>
      </c>
      <c r="E26" s="46">
        <v>0</v>
      </c>
      <c r="F26" s="46">
        <v>0</v>
      </c>
      <c r="G26" s="46">
        <v>264894.73</v>
      </c>
      <c r="H26" s="46">
        <v>0</v>
      </c>
      <c r="I26" s="46">
        <v>264894.73</v>
      </c>
    </row>
    <row r="27" spans="1:9" x14ac:dyDescent="0.3">
      <c r="A27" s="3" t="s">
        <v>56</v>
      </c>
      <c r="B27" s="46">
        <v>614282.21</v>
      </c>
      <c r="C27" s="46">
        <v>0</v>
      </c>
      <c r="D27" s="46">
        <v>0</v>
      </c>
      <c r="E27" s="46">
        <v>0</v>
      </c>
      <c r="F27" s="46">
        <v>0</v>
      </c>
      <c r="G27" s="46">
        <v>614282.21</v>
      </c>
      <c r="H27" s="46">
        <v>0</v>
      </c>
      <c r="I27" s="46">
        <v>614282.21</v>
      </c>
    </row>
    <row r="28" spans="1:9" x14ac:dyDescent="0.3">
      <c r="A28" s="3" t="s">
        <v>57</v>
      </c>
      <c r="B28" s="46">
        <v>1337829.47</v>
      </c>
      <c r="C28" s="46">
        <v>0</v>
      </c>
      <c r="D28" s="46">
        <v>0</v>
      </c>
      <c r="E28" s="46">
        <v>0</v>
      </c>
      <c r="F28" s="46">
        <v>0</v>
      </c>
      <c r="G28" s="46">
        <v>1337829.47</v>
      </c>
      <c r="H28" s="46">
        <v>0</v>
      </c>
      <c r="I28" s="46">
        <v>1337829.47</v>
      </c>
    </row>
    <row r="29" spans="1:9" x14ac:dyDescent="0.3">
      <c r="A29" s="3" t="s">
        <v>58</v>
      </c>
      <c r="B29" s="46">
        <v>883011</v>
      </c>
      <c r="C29" s="46">
        <v>0</v>
      </c>
      <c r="D29" s="46">
        <v>0</v>
      </c>
      <c r="E29" s="46">
        <v>0</v>
      </c>
      <c r="F29" s="46">
        <v>0</v>
      </c>
      <c r="G29" s="46">
        <v>883011</v>
      </c>
      <c r="H29" s="46">
        <v>0</v>
      </c>
      <c r="I29" s="46">
        <v>883011</v>
      </c>
    </row>
    <row r="30" spans="1:9" x14ac:dyDescent="0.3">
      <c r="A30" s="3" t="s">
        <v>59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</row>
    <row r="31" spans="1:9" x14ac:dyDescent="0.3">
      <c r="A31" s="3" t="s">
        <v>60</v>
      </c>
      <c r="B31" s="46">
        <v>6636913.3499999996</v>
      </c>
      <c r="C31" s="46">
        <v>0</v>
      </c>
      <c r="D31" s="46">
        <v>0</v>
      </c>
      <c r="E31" s="46">
        <v>0</v>
      </c>
      <c r="F31" s="46">
        <v>0</v>
      </c>
      <c r="G31" s="46">
        <v>6636913.3499999996</v>
      </c>
      <c r="H31" s="46">
        <v>0</v>
      </c>
      <c r="I31" s="46">
        <v>6636913.3499999996</v>
      </c>
    </row>
    <row r="32" spans="1:9" x14ac:dyDescent="0.3">
      <c r="A32" s="3" t="s">
        <v>61</v>
      </c>
      <c r="B32" s="46">
        <v>0</v>
      </c>
      <c r="C32" s="46">
        <v>104285.85</v>
      </c>
      <c r="D32" s="46">
        <v>0</v>
      </c>
      <c r="E32" s="46">
        <v>0</v>
      </c>
      <c r="F32" s="46">
        <v>0</v>
      </c>
      <c r="G32" s="46">
        <v>0</v>
      </c>
      <c r="H32" s="46">
        <v>104285.85</v>
      </c>
      <c r="I32" s="46">
        <v>104285.85</v>
      </c>
    </row>
    <row r="33" spans="1:9" x14ac:dyDescent="0.3">
      <c r="A33" s="3" t="s">
        <v>62</v>
      </c>
      <c r="B33" s="46">
        <v>0</v>
      </c>
      <c r="C33" s="46">
        <v>208383.9</v>
      </c>
      <c r="D33" s="46">
        <v>0</v>
      </c>
      <c r="E33" s="46">
        <v>0</v>
      </c>
      <c r="F33" s="46">
        <v>0</v>
      </c>
      <c r="G33" s="46">
        <v>0</v>
      </c>
      <c r="H33" s="46">
        <v>208383.9</v>
      </c>
      <c r="I33" s="46">
        <v>208383.9</v>
      </c>
    </row>
    <row r="34" spans="1:9" x14ac:dyDescent="0.3">
      <c r="A34" s="3" t="s">
        <v>63</v>
      </c>
      <c r="B34" s="46">
        <v>0</v>
      </c>
      <c r="C34" s="46">
        <v>81668.75</v>
      </c>
      <c r="D34" s="46">
        <v>0</v>
      </c>
      <c r="E34" s="46">
        <v>0</v>
      </c>
      <c r="F34" s="46">
        <v>0</v>
      </c>
      <c r="G34" s="46">
        <v>0</v>
      </c>
      <c r="H34" s="46">
        <v>81668.75</v>
      </c>
      <c r="I34" s="46">
        <v>81668.75</v>
      </c>
    </row>
    <row r="35" spans="1:9" x14ac:dyDescent="0.3">
      <c r="A35" s="3" t="s">
        <v>64</v>
      </c>
      <c r="B35" s="46">
        <v>0</v>
      </c>
      <c r="C35" s="46">
        <v>581200.96</v>
      </c>
      <c r="D35" s="46">
        <v>0</v>
      </c>
      <c r="E35" s="46">
        <v>0</v>
      </c>
      <c r="F35" s="46">
        <v>0</v>
      </c>
      <c r="G35" s="46">
        <v>0</v>
      </c>
      <c r="H35" s="46">
        <v>581200.96</v>
      </c>
      <c r="I35" s="46">
        <v>581200.96</v>
      </c>
    </row>
    <row r="36" spans="1:9" x14ac:dyDescent="0.3">
      <c r="A36" s="3" t="s">
        <v>65</v>
      </c>
      <c r="B36" s="46">
        <v>0</v>
      </c>
      <c r="C36" s="46">
        <v>-3140207.3299999898</v>
      </c>
      <c r="D36" s="46">
        <v>0</v>
      </c>
      <c r="E36" s="46">
        <v>0</v>
      </c>
      <c r="F36" s="46">
        <v>0</v>
      </c>
      <c r="G36" s="46">
        <v>0</v>
      </c>
      <c r="H36" s="46">
        <v>-3140207.3299999898</v>
      </c>
      <c r="I36" s="46">
        <v>-3140207.3299999898</v>
      </c>
    </row>
    <row r="37" spans="1:9" x14ac:dyDescent="0.3">
      <c r="A37" s="3" t="s">
        <v>66</v>
      </c>
      <c r="B37" s="47">
        <v>9736930.7599999998</v>
      </c>
      <c r="C37" s="47">
        <v>-2164667.8699999899</v>
      </c>
      <c r="D37" s="47">
        <v>0</v>
      </c>
      <c r="E37" s="48">
        <v>0</v>
      </c>
      <c r="F37" s="48">
        <v>0</v>
      </c>
      <c r="G37" s="48">
        <v>9736930.7599999998</v>
      </c>
      <c r="H37" s="48">
        <v>-2164667.8699999899</v>
      </c>
      <c r="I37" s="48">
        <v>7572262.8899999997</v>
      </c>
    </row>
    <row r="38" spans="1:9" x14ac:dyDescent="0.3">
      <c r="A38" s="6" t="s">
        <v>67</v>
      </c>
      <c r="B38" s="50">
        <v>231048391.28999999</v>
      </c>
      <c r="C38" s="50">
        <v>125085523.63</v>
      </c>
      <c r="D38" s="50">
        <v>0</v>
      </c>
      <c r="E38" s="51">
        <v>0</v>
      </c>
      <c r="F38" s="51">
        <v>0</v>
      </c>
      <c r="G38" s="51">
        <v>231048391.28999999</v>
      </c>
      <c r="H38" s="51">
        <v>125085523.63</v>
      </c>
      <c r="I38" s="51">
        <v>356133914.919999</v>
      </c>
    </row>
    <row r="39" spans="1:9" x14ac:dyDescent="0.3">
      <c r="B39" s="49"/>
      <c r="C39" s="49"/>
      <c r="D39" s="49"/>
      <c r="E39" s="49"/>
      <c r="F39" s="49"/>
      <c r="G39" s="49"/>
      <c r="H39" s="49"/>
      <c r="I39" s="49"/>
    </row>
    <row r="40" spans="1:9" x14ac:dyDescent="0.3">
      <c r="A40" s="6" t="s">
        <v>68</v>
      </c>
      <c r="B40" s="49"/>
      <c r="C40" s="49"/>
      <c r="D40" s="49"/>
      <c r="E40" s="49"/>
      <c r="F40" s="49"/>
      <c r="G40" s="49"/>
      <c r="H40" s="49"/>
      <c r="I40" s="49"/>
    </row>
    <row r="41" spans="1:9" x14ac:dyDescent="0.3">
      <c r="A41" s="8" t="s">
        <v>69</v>
      </c>
      <c r="B41" s="49"/>
      <c r="C41" s="49"/>
      <c r="D41" s="49"/>
      <c r="E41" s="49"/>
      <c r="F41" s="49"/>
      <c r="G41" s="49"/>
      <c r="H41" s="49"/>
      <c r="I41" s="49"/>
    </row>
    <row r="42" spans="1:9" x14ac:dyDescent="0.3">
      <c r="A42" s="3" t="s">
        <v>70</v>
      </c>
      <c r="B42" s="46">
        <v>7240089.0899999999</v>
      </c>
      <c r="C42" s="46">
        <v>0</v>
      </c>
      <c r="D42" s="46">
        <v>0</v>
      </c>
      <c r="E42" s="46">
        <v>0</v>
      </c>
      <c r="F42" s="46">
        <v>0</v>
      </c>
      <c r="G42" s="46">
        <v>7240089.0899999999</v>
      </c>
      <c r="H42" s="46">
        <v>0</v>
      </c>
      <c r="I42" s="46">
        <v>7240089.0899999999</v>
      </c>
    </row>
    <row r="43" spans="1:9" x14ac:dyDescent="0.3">
      <c r="A43" s="3" t="s">
        <v>71</v>
      </c>
      <c r="B43" s="46">
        <v>9330342.9399999995</v>
      </c>
      <c r="C43" s="46">
        <v>0</v>
      </c>
      <c r="D43" s="46">
        <v>0</v>
      </c>
      <c r="E43" s="46">
        <v>0</v>
      </c>
      <c r="F43" s="46">
        <v>0</v>
      </c>
      <c r="G43" s="46">
        <v>9330342.9399999995</v>
      </c>
      <c r="H43" s="46">
        <v>0</v>
      </c>
      <c r="I43" s="46">
        <v>9330342.9399999995</v>
      </c>
    </row>
    <row r="44" spans="1:9" x14ac:dyDescent="0.3">
      <c r="A44" s="3" t="s">
        <v>72</v>
      </c>
      <c r="B44" s="47">
        <v>16570432.029999999</v>
      </c>
      <c r="C44" s="47">
        <v>0</v>
      </c>
      <c r="D44" s="47">
        <v>0</v>
      </c>
      <c r="E44" s="48">
        <v>0</v>
      </c>
      <c r="F44" s="48">
        <v>0</v>
      </c>
      <c r="G44" s="48">
        <v>16570432.029999999</v>
      </c>
      <c r="H44" s="48">
        <v>0</v>
      </c>
      <c r="I44" s="48">
        <v>16570432.029999999</v>
      </c>
    </row>
    <row r="45" spans="1:9" x14ac:dyDescent="0.3">
      <c r="A45" s="8" t="s">
        <v>73</v>
      </c>
      <c r="B45" s="49"/>
      <c r="C45" s="49"/>
      <c r="D45" s="49"/>
      <c r="E45" s="49"/>
      <c r="F45" s="49"/>
      <c r="G45" s="49"/>
      <c r="H45" s="49"/>
      <c r="I45" s="49"/>
    </row>
    <row r="46" spans="1:9" x14ac:dyDescent="0.3">
      <c r="A46" s="3" t="s">
        <v>74</v>
      </c>
      <c r="B46" s="46">
        <v>52048106.079999901</v>
      </c>
      <c r="C46" s="46">
        <v>0</v>
      </c>
      <c r="D46" s="46">
        <v>0</v>
      </c>
      <c r="E46" s="46">
        <v>0</v>
      </c>
      <c r="F46" s="46">
        <v>0</v>
      </c>
      <c r="G46" s="46">
        <v>52048106.079999901</v>
      </c>
      <c r="H46" s="46">
        <v>0</v>
      </c>
      <c r="I46" s="46">
        <v>52048106.079999901</v>
      </c>
    </row>
    <row r="47" spans="1:9" x14ac:dyDescent="0.3">
      <c r="A47" s="3" t="s">
        <v>75</v>
      </c>
      <c r="B47" s="46">
        <v>4876451.6100000003</v>
      </c>
      <c r="C47" s="46">
        <v>0</v>
      </c>
      <c r="D47" s="46">
        <v>0</v>
      </c>
      <c r="E47" s="46">
        <v>0</v>
      </c>
      <c r="F47" s="46">
        <v>0</v>
      </c>
      <c r="G47" s="46">
        <v>4876451.6100000003</v>
      </c>
      <c r="H47" s="46">
        <v>0</v>
      </c>
      <c r="I47" s="46">
        <v>4876451.6100000003</v>
      </c>
    </row>
    <row r="48" spans="1:9" x14ac:dyDescent="0.3">
      <c r="A48" s="3" t="s">
        <v>76</v>
      </c>
      <c r="B48" s="46">
        <v>0</v>
      </c>
      <c r="C48" s="46">
        <v>32932585.4799999</v>
      </c>
      <c r="D48" s="46">
        <v>0</v>
      </c>
      <c r="E48" s="46">
        <v>0</v>
      </c>
      <c r="F48" s="46">
        <v>0</v>
      </c>
      <c r="G48" s="46">
        <v>0</v>
      </c>
      <c r="H48" s="46">
        <v>32932585.4799999</v>
      </c>
      <c r="I48" s="46">
        <v>32932585.4799999</v>
      </c>
    </row>
    <row r="49" spans="1:9" x14ac:dyDescent="0.3">
      <c r="A49" s="3" t="s">
        <v>77</v>
      </c>
      <c r="B49" s="46">
        <v>0</v>
      </c>
      <c r="C49" s="46">
        <v>60.17</v>
      </c>
      <c r="D49" s="46">
        <v>0</v>
      </c>
      <c r="E49" s="46">
        <v>0</v>
      </c>
      <c r="F49" s="46">
        <v>0</v>
      </c>
      <c r="G49" s="46">
        <v>0</v>
      </c>
      <c r="H49" s="46">
        <v>60.17</v>
      </c>
      <c r="I49" s="46">
        <v>60.17</v>
      </c>
    </row>
    <row r="50" spans="1:9" x14ac:dyDescent="0.3">
      <c r="A50" s="3" t="s">
        <v>78</v>
      </c>
      <c r="B50" s="46">
        <v>0</v>
      </c>
      <c r="C50" s="46">
        <v>5905012.7699999996</v>
      </c>
      <c r="D50" s="46">
        <v>0</v>
      </c>
      <c r="E50" s="46">
        <v>0</v>
      </c>
      <c r="F50" s="46">
        <v>0</v>
      </c>
      <c r="G50" s="46">
        <v>0</v>
      </c>
      <c r="H50" s="46">
        <v>5905012.7699999996</v>
      </c>
      <c r="I50" s="46">
        <v>5905012.7699999996</v>
      </c>
    </row>
    <row r="51" spans="1:9" x14ac:dyDescent="0.3">
      <c r="A51" s="3" t="s">
        <v>79</v>
      </c>
      <c r="B51" s="46">
        <v>0</v>
      </c>
      <c r="C51" s="46">
        <v>10685403.720000001</v>
      </c>
      <c r="D51" s="46">
        <v>0</v>
      </c>
      <c r="E51" s="46">
        <v>0</v>
      </c>
      <c r="F51" s="46">
        <v>0</v>
      </c>
      <c r="G51" s="46">
        <v>0</v>
      </c>
      <c r="H51" s="46">
        <v>10685403.720000001</v>
      </c>
      <c r="I51" s="46">
        <v>10685403.720000001</v>
      </c>
    </row>
    <row r="52" spans="1:9" x14ac:dyDescent="0.3">
      <c r="A52" s="3" t="s">
        <v>80</v>
      </c>
      <c r="B52" s="46">
        <v>0</v>
      </c>
      <c r="C52" s="46">
        <v>-1053184.58</v>
      </c>
      <c r="D52" s="46">
        <v>0</v>
      </c>
      <c r="E52" s="46">
        <v>0</v>
      </c>
      <c r="F52" s="46">
        <v>0</v>
      </c>
      <c r="G52" s="46">
        <v>0</v>
      </c>
      <c r="H52" s="46">
        <v>-1053184.58</v>
      </c>
      <c r="I52" s="46">
        <v>-1053184.58</v>
      </c>
    </row>
    <row r="53" spans="1:9" x14ac:dyDescent="0.3">
      <c r="A53" s="3" t="s">
        <v>81</v>
      </c>
      <c r="B53" s="47">
        <v>56924557.689999901</v>
      </c>
      <c r="C53" s="47">
        <v>48469877.559999898</v>
      </c>
      <c r="D53" s="47">
        <v>0</v>
      </c>
      <c r="E53" s="48">
        <v>0</v>
      </c>
      <c r="F53" s="48">
        <v>0</v>
      </c>
      <c r="G53" s="48">
        <v>56924557.689999901</v>
      </c>
      <c r="H53" s="48">
        <v>48469877.559999898</v>
      </c>
      <c r="I53" s="48">
        <v>105394435.249999</v>
      </c>
    </row>
    <row r="54" spans="1:9" x14ac:dyDescent="0.3">
      <c r="A54" s="8" t="s">
        <v>82</v>
      </c>
      <c r="B54" s="49"/>
      <c r="C54" s="49"/>
      <c r="D54" s="49"/>
      <c r="E54" s="49"/>
      <c r="F54" s="49"/>
      <c r="G54" s="49"/>
      <c r="H54" s="49"/>
      <c r="I54" s="49"/>
    </row>
    <row r="55" spans="1:9" x14ac:dyDescent="0.3">
      <c r="A55" s="3" t="s">
        <v>83</v>
      </c>
      <c r="B55" s="46">
        <v>9797947.4199999999</v>
      </c>
      <c r="C55" s="46">
        <v>0</v>
      </c>
      <c r="D55" s="46">
        <v>0</v>
      </c>
      <c r="E55" s="46">
        <v>0</v>
      </c>
      <c r="F55" s="46">
        <v>0</v>
      </c>
      <c r="G55" s="46">
        <v>9797947.4199999999</v>
      </c>
      <c r="H55" s="46">
        <v>0</v>
      </c>
      <c r="I55" s="46">
        <v>9797947.4199999999</v>
      </c>
    </row>
    <row r="56" spans="1:9" x14ac:dyDescent="0.3">
      <c r="A56" s="3" t="s">
        <v>84</v>
      </c>
      <c r="B56" s="47">
        <v>9797947.4199999999</v>
      </c>
      <c r="C56" s="47">
        <v>0</v>
      </c>
      <c r="D56" s="47">
        <v>0</v>
      </c>
      <c r="E56" s="48">
        <v>0</v>
      </c>
      <c r="F56" s="48">
        <v>0</v>
      </c>
      <c r="G56" s="48">
        <v>9797947.4199999999</v>
      </c>
      <c r="H56" s="48">
        <v>0</v>
      </c>
      <c r="I56" s="48">
        <v>9797947.4199999999</v>
      </c>
    </row>
    <row r="57" spans="1:9" x14ac:dyDescent="0.3">
      <c r="A57" s="8" t="s">
        <v>85</v>
      </c>
      <c r="B57" s="49"/>
      <c r="C57" s="49"/>
      <c r="D57" s="49"/>
      <c r="E57" s="49"/>
      <c r="F57" s="49"/>
      <c r="G57" s="49"/>
      <c r="H57" s="49"/>
      <c r="I57" s="49"/>
    </row>
    <row r="58" spans="1:9" x14ac:dyDescent="0.3">
      <c r="A58" s="3" t="s">
        <v>86</v>
      </c>
      <c r="B58" s="46">
        <v>-6921790.9900000002</v>
      </c>
      <c r="C58" s="46">
        <v>0</v>
      </c>
      <c r="D58" s="46">
        <v>0</v>
      </c>
      <c r="E58" s="46">
        <v>0</v>
      </c>
      <c r="F58" s="46">
        <v>0</v>
      </c>
      <c r="G58" s="46">
        <v>-6921790.9900000002</v>
      </c>
      <c r="H58" s="46">
        <v>0</v>
      </c>
      <c r="I58" s="46">
        <v>-6921790.9900000002</v>
      </c>
    </row>
    <row r="59" spans="1:9" x14ac:dyDescent="0.3">
      <c r="A59" s="3" t="s">
        <v>87</v>
      </c>
      <c r="B59" s="46">
        <v>-6921790.9900000002</v>
      </c>
      <c r="C59" s="46">
        <v>0</v>
      </c>
      <c r="D59" s="46">
        <v>0</v>
      </c>
      <c r="E59" s="46">
        <v>0</v>
      </c>
      <c r="F59" s="46">
        <v>0</v>
      </c>
      <c r="G59" s="46">
        <v>-6921790.9900000002</v>
      </c>
      <c r="H59" s="46">
        <v>0</v>
      </c>
      <c r="I59" s="46">
        <v>-6921790.9900000002</v>
      </c>
    </row>
    <row r="60" spans="1:9" x14ac:dyDescent="0.3">
      <c r="A60" s="6" t="s">
        <v>88</v>
      </c>
      <c r="B60" s="50">
        <v>76371146.150000006</v>
      </c>
      <c r="C60" s="50">
        <v>48469877.559999898</v>
      </c>
      <c r="D60" s="50">
        <v>0</v>
      </c>
      <c r="E60" s="51">
        <v>0</v>
      </c>
      <c r="F60" s="51">
        <v>0</v>
      </c>
      <c r="G60" s="51">
        <v>76371146.150000006</v>
      </c>
      <c r="H60" s="51">
        <v>48469877.559999898</v>
      </c>
      <c r="I60" s="51">
        <v>124841023.70999999</v>
      </c>
    </row>
    <row r="61" spans="1:9" x14ac:dyDescent="0.3">
      <c r="A61" s="1"/>
      <c r="B61" s="52"/>
      <c r="C61" s="52"/>
      <c r="D61" s="52"/>
      <c r="E61" s="52"/>
      <c r="F61" s="52"/>
      <c r="G61" s="52"/>
      <c r="H61" s="52"/>
      <c r="I61" s="52"/>
    </row>
    <row r="62" spans="1:9" ht="15" thickBot="1" x14ac:dyDescent="0.35">
      <c r="A62" s="6" t="s">
        <v>89</v>
      </c>
      <c r="B62" s="53">
        <v>154677245.13999999</v>
      </c>
      <c r="C62" s="53">
        <v>76615646.069999993</v>
      </c>
      <c r="D62" s="53">
        <v>0</v>
      </c>
      <c r="E62" s="54">
        <v>0</v>
      </c>
      <c r="F62" s="54">
        <v>0</v>
      </c>
      <c r="G62" s="54">
        <v>154677245.13999999</v>
      </c>
      <c r="H62" s="54">
        <v>76615646.069999993</v>
      </c>
      <c r="I62" s="54">
        <v>231292891.209999</v>
      </c>
    </row>
    <row r="63" spans="1:9" ht="15" thickTop="1" x14ac:dyDescent="0.3">
      <c r="A63" s="1"/>
      <c r="B63" s="49"/>
      <c r="C63" s="49"/>
      <c r="D63" s="49"/>
      <c r="E63" s="49"/>
      <c r="F63" s="49"/>
      <c r="G63" s="49"/>
      <c r="H63" s="49"/>
      <c r="I63" s="49"/>
    </row>
    <row r="64" spans="1:9" x14ac:dyDescent="0.3">
      <c r="A64" s="6" t="s">
        <v>90</v>
      </c>
      <c r="B64" s="49"/>
      <c r="C64" s="49"/>
      <c r="D64" s="49"/>
      <c r="E64" s="49"/>
      <c r="F64" s="49"/>
      <c r="G64" s="49"/>
      <c r="H64" s="49"/>
      <c r="I64" s="49"/>
    </row>
    <row r="65" spans="1:9" x14ac:dyDescent="0.3">
      <c r="A65" s="3" t="s">
        <v>91</v>
      </c>
      <c r="B65" s="49"/>
      <c r="C65" s="49"/>
      <c r="D65" s="49"/>
      <c r="E65" s="49"/>
      <c r="F65" s="49"/>
      <c r="G65" s="49"/>
      <c r="H65" s="49"/>
      <c r="I65" s="49"/>
    </row>
    <row r="66" spans="1:9" x14ac:dyDescent="0.3">
      <c r="A66" s="8" t="s">
        <v>92</v>
      </c>
      <c r="B66" s="49"/>
      <c r="C66" s="49"/>
      <c r="D66" s="49"/>
      <c r="E66" s="49"/>
      <c r="F66" s="49"/>
      <c r="G66" s="49"/>
      <c r="H66" s="49"/>
      <c r="I66" s="49"/>
    </row>
    <row r="67" spans="1:9" x14ac:dyDescent="0.3">
      <c r="A67" s="3" t="s">
        <v>93</v>
      </c>
      <c r="B67" s="46">
        <v>144062.68</v>
      </c>
      <c r="C67" s="46">
        <v>0</v>
      </c>
      <c r="D67" s="46">
        <v>0</v>
      </c>
      <c r="E67" s="46">
        <v>0</v>
      </c>
      <c r="F67" s="46">
        <v>0</v>
      </c>
      <c r="G67" s="46">
        <v>144062.68</v>
      </c>
      <c r="H67" s="46">
        <v>0</v>
      </c>
      <c r="I67" s="46">
        <v>144062.68</v>
      </c>
    </row>
    <row r="68" spans="1:9" x14ac:dyDescent="0.3">
      <c r="A68" s="3" t="s">
        <v>94</v>
      </c>
      <c r="B68" s="46">
        <v>764458.98</v>
      </c>
      <c r="C68" s="46">
        <v>0</v>
      </c>
      <c r="D68" s="46">
        <v>0</v>
      </c>
      <c r="E68" s="46">
        <v>0</v>
      </c>
      <c r="F68" s="46">
        <v>0</v>
      </c>
      <c r="G68" s="46">
        <v>764458.98</v>
      </c>
      <c r="H68" s="46">
        <v>0</v>
      </c>
      <c r="I68" s="46">
        <v>764458.98</v>
      </c>
    </row>
    <row r="69" spans="1:9" x14ac:dyDescent="0.3">
      <c r="A69" s="3" t="s">
        <v>95</v>
      </c>
      <c r="B69" s="46">
        <v>88832.86</v>
      </c>
      <c r="C69" s="46">
        <v>0</v>
      </c>
      <c r="D69" s="46">
        <v>0</v>
      </c>
      <c r="E69" s="46">
        <v>0</v>
      </c>
      <c r="F69" s="46">
        <v>0</v>
      </c>
      <c r="G69" s="46">
        <v>88832.86</v>
      </c>
      <c r="H69" s="46">
        <v>0</v>
      </c>
      <c r="I69" s="46">
        <v>88832.86</v>
      </c>
    </row>
    <row r="70" spans="1:9" x14ac:dyDescent="0.3">
      <c r="A70" s="3" t="s">
        <v>96</v>
      </c>
      <c r="B70" s="46">
        <v>895133.179999999</v>
      </c>
      <c r="C70" s="46">
        <v>0</v>
      </c>
      <c r="D70" s="46">
        <v>0</v>
      </c>
      <c r="E70" s="46">
        <v>0</v>
      </c>
      <c r="F70" s="46">
        <v>0</v>
      </c>
      <c r="G70" s="46">
        <v>895133.179999999</v>
      </c>
      <c r="H70" s="46">
        <v>0</v>
      </c>
      <c r="I70" s="46">
        <v>895133.179999999</v>
      </c>
    </row>
    <row r="71" spans="1:9" x14ac:dyDescent="0.3">
      <c r="A71" s="3" t="s">
        <v>97</v>
      </c>
      <c r="B71" s="46">
        <v>-44</v>
      </c>
      <c r="C71" s="46">
        <v>0</v>
      </c>
      <c r="D71" s="46">
        <v>0</v>
      </c>
      <c r="E71" s="46">
        <v>0</v>
      </c>
      <c r="F71" s="46">
        <v>0</v>
      </c>
      <c r="G71" s="46">
        <v>-44</v>
      </c>
      <c r="H71" s="46">
        <v>0</v>
      </c>
      <c r="I71" s="46">
        <v>-44</v>
      </c>
    </row>
    <row r="72" spans="1:9" x14ac:dyDescent="0.3">
      <c r="A72" s="3" t="s">
        <v>98</v>
      </c>
      <c r="B72" s="46">
        <v>153808.18</v>
      </c>
      <c r="C72" s="46">
        <v>0</v>
      </c>
      <c r="D72" s="46">
        <v>0</v>
      </c>
      <c r="E72" s="46">
        <v>0</v>
      </c>
      <c r="F72" s="46">
        <v>0</v>
      </c>
      <c r="G72" s="46">
        <v>153808.18</v>
      </c>
      <c r="H72" s="46">
        <v>0</v>
      </c>
      <c r="I72" s="46">
        <v>153808.18</v>
      </c>
    </row>
    <row r="73" spans="1:9" x14ac:dyDescent="0.3">
      <c r="A73" s="3" t="s">
        <v>99</v>
      </c>
      <c r="B73" s="46">
        <v>147650.45000000001</v>
      </c>
      <c r="C73" s="46">
        <v>0</v>
      </c>
      <c r="D73" s="46">
        <v>0</v>
      </c>
      <c r="E73" s="46">
        <v>0</v>
      </c>
      <c r="F73" s="46">
        <v>0</v>
      </c>
      <c r="G73" s="46">
        <v>147650.45000000001</v>
      </c>
      <c r="H73" s="46">
        <v>0</v>
      </c>
      <c r="I73" s="46">
        <v>147650.45000000001</v>
      </c>
    </row>
    <row r="74" spans="1:9" x14ac:dyDescent="0.3">
      <c r="A74" s="3" t="s">
        <v>100</v>
      </c>
      <c r="B74" s="46">
        <v>1332762.18</v>
      </c>
      <c r="C74" s="46">
        <v>0</v>
      </c>
      <c r="D74" s="46">
        <v>0</v>
      </c>
      <c r="E74" s="46">
        <v>0</v>
      </c>
      <c r="F74" s="46">
        <v>0</v>
      </c>
      <c r="G74" s="46">
        <v>1332762.18</v>
      </c>
      <c r="H74" s="46">
        <v>0</v>
      </c>
      <c r="I74" s="46">
        <v>1332762.18</v>
      </c>
    </row>
    <row r="75" spans="1:9" x14ac:dyDescent="0.3">
      <c r="A75" s="3" t="s">
        <v>101</v>
      </c>
      <c r="B75" s="46">
        <v>528365.16</v>
      </c>
      <c r="C75" s="46">
        <v>0</v>
      </c>
      <c r="D75" s="46">
        <v>0</v>
      </c>
      <c r="E75" s="46">
        <v>0</v>
      </c>
      <c r="F75" s="46">
        <v>0</v>
      </c>
      <c r="G75" s="46">
        <v>528365.16</v>
      </c>
      <c r="H75" s="46">
        <v>0</v>
      </c>
      <c r="I75" s="46">
        <v>528365.16</v>
      </c>
    </row>
    <row r="76" spans="1:9" x14ac:dyDescent="0.3">
      <c r="A76" s="3" t="s">
        <v>102</v>
      </c>
      <c r="B76" s="46">
        <v>190307.28</v>
      </c>
      <c r="C76" s="46">
        <v>0</v>
      </c>
      <c r="D76" s="46">
        <v>0</v>
      </c>
      <c r="E76" s="46">
        <v>0</v>
      </c>
      <c r="F76" s="46">
        <v>0</v>
      </c>
      <c r="G76" s="46">
        <v>190307.28</v>
      </c>
      <c r="H76" s="46">
        <v>0</v>
      </c>
      <c r="I76" s="46">
        <v>190307.28</v>
      </c>
    </row>
    <row r="77" spans="1:9" x14ac:dyDescent="0.3">
      <c r="A77" s="3" t="s">
        <v>103</v>
      </c>
      <c r="B77" s="46">
        <v>163231.06999999899</v>
      </c>
      <c r="C77" s="46">
        <v>0</v>
      </c>
      <c r="D77" s="46">
        <v>0</v>
      </c>
      <c r="E77" s="46">
        <v>0</v>
      </c>
      <c r="F77" s="46">
        <v>0</v>
      </c>
      <c r="G77" s="46">
        <v>163231.06999999899</v>
      </c>
      <c r="H77" s="46">
        <v>0</v>
      </c>
      <c r="I77" s="46">
        <v>163231.06999999899</v>
      </c>
    </row>
    <row r="78" spans="1:9" x14ac:dyDescent="0.3">
      <c r="A78" s="3" t="s">
        <v>104</v>
      </c>
      <c r="B78" s="46">
        <v>0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</row>
    <row r="79" spans="1:9" x14ac:dyDescent="0.3">
      <c r="A79" s="3" t="s">
        <v>105</v>
      </c>
      <c r="B79" s="46">
        <v>241660.36</v>
      </c>
      <c r="C79" s="46">
        <v>0</v>
      </c>
      <c r="D79" s="46">
        <v>0</v>
      </c>
      <c r="E79" s="46">
        <v>0</v>
      </c>
      <c r="F79" s="46">
        <v>0</v>
      </c>
      <c r="G79" s="46">
        <v>241660.36</v>
      </c>
      <c r="H79" s="46">
        <v>0</v>
      </c>
      <c r="I79" s="46">
        <v>241660.36</v>
      </c>
    </row>
    <row r="80" spans="1:9" x14ac:dyDescent="0.3">
      <c r="A80" s="3" t="s">
        <v>106</v>
      </c>
      <c r="B80" s="46">
        <v>18280.72</v>
      </c>
      <c r="C80" s="46">
        <v>0</v>
      </c>
      <c r="D80" s="46">
        <v>0</v>
      </c>
      <c r="E80" s="46">
        <v>0</v>
      </c>
      <c r="F80" s="46">
        <v>0</v>
      </c>
      <c r="G80" s="46">
        <v>18280.72</v>
      </c>
      <c r="H80" s="46">
        <v>0</v>
      </c>
      <c r="I80" s="46">
        <v>18280.72</v>
      </c>
    </row>
    <row r="81" spans="1:9" x14ac:dyDescent="0.3">
      <c r="A81" s="3" t="s">
        <v>107</v>
      </c>
      <c r="B81" s="46">
        <v>423786.56999999902</v>
      </c>
      <c r="C81" s="46">
        <v>0</v>
      </c>
      <c r="D81" s="46">
        <v>0</v>
      </c>
      <c r="E81" s="46">
        <v>0</v>
      </c>
      <c r="F81" s="46">
        <v>0</v>
      </c>
      <c r="G81" s="46">
        <v>423786.56999999902</v>
      </c>
      <c r="H81" s="46">
        <v>0</v>
      </c>
      <c r="I81" s="46">
        <v>423786.56999999902</v>
      </c>
    </row>
    <row r="82" spans="1:9" x14ac:dyDescent="0.3">
      <c r="A82" s="3" t="s">
        <v>108</v>
      </c>
      <c r="B82" s="46">
        <v>0</v>
      </c>
      <c r="C82" s="46">
        <v>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</row>
    <row r="83" spans="1:9" x14ac:dyDescent="0.3">
      <c r="A83" s="3" t="s">
        <v>109</v>
      </c>
      <c r="B83" s="46">
        <v>29835.3</v>
      </c>
      <c r="C83" s="46">
        <v>0</v>
      </c>
      <c r="D83" s="46">
        <v>0</v>
      </c>
      <c r="E83" s="46">
        <v>0</v>
      </c>
      <c r="F83" s="46">
        <v>0</v>
      </c>
      <c r="G83" s="46">
        <v>29835.3</v>
      </c>
      <c r="H83" s="46">
        <v>0</v>
      </c>
      <c r="I83" s="46">
        <v>29835.3</v>
      </c>
    </row>
    <row r="84" spans="1:9" x14ac:dyDescent="0.3">
      <c r="A84" s="3" t="s">
        <v>110</v>
      </c>
      <c r="B84" s="46">
        <v>19794.169999999998</v>
      </c>
      <c r="C84" s="46">
        <v>0</v>
      </c>
      <c r="D84" s="46">
        <v>0</v>
      </c>
      <c r="E84" s="46">
        <v>0</v>
      </c>
      <c r="F84" s="46">
        <v>0</v>
      </c>
      <c r="G84" s="46">
        <v>19794.169999999998</v>
      </c>
      <c r="H84" s="46">
        <v>0</v>
      </c>
      <c r="I84" s="46">
        <v>19794.169999999998</v>
      </c>
    </row>
    <row r="85" spans="1:9" x14ac:dyDescent="0.3">
      <c r="A85" s="3" t="s">
        <v>111</v>
      </c>
      <c r="B85" s="46">
        <v>34869.699999999997</v>
      </c>
      <c r="C85" s="46">
        <v>0</v>
      </c>
      <c r="D85" s="46">
        <v>0</v>
      </c>
      <c r="E85" s="46">
        <v>0</v>
      </c>
      <c r="F85" s="46">
        <v>0</v>
      </c>
      <c r="G85" s="46">
        <v>34869.699999999997</v>
      </c>
      <c r="H85" s="46">
        <v>0</v>
      </c>
      <c r="I85" s="46">
        <v>34869.699999999997</v>
      </c>
    </row>
    <row r="86" spans="1:9" x14ac:dyDescent="0.3">
      <c r="A86" s="3" t="s">
        <v>112</v>
      </c>
      <c r="B86" s="46">
        <v>72591.209999999905</v>
      </c>
      <c r="C86" s="46">
        <v>0</v>
      </c>
      <c r="D86" s="46">
        <v>0</v>
      </c>
      <c r="E86" s="46">
        <v>0</v>
      </c>
      <c r="F86" s="46">
        <v>0</v>
      </c>
      <c r="G86" s="46">
        <v>72591.209999999905</v>
      </c>
      <c r="H86" s="46">
        <v>0</v>
      </c>
      <c r="I86" s="46">
        <v>72591.209999999905</v>
      </c>
    </row>
    <row r="87" spans="1:9" x14ac:dyDescent="0.3">
      <c r="A87" s="3" t="s">
        <v>113</v>
      </c>
      <c r="B87" s="46">
        <v>310363.15000000002</v>
      </c>
      <c r="C87" s="46">
        <v>0</v>
      </c>
      <c r="D87" s="46">
        <v>0</v>
      </c>
      <c r="E87" s="46">
        <v>0</v>
      </c>
      <c r="F87" s="46">
        <v>0</v>
      </c>
      <c r="G87" s="46">
        <v>310363.15000000002</v>
      </c>
      <c r="H87" s="46">
        <v>0</v>
      </c>
      <c r="I87" s="46">
        <v>310363.15000000002</v>
      </c>
    </row>
    <row r="88" spans="1:9" x14ac:dyDescent="0.3">
      <c r="A88" s="3" t="s">
        <v>114</v>
      </c>
      <c r="B88" s="46">
        <v>275128.71999999997</v>
      </c>
      <c r="C88" s="46">
        <v>0</v>
      </c>
      <c r="D88" s="46">
        <v>0</v>
      </c>
      <c r="E88" s="46">
        <v>0</v>
      </c>
      <c r="F88" s="46">
        <v>0</v>
      </c>
      <c r="G88" s="46">
        <v>275128.71999999997</v>
      </c>
      <c r="H88" s="46">
        <v>0</v>
      </c>
      <c r="I88" s="46">
        <v>275128.71999999997</v>
      </c>
    </row>
    <row r="89" spans="1:9" x14ac:dyDescent="0.3">
      <c r="A89" s="3" t="s">
        <v>115</v>
      </c>
      <c r="B89" s="46">
        <v>829016.19999999902</v>
      </c>
      <c r="C89" s="46">
        <v>0</v>
      </c>
      <c r="D89" s="46">
        <v>0</v>
      </c>
      <c r="E89" s="46">
        <v>0</v>
      </c>
      <c r="F89" s="46">
        <v>0</v>
      </c>
      <c r="G89" s="46">
        <v>829016.19999999902</v>
      </c>
      <c r="H89" s="46">
        <v>0</v>
      </c>
      <c r="I89" s="46">
        <v>829016.19999999902</v>
      </c>
    </row>
    <row r="90" spans="1:9" x14ac:dyDescent="0.3">
      <c r="A90" s="3" t="s">
        <v>116</v>
      </c>
      <c r="B90" s="46">
        <v>413906.13999999902</v>
      </c>
      <c r="C90" s="46">
        <v>0</v>
      </c>
      <c r="D90" s="46">
        <v>0</v>
      </c>
      <c r="E90" s="46">
        <v>0</v>
      </c>
      <c r="F90" s="46">
        <v>0</v>
      </c>
      <c r="G90" s="46">
        <v>413906.13999999902</v>
      </c>
      <c r="H90" s="46">
        <v>0</v>
      </c>
      <c r="I90" s="46">
        <v>413906.13999999902</v>
      </c>
    </row>
    <row r="91" spans="1:9" x14ac:dyDescent="0.3">
      <c r="A91" s="3" t="s">
        <v>117</v>
      </c>
      <c r="B91" s="46">
        <v>522526.98</v>
      </c>
      <c r="C91" s="46">
        <v>0</v>
      </c>
      <c r="D91" s="46">
        <v>0</v>
      </c>
      <c r="E91" s="46">
        <v>0</v>
      </c>
      <c r="F91" s="46">
        <v>0</v>
      </c>
      <c r="G91" s="46">
        <v>522526.98</v>
      </c>
      <c r="H91" s="46">
        <v>0</v>
      </c>
      <c r="I91" s="46">
        <v>522526.98</v>
      </c>
    </row>
    <row r="92" spans="1:9" x14ac:dyDescent="0.3">
      <c r="A92" s="3" t="s">
        <v>118</v>
      </c>
      <c r="B92" s="46">
        <v>-38063.71</v>
      </c>
      <c r="C92" s="46">
        <v>0</v>
      </c>
      <c r="D92" s="46">
        <v>0</v>
      </c>
      <c r="E92" s="46">
        <v>0</v>
      </c>
      <c r="F92" s="46">
        <v>0</v>
      </c>
      <c r="G92" s="46">
        <v>-38063.71</v>
      </c>
      <c r="H92" s="46">
        <v>0</v>
      </c>
      <c r="I92" s="46">
        <v>-38063.71</v>
      </c>
    </row>
    <row r="93" spans="1:9" x14ac:dyDescent="0.3">
      <c r="A93" s="3" t="s">
        <v>119</v>
      </c>
      <c r="B93" s="46">
        <v>18727.18</v>
      </c>
      <c r="C93" s="46">
        <v>0</v>
      </c>
      <c r="D93" s="46">
        <v>0</v>
      </c>
      <c r="E93" s="46">
        <v>0</v>
      </c>
      <c r="F93" s="46">
        <v>0</v>
      </c>
      <c r="G93" s="46">
        <v>18727.18</v>
      </c>
      <c r="H93" s="46">
        <v>0</v>
      </c>
      <c r="I93" s="46">
        <v>18727.18</v>
      </c>
    </row>
    <row r="94" spans="1:9" x14ac:dyDescent="0.3">
      <c r="A94" s="3" t="s">
        <v>120</v>
      </c>
      <c r="B94" s="46">
        <v>2159651.73</v>
      </c>
      <c r="C94" s="46">
        <v>0</v>
      </c>
      <c r="D94" s="46">
        <v>0</v>
      </c>
      <c r="E94" s="46">
        <v>0</v>
      </c>
      <c r="F94" s="46">
        <v>0</v>
      </c>
      <c r="G94" s="46">
        <v>2159651.73</v>
      </c>
      <c r="H94" s="46">
        <v>0</v>
      </c>
      <c r="I94" s="46">
        <v>2159651.73</v>
      </c>
    </row>
    <row r="95" spans="1:9" x14ac:dyDescent="0.3">
      <c r="A95" s="3" t="s">
        <v>121</v>
      </c>
      <c r="B95" s="46">
        <v>77566</v>
      </c>
      <c r="C95" s="46">
        <v>0</v>
      </c>
      <c r="D95" s="46">
        <v>0</v>
      </c>
      <c r="E95" s="46">
        <v>0</v>
      </c>
      <c r="F95" s="46">
        <v>0</v>
      </c>
      <c r="G95" s="46">
        <v>77566</v>
      </c>
      <c r="H95" s="46">
        <v>0</v>
      </c>
      <c r="I95" s="46">
        <v>77566</v>
      </c>
    </row>
    <row r="96" spans="1:9" x14ac:dyDescent="0.3">
      <c r="A96" s="3" t="s">
        <v>122</v>
      </c>
      <c r="B96" s="46">
        <v>0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</row>
    <row r="97" spans="1:9" x14ac:dyDescent="0.3">
      <c r="A97" s="3" t="s">
        <v>123</v>
      </c>
      <c r="B97" s="46">
        <v>0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</row>
    <row r="98" spans="1:9" x14ac:dyDescent="0.3">
      <c r="A98" s="3" t="s">
        <v>124</v>
      </c>
      <c r="B98" s="46">
        <v>0</v>
      </c>
      <c r="C98" s="46">
        <v>8433.78999999999</v>
      </c>
      <c r="D98" s="46">
        <v>0</v>
      </c>
      <c r="E98" s="46">
        <v>0</v>
      </c>
      <c r="F98" s="46">
        <v>0</v>
      </c>
      <c r="G98" s="46">
        <v>0</v>
      </c>
      <c r="H98" s="46">
        <v>8433.78999999999</v>
      </c>
      <c r="I98" s="46">
        <v>8433.78999999999</v>
      </c>
    </row>
    <row r="99" spans="1:9" x14ac:dyDescent="0.3">
      <c r="A99" s="3" t="s">
        <v>125</v>
      </c>
      <c r="B99" s="46">
        <v>0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</row>
    <row r="100" spans="1:9" x14ac:dyDescent="0.3">
      <c r="A100" s="3" t="s">
        <v>126</v>
      </c>
      <c r="B100" s="46">
        <v>0</v>
      </c>
      <c r="C100" s="46">
        <v>0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</row>
    <row r="101" spans="1:9" x14ac:dyDescent="0.3">
      <c r="A101" s="3" t="s">
        <v>127</v>
      </c>
      <c r="B101" s="46">
        <v>0</v>
      </c>
      <c r="C101" s="46">
        <v>0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</row>
    <row r="102" spans="1:9" x14ac:dyDescent="0.3">
      <c r="A102" s="3" t="s">
        <v>128</v>
      </c>
      <c r="B102" s="46">
        <v>0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</row>
    <row r="103" spans="1:9" x14ac:dyDescent="0.3">
      <c r="A103" s="3" t="s">
        <v>129</v>
      </c>
      <c r="B103" s="46">
        <v>0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</row>
    <row r="104" spans="1:9" x14ac:dyDescent="0.3">
      <c r="A104" s="3" t="s">
        <v>130</v>
      </c>
      <c r="B104" s="46">
        <v>0</v>
      </c>
      <c r="C104" s="46">
        <v>227177.25</v>
      </c>
      <c r="D104" s="46">
        <v>0</v>
      </c>
      <c r="E104" s="46">
        <v>0</v>
      </c>
      <c r="F104" s="46">
        <v>0</v>
      </c>
      <c r="G104" s="46">
        <v>0</v>
      </c>
      <c r="H104" s="46">
        <v>227177.25</v>
      </c>
      <c r="I104" s="46">
        <v>227177.25</v>
      </c>
    </row>
    <row r="105" spans="1:9" x14ac:dyDescent="0.3">
      <c r="A105" s="3" t="s">
        <v>131</v>
      </c>
      <c r="B105" s="46">
        <v>0</v>
      </c>
      <c r="C105" s="46">
        <v>-12622.7</v>
      </c>
      <c r="D105" s="46">
        <v>0</v>
      </c>
      <c r="E105" s="46">
        <v>0</v>
      </c>
      <c r="F105" s="46">
        <v>0</v>
      </c>
      <c r="G105" s="46">
        <v>0</v>
      </c>
      <c r="H105" s="46">
        <v>-12622.7</v>
      </c>
      <c r="I105" s="46">
        <v>-12622.7</v>
      </c>
    </row>
    <row r="106" spans="1:9" x14ac:dyDescent="0.3">
      <c r="A106" s="3" t="s">
        <v>132</v>
      </c>
      <c r="B106" s="46">
        <v>0</v>
      </c>
      <c r="C106" s="46">
        <v>16240.449999999901</v>
      </c>
      <c r="D106" s="46">
        <v>0</v>
      </c>
      <c r="E106" s="46">
        <v>0</v>
      </c>
      <c r="F106" s="46">
        <v>0</v>
      </c>
      <c r="G106" s="46">
        <v>0</v>
      </c>
      <c r="H106" s="46">
        <v>16240.449999999901</v>
      </c>
      <c r="I106" s="46">
        <v>16240.449999999901</v>
      </c>
    </row>
    <row r="107" spans="1:9" x14ac:dyDescent="0.3">
      <c r="A107" s="3" t="s">
        <v>133</v>
      </c>
      <c r="B107" s="46">
        <v>0</v>
      </c>
      <c r="C107" s="46">
        <v>13085.66</v>
      </c>
      <c r="D107" s="46">
        <v>0</v>
      </c>
      <c r="E107" s="46">
        <v>0</v>
      </c>
      <c r="F107" s="46">
        <v>0</v>
      </c>
      <c r="G107" s="46">
        <v>0</v>
      </c>
      <c r="H107" s="46">
        <v>13085.66</v>
      </c>
      <c r="I107" s="46">
        <v>13085.66</v>
      </c>
    </row>
    <row r="108" spans="1:9" x14ac:dyDescent="0.3">
      <c r="A108" s="3" t="s">
        <v>134</v>
      </c>
      <c r="B108" s="46">
        <v>0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</row>
    <row r="109" spans="1:9" x14ac:dyDescent="0.3">
      <c r="A109" s="3" t="s">
        <v>135</v>
      </c>
      <c r="B109" s="46">
        <v>0</v>
      </c>
      <c r="C109" s="46">
        <v>127.07</v>
      </c>
      <c r="D109" s="46">
        <v>0</v>
      </c>
      <c r="E109" s="46">
        <v>0</v>
      </c>
      <c r="F109" s="46">
        <v>0</v>
      </c>
      <c r="G109" s="46">
        <v>0</v>
      </c>
      <c r="H109" s="46">
        <v>127.07</v>
      </c>
      <c r="I109" s="46">
        <v>127.07</v>
      </c>
    </row>
    <row r="110" spans="1:9" x14ac:dyDescent="0.3">
      <c r="A110" s="3" t="s">
        <v>136</v>
      </c>
      <c r="B110" s="46">
        <v>0</v>
      </c>
      <c r="C110" s="46">
        <v>285.06</v>
      </c>
      <c r="D110" s="46">
        <v>0</v>
      </c>
      <c r="E110" s="46">
        <v>0</v>
      </c>
      <c r="F110" s="46">
        <v>0</v>
      </c>
      <c r="G110" s="46">
        <v>0</v>
      </c>
      <c r="H110" s="46">
        <v>285.06</v>
      </c>
      <c r="I110" s="46">
        <v>285.06</v>
      </c>
    </row>
    <row r="111" spans="1:9" x14ac:dyDescent="0.3">
      <c r="A111" s="3" t="s">
        <v>137</v>
      </c>
      <c r="B111" s="46">
        <v>0</v>
      </c>
      <c r="C111" s="46">
        <v>20099.509999999998</v>
      </c>
      <c r="D111" s="46">
        <v>0</v>
      </c>
      <c r="E111" s="46">
        <v>0</v>
      </c>
      <c r="F111" s="46">
        <v>0</v>
      </c>
      <c r="G111" s="46">
        <v>0</v>
      </c>
      <c r="H111" s="46">
        <v>20099.509999999998</v>
      </c>
      <c r="I111" s="46">
        <v>20099.509999999998</v>
      </c>
    </row>
    <row r="112" spans="1:9" x14ac:dyDescent="0.3">
      <c r="A112" s="3" t="s">
        <v>138</v>
      </c>
      <c r="B112" s="46">
        <v>0</v>
      </c>
      <c r="C112" s="46">
        <v>2625.56</v>
      </c>
      <c r="D112" s="46">
        <v>0</v>
      </c>
      <c r="E112" s="46">
        <v>0</v>
      </c>
      <c r="F112" s="46">
        <v>0</v>
      </c>
      <c r="G112" s="46">
        <v>0</v>
      </c>
      <c r="H112" s="46">
        <v>2625.56</v>
      </c>
      <c r="I112" s="46">
        <v>2625.56</v>
      </c>
    </row>
    <row r="113" spans="1:9" x14ac:dyDescent="0.3">
      <c r="A113" s="3" t="s">
        <v>139</v>
      </c>
      <c r="B113" s="46">
        <v>0</v>
      </c>
      <c r="C113" s="46">
        <v>23415.88</v>
      </c>
      <c r="D113" s="46">
        <v>0</v>
      </c>
      <c r="E113" s="46">
        <v>0</v>
      </c>
      <c r="F113" s="46">
        <v>0</v>
      </c>
      <c r="G113" s="46">
        <v>0</v>
      </c>
      <c r="H113" s="46">
        <v>23415.88</v>
      </c>
      <c r="I113" s="46">
        <v>23415.88</v>
      </c>
    </row>
    <row r="114" spans="1:9" x14ac:dyDescent="0.3">
      <c r="A114" s="3" t="s">
        <v>140</v>
      </c>
      <c r="B114" s="46">
        <v>0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</row>
    <row r="115" spans="1:9" x14ac:dyDescent="0.3">
      <c r="A115" s="3" t="s">
        <v>141</v>
      </c>
      <c r="B115" s="46">
        <v>0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</row>
    <row r="116" spans="1:9" x14ac:dyDescent="0.3">
      <c r="A116" s="3" t="s">
        <v>142</v>
      </c>
      <c r="B116" s="46">
        <v>0</v>
      </c>
      <c r="C116" s="46">
        <v>2835.41</v>
      </c>
      <c r="D116" s="46">
        <v>0</v>
      </c>
      <c r="E116" s="46">
        <v>0</v>
      </c>
      <c r="F116" s="46">
        <v>0</v>
      </c>
      <c r="G116" s="46">
        <v>0</v>
      </c>
      <c r="H116" s="46">
        <v>2835.41</v>
      </c>
      <c r="I116" s="46">
        <v>2835.41</v>
      </c>
    </row>
    <row r="117" spans="1:9" x14ac:dyDescent="0.3">
      <c r="A117" s="3" t="s">
        <v>143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</row>
    <row r="118" spans="1:9" x14ac:dyDescent="0.3">
      <c r="A118" s="3" t="s">
        <v>144</v>
      </c>
      <c r="B118" s="46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</row>
    <row r="119" spans="1:9" x14ac:dyDescent="0.3">
      <c r="A119" s="3" t="s">
        <v>145</v>
      </c>
      <c r="B119" s="46">
        <v>0</v>
      </c>
      <c r="C119" s="46">
        <v>11755.74</v>
      </c>
      <c r="D119" s="46">
        <v>0</v>
      </c>
      <c r="E119" s="46">
        <v>0</v>
      </c>
      <c r="F119" s="46">
        <v>0</v>
      </c>
      <c r="G119" s="46">
        <v>0</v>
      </c>
      <c r="H119" s="46">
        <v>11755.74</v>
      </c>
      <c r="I119" s="46">
        <v>11755.74</v>
      </c>
    </row>
    <row r="120" spans="1:9" x14ac:dyDescent="0.3">
      <c r="A120" s="3" t="s">
        <v>146</v>
      </c>
      <c r="B120" s="46">
        <v>0</v>
      </c>
      <c r="C120" s="46">
        <v>1874.9</v>
      </c>
      <c r="D120" s="46">
        <v>0</v>
      </c>
      <c r="E120" s="46">
        <v>0</v>
      </c>
      <c r="F120" s="46">
        <v>0</v>
      </c>
      <c r="G120" s="46">
        <v>0</v>
      </c>
      <c r="H120" s="46">
        <v>1874.9</v>
      </c>
      <c r="I120" s="46">
        <v>1874.9</v>
      </c>
    </row>
    <row r="121" spans="1:9" x14ac:dyDescent="0.3">
      <c r="A121" s="3" t="s">
        <v>147</v>
      </c>
      <c r="B121" s="46">
        <v>0</v>
      </c>
      <c r="C121" s="46">
        <v>6868.82</v>
      </c>
      <c r="D121" s="46">
        <v>0</v>
      </c>
      <c r="E121" s="46">
        <v>0</v>
      </c>
      <c r="F121" s="46">
        <v>0</v>
      </c>
      <c r="G121" s="46">
        <v>0</v>
      </c>
      <c r="H121" s="46">
        <v>6868.82</v>
      </c>
      <c r="I121" s="46">
        <v>6868.82</v>
      </c>
    </row>
    <row r="122" spans="1:9" x14ac:dyDescent="0.3">
      <c r="A122" s="3" t="s">
        <v>148</v>
      </c>
      <c r="B122" s="46">
        <v>0</v>
      </c>
      <c r="C122" s="46">
        <v>254.45</v>
      </c>
      <c r="D122" s="46">
        <v>0</v>
      </c>
      <c r="E122" s="46">
        <v>0</v>
      </c>
      <c r="F122" s="46">
        <v>0</v>
      </c>
      <c r="G122" s="46">
        <v>0</v>
      </c>
      <c r="H122" s="46">
        <v>254.45</v>
      </c>
      <c r="I122" s="46">
        <v>254.45</v>
      </c>
    </row>
    <row r="123" spans="1:9" x14ac:dyDescent="0.3">
      <c r="A123" s="3" t="s">
        <v>149</v>
      </c>
      <c r="B123" s="46">
        <v>0</v>
      </c>
      <c r="C123" s="46">
        <v>21683.68</v>
      </c>
      <c r="D123" s="46">
        <v>0</v>
      </c>
      <c r="E123" s="46">
        <v>0</v>
      </c>
      <c r="F123" s="46">
        <v>0</v>
      </c>
      <c r="G123" s="46">
        <v>0</v>
      </c>
      <c r="H123" s="46">
        <v>21683.68</v>
      </c>
      <c r="I123" s="46">
        <v>21683.68</v>
      </c>
    </row>
    <row r="124" spans="1:9" x14ac:dyDescent="0.3">
      <c r="A124" s="3" t="s">
        <v>150</v>
      </c>
      <c r="B124" s="46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</row>
    <row r="125" spans="1:9" x14ac:dyDescent="0.3">
      <c r="A125" s="3" t="s">
        <v>151</v>
      </c>
      <c r="B125" s="46">
        <v>0</v>
      </c>
      <c r="C125" s="46">
        <v>3761.96</v>
      </c>
      <c r="D125" s="46">
        <v>0</v>
      </c>
      <c r="E125" s="46">
        <v>0</v>
      </c>
      <c r="F125" s="46">
        <v>0</v>
      </c>
      <c r="G125" s="46">
        <v>0</v>
      </c>
      <c r="H125" s="46">
        <v>3761.96</v>
      </c>
      <c r="I125" s="46">
        <v>3761.96</v>
      </c>
    </row>
    <row r="126" spans="1:9" x14ac:dyDescent="0.3">
      <c r="A126" s="3" t="s">
        <v>152</v>
      </c>
      <c r="B126" s="46">
        <v>0</v>
      </c>
      <c r="C126" s="46">
        <v>755.54</v>
      </c>
      <c r="D126" s="46">
        <v>0</v>
      </c>
      <c r="E126" s="46">
        <v>0</v>
      </c>
      <c r="F126" s="46">
        <v>0</v>
      </c>
      <c r="G126" s="46">
        <v>0</v>
      </c>
      <c r="H126" s="46">
        <v>755.54</v>
      </c>
      <c r="I126" s="46">
        <v>755.54</v>
      </c>
    </row>
    <row r="127" spans="1:9" x14ac:dyDescent="0.3">
      <c r="A127" s="3" t="s">
        <v>153</v>
      </c>
      <c r="B127" s="46">
        <v>0</v>
      </c>
      <c r="C127" s="46">
        <v>72073.69</v>
      </c>
      <c r="D127" s="46">
        <v>0</v>
      </c>
      <c r="E127" s="46">
        <v>0</v>
      </c>
      <c r="F127" s="46">
        <v>0</v>
      </c>
      <c r="G127" s="46">
        <v>0</v>
      </c>
      <c r="H127" s="46">
        <v>72073.69</v>
      </c>
      <c r="I127" s="46">
        <v>72073.69</v>
      </c>
    </row>
    <row r="128" spans="1:9" x14ac:dyDescent="0.3">
      <c r="A128" s="3" t="s">
        <v>154</v>
      </c>
      <c r="B128" s="46">
        <v>0</v>
      </c>
      <c r="C128" s="46">
        <v>0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</row>
    <row r="129" spans="1:9" x14ac:dyDescent="0.3">
      <c r="A129" s="3" t="s">
        <v>155</v>
      </c>
      <c r="B129" s="46">
        <v>0</v>
      </c>
      <c r="C129" s="46">
        <v>0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</row>
    <row r="130" spans="1:9" x14ac:dyDescent="0.3">
      <c r="A130" s="3" t="s">
        <v>156</v>
      </c>
      <c r="B130" s="46">
        <v>0</v>
      </c>
      <c r="C130" s="46">
        <v>0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</row>
    <row r="131" spans="1:9" x14ac:dyDescent="0.3">
      <c r="A131" s="3" t="s">
        <v>157</v>
      </c>
      <c r="B131" s="46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</row>
    <row r="132" spans="1:9" x14ac:dyDescent="0.3">
      <c r="A132" s="3" t="s">
        <v>158</v>
      </c>
      <c r="B132" s="46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</row>
    <row r="133" spans="1:9" x14ac:dyDescent="0.3">
      <c r="A133" s="3" t="s">
        <v>159</v>
      </c>
      <c r="B133" s="46">
        <v>0</v>
      </c>
      <c r="C133" s="46">
        <v>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</row>
    <row r="134" spans="1:9" x14ac:dyDescent="0.3">
      <c r="A134" s="3" t="s">
        <v>160</v>
      </c>
      <c r="B134" s="47">
        <v>9818208.4399999995</v>
      </c>
      <c r="C134" s="47">
        <v>420731.72</v>
      </c>
      <c r="D134" s="47">
        <v>0</v>
      </c>
      <c r="E134" s="48">
        <v>0</v>
      </c>
      <c r="F134" s="48">
        <v>0</v>
      </c>
      <c r="G134" s="48">
        <v>9818208.4399999995</v>
      </c>
      <c r="H134" s="48">
        <v>420731.72</v>
      </c>
      <c r="I134" s="48">
        <v>10238940.16</v>
      </c>
    </row>
    <row r="135" spans="1:9" x14ac:dyDescent="0.3">
      <c r="A135" s="8" t="s">
        <v>161</v>
      </c>
      <c r="B135" s="49"/>
      <c r="C135" s="49"/>
      <c r="D135" s="49"/>
      <c r="E135" s="49"/>
      <c r="F135" s="49"/>
      <c r="G135" s="49"/>
      <c r="H135" s="49"/>
      <c r="I135" s="49"/>
    </row>
    <row r="136" spans="1:9" x14ac:dyDescent="0.3">
      <c r="A136" s="3" t="s">
        <v>162</v>
      </c>
      <c r="B136" s="46">
        <v>411632.049999999</v>
      </c>
      <c r="C136" s="46">
        <v>0</v>
      </c>
      <c r="D136" s="46">
        <v>0</v>
      </c>
      <c r="E136" s="46">
        <v>0</v>
      </c>
      <c r="F136" s="46">
        <v>0</v>
      </c>
      <c r="G136" s="46">
        <v>411632.049999999</v>
      </c>
      <c r="H136" s="46">
        <v>0</v>
      </c>
      <c r="I136" s="46">
        <v>411632.049999999</v>
      </c>
    </row>
    <row r="137" spans="1:9" x14ac:dyDescent="0.3">
      <c r="A137" s="3" t="s">
        <v>163</v>
      </c>
      <c r="B137" s="46">
        <v>0</v>
      </c>
      <c r="C137" s="46">
        <v>0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</row>
    <row r="138" spans="1:9" x14ac:dyDescent="0.3">
      <c r="A138" s="3" t="s">
        <v>164</v>
      </c>
      <c r="B138" s="46">
        <v>2712.78</v>
      </c>
      <c r="C138" s="46">
        <v>0</v>
      </c>
      <c r="D138" s="46">
        <v>0</v>
      </c>
      <c r="E138" s="46">
        <v>0</v>
      </c>
      <c r="F138" s="46">
        <v>0</v>
      </c>
      <c r="G138" s="46">
        <v>2712.78</v>
      </c>
      <c r="H138" s="46">
        <v>0</v>
      </c>
      <c r="I138" s="46">
        <v>2712.78</v>
      </c>
    </row>
    <row r="139" spans="1:9" x14ac:dyDescent="0.3">
      <c r="A139" s="3" t="s">
        <v>165</v>
      </c>
      <c r="B139" s="46">
        <v>2712.78</v>
      </c>
      <c r="C139" s="46">
        <v>0</v>
      </c>
      <c r="D139" s="46">
        <v>0</v>
      </c>
      <c r="E139" s="46">
        <v>0</v>
      </c>
      <c r="F139" s="46">
        <v>0</v>
      </c>
      <c r="G139" s="46">
        <v>2712.78</v>
      </c>
      <c r="H139" s="46">
        <v>0</v>
      </c>
      <c r="I139" s="46">
        <v>2712.78</v>
      </c>
    </row>
    <row r="140" spans="1:9" x14ac:dyDescent="0.3">
      <c r="A140" s="3" t="s">
        <v>166</v>
      </c>
      <c r="B140" s="46">
        <v>2712.78</v>
      </c>
      <c r="C140" s="46">
        <v>0</v>
      </c>
      <c r="D140" s="46">
        <v>0</v>
      </c>
      <c r="E140" s="46">
        <v>0</v>
      </c>
      <c r="F140" s="46">
        <v>0</v>
      </c>
      <c r="G140" s="46">
        <v>2712.78</v>
      </c>
      <c r="H140" s="46">
        <v>0</v>
      </c>
      <c r="I140" s="46">
        <v>2712.78</v>
      </c>
    </row>
    <row r="141" spans="1:9" x14ac:dyDescent="0.3">
      <c r="A141" s="3" t="s">
        <v>167</v>
      </c>
      <c r="B141" s="46">
        <v>198015</v>
      </c>
      <c r="C141" s="46">
        <v>0</v>
      </c>
      <c r="D141" s="46">
        <v>0</v>
      </c>
      <c r="E141" s="46">
        <v>0</v>
      </c>
      <c r="F141" s="46">
        <v>0</v>
      </c>
      <c r="G141" s="46">
        <v>198015</v>
      </c>
      <c r="H141" s="46">
        <v>0</v>
      </c>
      <c r="I141" s="46">
        <v>198015</v>
      </c>
    </row>
    <row r="142" spans="1:9" x14ac:dyDescent="0.3">
      <c r="A142" s="3" t="s">
        <v>168</v>
      </c>
      <c r="B142" s="46">
        <v>0</v>
      </c>
      <c r="C142" s="46">
        <v>0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</row>
    <row r="143" spans="1:9" x14ac:dyDescent="0.3">
      <c r="A143" s="3" t="s">
        <v>169</v>
      </c>
      <c r="B143" s="46">
        <v>248896.26</v>
      </c>
      <c r="C143" s="46">
        <v>0</v>
      </c>
      <c r="D143" s="46">
        <v>0</v>
      </c>
      <c r="E143" s="46">
        <v>0</v>
      </c>
      <c r="F143" s="46">
        <v>0</v>
      </c>
      <c r="G143" s="46">
        <v>248896.26</v>
      </c>
      <c r="H143" s="46">
        <v>0</v>
      </c>
      <c r="I143" s="46">
        <v>248896.26</v>
      </c>
    </row>
    <row r="144" spans="1:9" x14ac:dyDescent="0.3">
      <c r="A144" s="3" t="s">
        <v>170</v>
      </c>
      <c r="B144" s="46">
        <v>11296.66</v>
      </c>
      <c r="C144" s="46">
        <v>0</v>
      </c>
      <c r="D144" s="46">
        <v>0</v>
      </c>
      <c r="E144" s="46">
        <v>0</v>
      </c>
      <c r="F144" s="46">
        <v>0</v>
      </c>
      <c r="G144" s="46">
        <v>11296.66</v>
      </c>
      <c r="H144" s="46">
        <v>0</v>
      </c>
      <c r="I144" s="46">
        <v>11296.66</v>
      </c>
    </row>
    <row r="145" spans="1:9" x14ac:dyDescent="0.3">
      <c r="A145" s="3" t="s">
        <v>171</v>
      </c>
      <c r="B145" s="46">
        <v>78046.84</v>
      </c>
      <c r="C145" s="46">
        <v>0</v>
      </c>
      <c r="D145" s="46">
        <v>0</v>
      </c>
      <c r="E145" s="46">
        <v>0</v>
      </c>
      <c r="F145" s="46">
        <v>0</v>
      </c>
      <c r="G145" s="46">
        <v>78046.84</v>
      </c>
      <c r="H145" s="46">
        <v>0</v>
      </c>
      <c r="I145" s="46">
        <v>78046.84</v>
      </c>
    </row>
    <row r="146" spans="1:9" x14ac:dyDescent="0.3">
      <c r="A146" s="3" t="s">
        <v>172</v>
      </c>
      <c r="B146" s="46">
        <v>16346.7</v>
      </c>
      <c r="C146" s="46">
        <v>0</v>
      </c>
      <c r="D146" s="46">
        <v>0</v>
      </c>
      <c r="E146" s="46">
        <v>0</v>
      </c>
      <c r="F146" s="46">
        <v>0</v>
      </c>
      <c r="G146" s="46">
        <v>16346.7</v>
      </c>
      <c r="H146" s="46">
        <v>0</v>
      </c>
      <c r="I146" s="46">
        <v>16346.7</v>
      </c>
    </row>
    <row r="147" spans="1:9" x14ac:dyDescent="0.3">
      <c r="A147" s="3" t="s">
        <v>173</v>
      </c>
      <c r="B147" s="46">
        <v>151049.68</v>
      </c>
      <c r="C147" s="46">
        <v>0</v>
      </c>
      <c r="D147" s="46">
        <v>0</v>
      </c>
      <c r="E147" s="46">
        <v>0</v>
      </c>
      <c r="F147" s="46">
        <v>0</v>
      </c>
      <c r="G147" s="46">
        <v>151049.68</v>
      </c>
      <c r="H147" s="46">
        <v>0</v>
      </c>
      <c r="I147" s="46">
        <v>151049.68</v>
      </c>
    </row>
    <row r="148" spans="1:9" x14ac:dyDescent="0.3">
      <c r="A148" s="3" t="s">
        <v>174</v>
      </c>
      <c r="B148" s="46">
        <v>12603.85</v>
      </c>
      <c r="C148" s="46">
        <v>0</v>
      </c>
      <c r="D148" s="46">
        <v>0</v>
      </c>
      <c r="E148" s="46">
        <v>0</v>
      </c>
      <c r="F148" s="46">
        <v>0</v>
      </c>
      <c r="G148" s="46">
        <v>12603.85</v>
      </c>
      <c r="H148" s="46">
        <v>0</v>
      </c>
      <c r="I148" s="46">
        <v>12603.85</v>
      </c>
    </row>
    <row r="149" spans="1:9" x14ac:dyDescent="0.3">
      <c r="A149" s="3" t="s">
        <v>175</v>
      </c>
      <c r="B149" s="46">
        <v>8471.9500000000007</v>
      </c>
      <c r="C149" s="46">
        <v>0</v>
      </c>
      <c r="D149" s="46">
        <v>0</v>
      </c>
      <c r="E149" s="46">
        <v>0</v>
      </c>
      <c r="F149" s="46">
        <v>0</v>
      </c>
      <c r="G149" s="46">
        <v>8471.9500000000007</v>
      </c>
      <c r="H149" s="46">
        <v>0</v>
      </c>
      <c r="I149" s="46">
        <v>8471.9500000000007</v>
      </c>
    </row>
    <row r="150" spans="1:9" x14ac:dyDescent="0.3">
      <c r="A150" s="3" t="s">
        <v>176</v>
      </c>
      <c r="B150" s="46">
        <v>0</v>
      </c>
      <c r="C150" s="46">
        <v>0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</row>
    <row r="151" spans="1:9" x14ac:dyDescent="0.3">
      <c r="A151" s="3" t="s">
        <v>177</v>
      </c>
      <c r="B151" s="46">
        <v>0</v>
      </c>
      <c r="C151" s="46">
        <v>0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</row>
    <row r="152" spans="1:9" x14ac:dyDescent="0.3">
      <c r="A152" s="3" t="s">
        <v>178</v>
      </c>
      <c r="B152" s="46">
        <v>6212.42</v>
      </c>
      <c r="C152" s="46">
        <v>0</v>
      </c>
      <c r="D152" s="46">
        <v>0</v>
      </c>
      <c r="E152" s="46">
        <v>0</v>
      </c>
      <c r="F152" s="46">
        <v>0</v>
      </c>
      <c r="G152" s="46">
        <v>6212.42</v>
      </c>
      <c r="H152" s="46">
        <v>0</v>
      </c>
      <c r="I152" s="46">
        <v>6212.42</v>
      </c>
    </row>
    <row r="153" spans="1:9" x14ac:dyDescent="0.3">
      <c r="A153" s="3" t="s">
        <v>179</v>
      </c>
      <c r="B153" s="46">
        <v>148141.01999999999</v>
      </c>
      <c r="C153" s="46">
        <v>0</v>
      </c>
      <c r="D153" s="46">
        <v>0</v>
      </c>
      <c r="E153" s="46">
        <v>0</v>
      </c>
      <c r="F153" s="46">
        <v>0</v>
      </c>
      <c r="G153" s="46">
        <v>148141.01999999999</v>
      </c>
      <c r="H153" s="46">
        <v>0</v>
      </c>
      <c r="I153" s="46">
        <v>148141.01999999999</v>
      </c>
    </row>
    <row r="154" spans="1:9" x14ac:dyDescent="0.3">
      <c r="A154" s="3" t="s">
        <v>180</v>
      </c>
      <c r="B154" s="46">
        <v>505656.23</v>
      </c>
      <c r="C154" s="46">
        <v>0</v>
      </c>
      <c r="D154" s="46">
        <v>0</v>
      </c>
      <c r="E154" s="46">
        <v>0</v>
      </c>
      <c r="F154" s="46">
        <v>0</v>
      </c>
      <c r="G154" s="46">
        <v>505656.23</v>
      </c>
      <c r="H154" s="46">
        <v>0</v>
      </c>
      <c r="I154" s="46">
        <v>505656.23</v>
      </c>
    </row>
    <row r="155" spans="1:9" x14ac:dyDescent="0.3">
      <c r="A155" s="3" t="s">
        <v>181</v>
      </c>
      <c r="B155" s="46">
        <v>0</v>
      </c>
      <c r="C155" s="46">
        <v>0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</row>
    <row r="156" spans="1:9" x14ac:dyDescent="0.3">
      <c r="A156" s="3" t="s">
        <v>182</v>
      </c>
      <c r="B156" s="46">
        <v>45519.7599999999</v>
      </c>
      <c r="C156" s="46">
        <v>0</v>
      </c>
      <c r="D156" s="46">
        <v>0</v>
      </c>
      <c r="E156" s="46">
        <v>0</v>
      </c>
      <c r="F156" s="46">
        <v>0</v>
      </c>
      <c r="G156" s="46">
        <v>45519.7599999999</v>
      </c>
      <c r="H156" s="46">
        <v>0</v>
      </c>
      <c r="I156" s="46">
        <v>45519.7599999999</v>
      </c>
    </row>
    <row r="157" spans="1:9" x14ac:dyDescent="0.3">
      <c r="A157" s="3" t="s">
        <v>183</v>
      </c>
      <c r="B157" s="46">
        <v>0</v>
      </c>
      <c r="C157" s="46">
        <v>0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</row>
    <row r="158" spans="1:9" x14ac:dyDescent="0.3">
      <c r="A158" s="3" t="s">
        <v>184</v>
      </c>
      <c r="B158" s="46">
        <v>0</v>
      </c>
      <c r="C158" s="46">
        <v>0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</row>
    <row r="159" spans="1:9" x14ac:dyDescent="0.3">
      <c r="A159" s="3" t="s">
        <v>185</v>
      </c>
      <c r="B159" s="46">
        <v>0</v>
      </c>
      <c r="C159" s="46">
        <v>0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</row>
    <row r="160" spans="1:9" x14ac:dyDescent="0.3">
      <c r="A160" s="3" t="s">
        <v>186</v>
      </c>
      <c r="B160" s="46">
        <v>0</v>
      </c>
      <c r="C160" s="46">
        <v>0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</row>
    <row r="161" spans="1:9" x14ac:dyDescent="0.3">
      <c r="A161" s="3" t="s">
        <v>187</v>
      </c>
      <c r="B161" s="46">
        <v>0</v>
      </c>
      <c r="C161" s="46">
        <v>0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</row>
    <row r="162" spans="1:9" x14ac:dyDescent="0.3">
      <c r="A162" s="3" t="s">
        <v>188</v>
      </c>
      <c r="B162" s="46">
        <v>0</v>
      </c>
      <c r="C162" s="46">
        <v>0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</row>
    <row r="163" spans="1:9" x14ac:dyDescent="0.3">
      <c r="A163" s="3" t="s">
        <v>189</v>
      </c>
      <c r="B163" s="46">
        <v>0</v>
      </c>
      <c r="C163" s="46">
        <v>0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</row>
    <row r="164" spans="1:9" x14ac:dyDescent="0.3">
      <c r="A164" s="3" t="s">
        <v>190</v>
      </c>
      <c r="B164" s="47">
        <v>1850026.76</v>
      </c>
      <c r="C164" s="47">
        <v>0</v>
      </c>
      <c r="D164" s="47">
        <v>0</v>
      </c>
      <c r="E164" s="48">
        <v>0</v>
      </c>
      <c r="F164" s="48">
        <v>0</v>
      </c>
      <c r="G164" s="48">
        <v>1850026.76</v>
      </c>
      <c r="H164" s="48">
        <v>0</v>
      </c>
      <c r="I164" s="48">
        <v>1850026.76</v>
      </c>
    </row>
    <row r="165" spans="1:9" x14ac:dyDescent="0.3">
      <c r="A165" s="8" t="s">
        <v>191</v>
      </c>
      <c r="B165" s="49"/>
      <c r="C165" s="49"/>
      <c r="D165" s="49"/>
      <c r="E165" s="49"/>
      <c r="F165" s="49"/>
      <c r="G165" s="49"/>
      <c r="H165" s="49"/>
      <c r="I165" s="49"/>
    </row>
    <row r="166" spans="1:9" x14ac:dyDescent="0.3">
      <c r="A166" s="3" t="s">
        <v>192</v>
      </c>
      <c r="B166" s="46">
        <v>-2300558.77</v>
      </c>
      <c r="C166" s="46">
        <v>0</v>
      </c>
      <c r="D166" s="46">
        <v>0</v>
      </c>
      <c r="E166" s="46">
        <v>0</v>
      </c>
      <c r="F166" s="46">
        <v>0</v>
      </c>
      <c r="G166" s="46">
        <v>-2300558.77</v>
      </c>
      <c r="H166" s="46">
        <v>0</v>
      </c>
      <c r="I166" s="46">
        <v>-2300558.77</v>
      </c>
    </row>
    <row r="167" spans="1:9" x14ac:dyDescent="0.3">
      <c r="A167" s="3" t="s">
        <v>193</v>
      </c>
      <c r="B167" s="46">
        <v>203766.53</v>
      </c>
      <c r="C167" s="46">
        <v>0</v>
      </c>
      <c r="D167" s="46">
        <v>0</v>
      </c>
      <c r="E167" s="46">
        <v>0</v>
      </c>
      <c r="F167" s="46">
        <v>0</v>
      </c>
      <c r="G167" s="46">
        <v>203766.53</v>
      </c>
      <c r="H167" s="46">
        <v>0</v>
      </c>
      <c r="I167" s="46">
        <v>203766.53</v>
      </c>
    </row>
    <row r="168" spans="1:9" x14ac:dyDescent="0.3">
      <c r="A168" s="3" t="s">
        <v>194</v>
      </c>
      <c r="B168" s="46">
        <v>91034.5799999999</v>
      </c>
      <c r="C168" s="46">
        <v>0</v>
      </c>
      <c r="D168" s="46">
        <v>0</v>
      </c>
      <c r="E168" s="46">
        <v>0</v>
      </c>
      <c r="F168" s="46">
        <v>0</v>
      </c>
      <c r="G168" s="46">
        <v>91034.5799999999</v>
      </c>
      <c r="H168" s="46">
        <v>0</v>
      </c>
      <c r="I168" s="46">
        <v>91034.5799999999</v>
      </c>
    </row>
    <row r="169" spans="1:9" x14ac:dyDescent="0.3">
      <c r="A169" s="3" t="s">
        <v>195</v>
      </c>
      <c r="B169" s="46">
        <v>147339.99</v>
      </c>
      <c r="C169" s="46">
        <v>0</v>
      </c>
      <c r="D169" s="46">
        <v>0</v>
      </c>
      <c r="E169" s="46">
        <v>0</v>
      </c>
      <c r="F169" s="46">
        <v>0</v>
      </c>
      <c r="G169" s="46">
        <v>147339.99</v>
      </c>
      <c r="H169" s="46">
        <v>0</v>
      </c>
      <c r="I169" s="46">
        <v>147339.99</v>
      </c>
    </row>
    <row r="170" spans="1:9" x14ac:dyDescent="0.3">
      <c r="A170" s="3" t="s">
        <v>196</v>
      </c>
      <c r="B170" s="46">
        <v>219185.97</v>
      </c>
      <c r="C170" s="46">
        <v>0</v>
      </c>
      <c r="D170" s="46">
        <v>0</v>
      </c>
      <c r="E170" s="46">
        <v>0</v>
      </c>
      <c r="F170" s="46">
        <v>0</v>
      </c>
      <c r="G170" s="46">
        <v>219185.97</v>
      </c>
      <c r="H170" s="46">
        <v>0</v>
      </c>
      <c r="I170" s="46">
        <v>219185.97</v>
      </c>
    </row>
    <row r="171" spans="1:9" x14ac:dyDescent="0.3">
      <c r="A171" s="3" t="s">
        <v>197</v>
      </c>
      <c r="B171" s="46">
        <v>106949.9</v>
      </c>
      <c r="C171" s="46">
        <v>0</v>
      </c>
      <c r="D171" s="46">
        <v>0</v>
      </c>
      <c r="E171" s="46">
        <v>0</v>
      </c>
      <c r="F171" s="46">
        <v>0</v>
      </c>
      <c r="G171" s="46">
        <v>106949.9</v>
      </c>
      <c r="H171" s="46">
        <v>0</v>
      </c>
      <c r="I171" s="46">
        <v>106949.9</v>
      </c>
    </row>
    <row r="172" spans="1:9" x14ac:dyDescent="0.3">
      <c r="A172" s="3" t="s">
        <v>198</v>
      </c>
      <c r="B172" s="46">
        <v>-347375.25</v>
      </c>
      <c r="C172" s="46">
        <v>0</v>
      </c>
      <c r="D172" s="46">
        <v>0</v>
      </c>
      <c r="E172" s="46">
        <v>0</v>
      </c>
      <c r="F172" s="46">
        <v>0</v>
      </c>
      <c r="G172" s="46">
        <v>-347375.25</v>
      </c>
      <c r="H172" s="46">
        <v>0</v>
      </c>
      <c r="I172" s="46">
        <v>-347375.25</v>
      </c>
    </row>
    <row r="173" spans="1:9" x14ac:dyDescent="0.3">
      <c r="A173" s="3" t="s">
        <v>199</v>
      </c>
      <c r="B173" s="46">
        <v>234021.96999999901</v>
      </c>
      <c r="C173" s="46">
        <v>0</v>
      </c>
      <c r="D173" s="46">
        <v>0</v>
      </c>
      <c r="E173" s="46">
        <v>0</v>
      </c>
      <c r="F173" s="46">
        <v>0</v>
      </c>
      <c r="G173" s="46">
        <v>234021.96999999901</v>
      </c>
      <c r="H173" s="46">
        <v>0</v>
      </c>
      <c r="I173" s="46">
        <v>234021.96999999901</v>
      </c>
    </row>
    <row r="174" spans="1:9" x14ac:dyDescent="0.3">
      <c r="A174" s="3" t="s">
        <v>200</v>
      </c>
      <c r="B174" s="46">
        <v>3362398.1199999899</v>
      </c>
      <c r="C174" s="46">
        <v>0</v>
      </c>
      <c r="D174" s="46">
        <v>0</v>
      </c>
      <c r="E174" s="46">
        <v>0</v>
      </c>
      <c r="F174" s="46">
        <v>0</v>
      </c>
      <c r="G174" s="46">
        <v>3362398.1199999899</v>
      </c>
      <c r="H174" s="46">
        <v>0</v>
      </c>
      <c r="I174" s="46">
        <v>3362398.1199999899</v>
      </c>
    </row>
    <row r="175" spans="1:9" x14ac:dyDescent="0.3">
      <c r="A175" s="3" t="s">
        <v>201</v>
      </c>
      <c r="B175" s="46">
        <v>72826.100000000006</v>
      </c>
      <c r="C175" s="46">
        <v>0</v>
      </c>
      <c r="D175" s="46">
        <v>0</v>
      </c>
      <c r="E175" s="46">
        <v>0</v>
      </c>
      <c r="F175" s="46">
        <v>0</v>
      </c>
      <c r="G175" s="46">
        <v>72826.100000000006</v>
      </c>
      <c r="H175" s="46">
        <v>0</v>
      </c>
      <c r="I175" s="46">
        <v>72826.100000000006</v>
      </c>
    </row>
    <row r="176" spans="1:9" x14ac:dyDescent="0.3">
      <c r="A176" s="3" t="s">
        <v>202</v>
      </c>
      <c r="B176" s="46">
        <v>38275.15</v>
      </c>
      <c r="C176" s="46">
        <v>0</v>
      </c>
      <c r="D176" s="46">
        <v>0</v>
      </c>
      <c r="E176" s="46">
        <v>0</v>
      </c>
      <c r="F176" s="46">
        <v>0</v>
      </c>
      <c r="G176" s="46">
        <v>38275.15</v>
      </c>
      <c r="H176" s="46">
        <v>0</v>
      </c>
      <c r="I176" s="46">
        <v>38275.15</v>
      </c>
    </row>
    <row r="177" spans="1:9" x14ac:dyDescent="0.3">
      <c r="A177" s="3" t="s">
        <v>203</v>
      </c>
      <c r="B177" s="46">
        <v>0</v>
      </c>
      <c r="C177" s="46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</row>
    <row r="178" spans="1:9" x14ac:dyDescent="0.3">
      <c r="A178" s="3" t="s">
        <v>204</v>
      </c>
      <c r="B178" s="46">
        <v>212631.83</v>
      </c>
      <c r="C178" s="46">
        <v>0</v>
      </c>
      <c r="D178" s="46">
        <v>0</v>
      </c>
      <c r="E178" s="46">
        <v>0</v>
      </c>
      <c r="F178" s="46">
        <v>0</v>
      </c>
      <c r="G178" s="46">
        <v>212631.83</v>
      </c>
      <c r="H178" s="46">
        <v>0</v>
      </c>
      <c r="I178" s="46">
        <v>212631.83</v>
      </c>
    </row>
    <row r="179" spans="1:9" x14ac:dyDescent="0.3">
      <c r="A179" s="3" t="s">
        <v>205</v>
      </c>
      <c r="B179" s="46">
        <v>9806914.6100000292</v>
      </c>
      <c r="C179" s="46">
        <v>0</v>
      </c>
      <c r="D179" s="46">
        <v>0</v>
      </c>
      <c r="E179" s="46">
        <v>0</v>
      </c>
      <c r="F179" s="46">
        <v>0</v>
      </c>
      <c r="G179" s="46">
        <v>9806914.6100000292</v>
      </c>
      <c r="H179" s="46">
        <v>0</v>
      </c>
      <c r="I179" s="46">
        <v>9806914.6100000292</v>
      </c>
    </row>
    <row r="180" spans="1:9" x14ac:dyDescent="0.3">
      <c r="A180" s="3" t="s">
        <v>206</v>
      </c>
      <c r="B180" s="46">
        <v>698144.21999999497</v>
      </c>
      <c r="C180" s="46">
        <v>0</v>
      </c>
      <c r="D180" s="46">
        <v>0</v>
      </c>
      <c r="E180" s="46">
        <v>0</v>
      </c>
      <c r="F180" s="46">
        <v>0</v>
      </c>
      <c r="G180" s="46">
        <v>698144.21999999497</v>
      </c>
      <c r="H180" s="46">
        <v>0</v>
      </c>
      <c r="I180" s="46">
        <v>698144.21999999497</v>
      </c>
    </row>
    <row r="181" spans="1:9" x14ac:dyDescent="0.3">
      <c r="A181" s="3" t="s">
        <v>207</v>
      </c>
      <c r="B181" s="46">
        <v>7368.25</v>
      </c>
      <c r="C181" s="46">
        <v>0</v>
      </c>
      <c r="D181" s="46">
        <v>0</v>
      </c>
      <c r="E181" s="46">
        <v>0</v>
      </c>
      <c r="F181" s="46">
        <v>0</v>
      </c>
      <c r="G181" s="46">
        <v>7368.25</v>
      </c>
      <c r="H181" s="46">
        <v>0</v>
      </c>
      <c r="I181" s="46">
        <v>7368.25</v>
      </c>
    </row>
    <row r="182" spans="1:9" x14ac:dyDescent="0.3">
      <c r="A182" s="3" t="s">
        <v>208</v>
      </c>
      <c r="B182" s="46">
        <v>264383.62999999902</v>
      </c>
      <c r="C182" s="46">
        <v>0</v>
      </c>
      <c r="D182" s="46">
        <v>0</v>
      </c>
      <c r="E182" s="46">
        <v>0</v>
      </c>
      <c r="F182" s="46">
        <v>0</v>
      </c>
      <c r="G182" s="46">
        <v>264383.62999999902</v>
      </c>
      <c r="H182" s="46">
        <v>0</v>
      </c>
      <c r="I182" s="46">
        <v>264383.62999999902</v>
      </c>
    </row>
    <row r="183" spans="1:9" x14ac:dyDescent="0.3">
      <c r="A183" s="3" t="s">
        <v>209</v>
      </c>
      <c r="B183" s="46">
        <v>25875.49</v>
      </c>
      <c r="C183" s="46">
        <v>0</v>
      </c>
      <c r="D183" s="46">
        <v>0</v>
      </c>
      <c r="E183" s="46">
        <v>0</v>
      </c>
      <c r="F183" s="46">
        <v>0</v>
      </c>
      <c r="G183" s="46">
        <v>25875.49</v>
      </c>
      <c r="H183" s="46">
        <v>0</v>
      </c>
      <c r="I183" s="46">
        <v>25875.49</v>
      </c>
    </row>
    <row r="184" spans="1:9" x14ac:dyDescent="0.3">
      <c r="A184" s="3" t="s">
        <v>210</v>
      </c>
      <c r="B184" s="46">
        <v>0</v>
      </c>
      <c r="C184" s="46">
        <v>0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</row>
    <row r="185" spans="1:9" x14ac:dyDescent="0.3">
      <c r="A185" s="3" t="s">
        <v>211</v>
      </c>
      <c r="B185" s="46">
        <v>0</v>
      </c>
      <c r="C185" s="46">
        <v>423547.58999999898</v>
      </c>
      <c r="D185" s="46">
        <v>0</v>
      </c>
      <c r="E185" s="46">
        <v>0</v>
      </c>
      <c r="F185" s="46">
        <v>0</v>
      </c>
      <c r="G185" s="46">
        <v>0</v>
      </c>
      <c r="H185" s="46">
        <v>423547.58999999898</v>
      </c>
      <c r="I185" s="46">
        <v>423547.58999999898</v>
      </c>
    </row>
    <row r="186" spans="1:9" x14ac:dyDescent="0.3">
      <c r="A186" s="3" t="s">
        <v>212</v>
      </c>
      <c r="B186" s="46">
        <v>0</v>
      </c>
      <c r="C186" s="46">
        <v>16006.49</v>
      </c>
      <c r="D186" s="46">
        <v>0</v>
      </c>
      <c r="E186" s="46">
        <v>0</v>
      </c>
      <c r="F186" s="46">
        <v>0</v>
      </c>
      <c r="G186" s="46">
        <v>0</v>
      </c>
      <c r="H186" s="46">
        <v>16006.49</v>
      </c>
      <c r="I186" s="46">
        <v>16006.49</v>
      </c>
    </row>
    <row r="187" spans="1:9" x14ac:dyDescent="0.3">
      <c r="A187" s="3" t="s">
        <v>213</v>
      </c>
      <c r="B187" s="46">
        <v>0</v>
      </c>
      <c r="C187" s="46">
        <v>928391.27</v>
      </c>
      <c r="D187" s="46">
        <v>0</v>
      </c>
      <c r="E187" s="46">
        <v>0</v>
      </c>
      <c r="F187" s="46">
        <v>0</v>
      </c>
      <c r="G187" s="46">
        <v>0</v>
      </c>
      <c r="H187" s="46">
        <v>928391.27</v>
      </c>
      <c r="I187" s="46">
        <v>928391.27</v>
      </c>
    </row>
    <row r="188" spans="1:9" x14ac:dyDescent="0.3">
      <c r="A188" s="3" t="s">
        <v>214</v>
      </c>
      <c r="B188" s="46">
        <v>0</v>
      </c>
      <c r="C188" s="46">
        <v>126192.12</v>
      </c>
      <c r="D188" s="46">
        <v>0</v>
      </c>
      <c r="E188" s="46">
        <v>0</v>
      </c>
      <c r="F188" s="46">
        <v>0</v>
      </c>
      <c r="G188" s="46">
        <v>0</v>
      </c>
      <c r="H188" s="46">
        <v>126192.12</v>
      </c>
      <c r="I188" s="46">
        <v>126192.12</v>
      </c>
    </row>
    <row r="189" spans="1:9" x14ac:dyDescent="0.3">
      <c r="A189" s="3" t="s">
        <v>215</v>
      </c>
      <c r="B189" s="46">
        <v>0</v>
      </c>
      <c r="C189" s="46">
        <v>38254.32</v>
      </c>
      <c r="D189" s="46">
        <v>0</v>
      </c>
      <c r="E189" s="46">
        <v>0</v>
      </c>
      <c r="F189" s="46">
        <v>0</v>
      </c>
      <c r="G189" s="46">
        <v>0</v>
      </c>
      <c r="H189" s="46">
        <v>38254.32</v>
      </c>
      <c r="I189" s="46">
        <v>38254.32</v>
      </c>
    </row>
    <row r="190" spans="1:9" x14ac:dyDescent="0.3">
      <c r="A190" s="3" t="s">
        <v>216</v>
      </c>
      <c r="B190" s="46">
        <v>0</v>
      </c>
      <c r="C190" s="46">
        <v>280014.78999999998</v>
      </c>
      <c r="D190" s="46">
        <v>0</v>
      </c>
      <c r="E190" s="46">
        <v>0</v>
      </c>
      <c r="F190" s="46">
        <v>0</v>
      </c>
      <c r="G190" s="46">
        <v>0</v>
      </c>
      <c r="H190" s="46">
        <v>280014.78999999998</v>
      </c>
      <c r="I190" s="46">
        <v>280014.78999999998</v>
      </c>
    </row>
    <row r="191" spans="1:9" x14ac:dyDescent="0.3">
      <c r="A191" s="3" t="s">
        <v>217</v>
      </c>
      <c r="B191" s="46">
        <v>0</v>
      </c>
      <c r="C191" s="46">
        <v>271063.46999999997</v>
      </c>
      <c r="D191" s="46">
        <v>0</v>
      </c>
      <c r="E191" s="46">
        <v>0</v>
      </c>
      <c r="F191" s="46">
        <v>0</v>
      </c>
      <c r="G191" s="46">
        <v>0</v>
      </c>
      <c r="H191" s="46">
        <v>271063.46999999997</v>
      </c>
      <c r="I191" s="46">
        <v>271063.46999999997</v>
      </c>
    </row>
    <row r="192" spans="1:9" x14ac:dyDescent="0.3">
      <c r="A192" s="3" t="s">
        <v>218</v>
      </c>
      <c r="B192" s="46">
        <v>0</v>
      </c>
      <c r="C192" s="46">
        <v>1740552.35</v>
      </c>
      <c r="D192" s="46">
        <v>0</v>
      </c>
      <c r="E192" s="46">
        <v>0</v>
      </c>
      <c r="F192" s="46">
        <v>0</v>
      </c>
      <c r="G192" s="46">
        <v>0</v>
      </c>
      <c r="H192" s="46">
        <v>1740552.35</v>
      </c>
      <c r="I192" s="46">
        <v>1740552.35</v>
      </c>
    </row>
    <row r="193" spans="1:9" x14ac:dyDescent="0.3">
      <c r="A193" s="3" t="s">
        <v>219</v>
      </c>
      <c r="B193" s="46">
        <v>0</v>
      </c>
      <c r="C193" s="46">
        <v>4145.3899999999903</v>
      </c>
      <c r="D193" s="46">
        <v>0</v>
      </c>
      <c r="E193" s="46">
        <v>0</v>
      </c>
      <c r="F193" s="46">
        <v>0</v>
      </c>
      <c r="G193" s="46">
        <v>0</v>
      </c>
      <c r="H193" s="46">
        <v>4145.3899999999903</v>
      </c>
      <c r="I193" s="46">
        <v>4145.3899999999903</v>
      </c>
    </row>
    <row r="194" spans="1:9" x14ac:dyDescent="0.3">
      <c r="A194" s="3" t="s">
        <v>220</v>
      </c>
      <c r="B194" s="46">
        <v>0</v>
      </c>
      <c r="C194" s="46">
        <v>74618.23</v>
      </c>
      <c r="D194" s="46">
        <v>0</v>
      </c>
      <c r="E194" s="46">
        <v>0</v>
      </c>
      <c r="F194" s="46">
        <v>0</v>
      </c>
      <c r="G194" s="46">
        <v>0</v>
      </c>
      <c r="H194" s="46">
        <v>74618.23</v>
      </c>
      <c r="I194" s="46">
        <v>74618.23</v>
      </c>
    </row>
    <row r="195" spans="1:9" x14ac:dyDescent="0.3">
      <c r="A195" s="3" t="s">
        <v>221</v>
      </c>
      <c r="B195" s="46">
        <v>0</v>
      </c>
      <c r="C195" s="46">
        <v>-5737.1399999999903</v>
      </c>
      <c r="D195" s="46">
        <v>0</v>
      </c>
      <c r="E195" s="46">
        <v>0</v>
      </c>
      <c r="F195" s="46">
        <v>0</v>
      </c>
      <c r="G195" s="46">
        <v>0</v>
      </c>
      <c r="H195" s="46">
        <v>-5737.1399999999903</v>
      </c>
      <c r="I195" s="46">
        <v>-5737.1399999999903</v>
      </c>
    </row>
    <row r="196" spans="1:9" x14ac:dyDescent="0.3">
      <c r="A196" s="3" t="s">
        <v>222</v>
      </c>
      <c r="B196" s="46">
        <v>0</v>
      </c>
      <c r="C196" s="46">
        <v>457895.33999999898</v>
      </c>
      <c r="D196" s="46">
        <v>0</v>
      </c>
      <c r="E196" s="46">
        <v>0</v>
      </c>
      <c r="F196" s="46">
        <v>0</v>
      </c>
      <c r="G196" s="46">
        <v>0</v>
      </c>
      <c r="H196" s="46">
        <v>457895.33999999898</v>
      </c>
      <c r="I196" s="46">
        <v>457895.33999999898</v>
      </c>
    </row>
    <row r="197" spans="1:9" x14ac:dyDescent="0.3">
      <c r="A197" s="3" t="s">
        <v>223</v>
      </c>
      <c r="B197" s="46">
        <v>0</v>
      </c>
      <c r="C197" s="46">
        <v>47009.760000000002</v>
      </c>
      <c r="D197" s="46">
        <v>0</v>
      </c>
      <c r="E197" s="46">
        <v>0</v>
      </c>
      <c r="F197" s="46">
        <v>0</v>
      </c>
      <c r="G197" s="46">
        <v>0</v>
      </c>
      <c r="H197" s="46">
        <v>47009.760000000002</v>
      </c>
      <c r="I197" s="46">
        <v>47009.760000000002</v>
      </c>
    </row>
    <row r="198" spans="1:9" x14ac:dyDescent="0.3">
      <c r="A198" s="3" t="s">
        <v>224</v>
      </c>
      <c r="B198" s="46">
        <v>0</v>
      </c>
      <c r="C198" s="46">
        <v>33064.39</v>
      </c>
      <c r="D198" s="46">
        <v>0</v>
      </c>
      <c r="E198" s="46">
        <v>0</v>
      </c>
      <c r="F198" s="46">
        <v>0</v>
      </c>
      <c r="G198" s="46">
        <v>0</v>
      </c>
      <c r="H198" s="46">
        <v>33064.39</v>
      </c>
      <c r="I198" s="46">
        <v>33064.39</v>
      </c>
    </row>
    <row r="199" spans="1:9" x14ac:dyDescent="0.3">
      <c r="A199" s="3" t="s">
        <v>225</v>
      </c>
      <c r="B199" s="46">
        <v>0</v>
      </c>
      <c r="C199" s="46">
        <v>483666.609999999</v>
      </c>
      <c r="D199" s="46">
        <v>0</v>
      </c>
      <c r="E199" s="46">
        <v>0</v>
      </c>
      <c r="F199" s="46">
        <v>0</v>
      </c>
      <c r="G199" s="46">
        <v>0</v>
      </c>
      <c r="H199" s="46">
        <v>483666.609999999</v>
      </c>
      <c r="I199" s="46">
        <v>483666.609999999</v>
      </c>
    </row>
    <row r="200" spans="1:9" x14ac:dyDescent="0.3">
      <c r="A200" s="3" t="s">
        <v>226</v>
      </c>
      <c r="B200" s="46">
        <v>0</v>
      </c>
      <c r="C200" s="46">
        <v>136061.87</v>
      </c>
      <c r="D200" s="46">
        <v>0</v>
      </c>
      <c r="E200" s="46">
        <v>0</v>
      </c>
      <c r="F200" s="46">
        <v>0</v>
      </c>
      <c r="G200" s="46">
        <v>0</v>
      </c>
      <c r="H200" s="46">
        <v>136061.87</v>
      </c>
      <c r="I200" s="46">
        <v>136061.87</v>
      </c>
    </row>
    <row r="201" spans="1:9" x14ac:dyDescent="0.3">
      <c r="A201" s="3" t="s">
        <v>227</v>
      </c>
      <c r="B201" s="46">
        <v>0</v>
      </c>
      <c r="C201" s="46">
        <v>52509.119999999901</v>
      </c>
      <c r="D201" s="46">
        <v>0</v>
      </c>
      <c r="E201" s="46">
        <v>0</v>
      </c>
      <c r="F201" s="46">
        <v>0</v>
      </c>
      <c r="G201" s="46">
        <v>0</v>
      </c>
      <c r="H201" s="46">
        <v>52509.119999999901</v>
      </c>
      <c r="I201" s="46">
        <v>52509.119999999901</v>
      </c>
    </row>
    <row r="202" spans="1:9" x14ac:dyDescent="0.3">
      <c r="A202" s="3" t="s">
        <v>228</v>
      </c>
      <c r="B202" s="47">
        <v>12843182.32</v>
      </c>
      <c r="C202" s="47">
        <v>5107255.97</v>
      </c>
      <c r="D202" s="47">
        <v>0</v>
      </c>
      <c r="E202" s="48">
        <v>0</v>
      </c>
      <c r="F202" s="48">
        <v>0</v>
      </c>
      <c r="G202" s="48">
        <v>12843182.32</v>
      </c>
      <c r="H202" s="48">
        <v>5107255.97</v>
      </c>
      <c r="I202" s="48">
        <v>17950438.289999999</v>
      </c>
    </row>
    <row r="203" spans="1:9" x14ac:dyDescent="0.3">
      <c r="A203" s="8" t="s">
        <v>229</v>
      </c>
      <c r="B203" s="49"/>
      <c r="C203" s="49"/>
      <c r="D203" s="49"/>
      <c r="E203" s="49"/>
      <c r="F203" s="49"/>
      <c r="G203" s="49"/>
      <c r="H203" s="49"/>
      <c r="I203" s="49"/>
    </row>
    <row r="204" spans="1:9" x14ac:dyDescent="0.3">
      <c r="A204" s="3" t="s">
        <v>230</v>
      </c>
      <c r="B204" s="46">
        <v>0</v>
      </c>
      <c r="C204" s="46">
        <v>0</v>
      </c>
      <c r="D204" s="46">
        <v>19314.79</v>
      </c>
      <c r="E204" s="46">
        <v>11221.89299</v>
      </c>
      <c r="F204" s="46">
        <v>8092.8970099999997</v>
      </c>
      <c r="G204" s="46">
        <v>11221.89299</v>
      </c>
      <c r="H204" s="46">
        <v>8092.8970099999997</v>
      </c>
      <c r="I204" s="46">
        <v>19314.79</v>
      </c>
    </row>
    <row r="205" spans="1:9" x14ac:dyDescent="0.3">
      <c r="A205" s="3" t="s">
        <v>231</v>
      </c>
      <c r="B205" s="46">
        <v>974458.82</v>
      </c>
      <c r="C205" s="46">
        <v>705137.04</v>
      </c>
      <c r="D205" s="46">
        <v>14975.2599999999</v>
      </c>
      <c r="E205" s="46">
        <v>9399.9707019999896</v>
      </c>
      <c r="F205" s="46">
        <v>5575.2892979999897</v>
      </c>
      <c r="G205" s="46">
        <v>983858.79070199898</v>
      </c>
      <c r="H205" s="46">
        <v>710712.32929799997</v>
      </c>
      <c r="I205" s="46">
        <v>1694571.12</v>
      </c>
    </row>
    <row r="206" spans="1:9" x14ac:dyDescent="0.3">
      <c r="A206" s="3" t="s">
        <v>232</v>
      </c>
      <c r="B206" s="46">
        <v>25146.819999999901</v>
      </c>
      <c r="C206" s="46">
        <v>67308.479999999996</v>
      </c>
      <c r="D206" s="46">
        <v>3041525.86</v>
      </c>
      <c r="E206" s="46">
        <v>1767126.5246600001</v>
      </c>
      <c r="F206" s="46">
        <v>1274399.33534</v>
      </c>
      <c r="G206" s="46">
        <v>1792273.3446599999</v>
      </c>
      <c r="H206" s="46">
        <v>1341707.81534</v>
      </c>
      <c r="I206" s="46">
        <v>3133981.16</v>
      </c>
    </row>
    <row r="207" spans="1:9" x14ac:dyDescent="0.3">
      <c r="A207" s="3" t="s">
        <v>233</v>
      </c>
      <c r="B207" s="46">
        <v>1482606.5999999901</v>
      </c>
      <c r="C207" s="46">
        <v>714353.27</v>
      </c>
      <c r="D207" s="46">
        <v>0</v>
      </c>
      <c r="E207" s="46">
        <v>0</v>
      </c>
      <c r="F207" s="46">
        <v>0</v>
      </c>
      <c r="G207" s="46">
        <v>1482606.5999999901</v>
      </c>
      <c r="H207" s="46">
        <v>714353.27</v>
      </c>
      <c r="I207" s="46">
        <v>2196959.87</v>
      </c>
    </row>
    <row r="208" spans="1:9" x14ac:dyDescent="0.3">
      <c r="A208" s="3" t="s">
        <v>234</v>
      </c>
      <c r="B208" s="46">
        <v>0</v>
      </c>
      <c r="C208" s="46">
        <v>0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</row>
    <row r="209" spans="1:9" x14ac:dyDescent="0.3">
      <c r="A209" s="3" t="s">
        <v>235</v>
      </c>
      <c r="B209" s="47">
        <v>2482212.23999999</v>
      </c>
      <c r="C209" s="47">
        <v>1486798.79</v>
      </c>
      <c r="D209" s="47">
        <v>3075815.9099999899</v>
      </c>
      <c r="E209" s="48">
        <v>1787748.3883519999</v>
      </c>
      <c r="F209" s="48">
        <v>1288067.521648</v>
      </c>
      <c r="G209" s="48">
        <v>4269960.6283519901</v>
      </c>
      <c r="H209" s="48">
        <v>2774866.311648</v>
      </c>
      <c r="I209" s="48">
        <v>7044826.9399999902</v>
      </c>
    </row>
    <row r="210" spans="1:9" x14ac:dyDescent="0.3">
      <c r="A210" s="8" t="s">
        <v>236</v>
      </c>
      <c r="B210" s="49"/>
      <c r="C210" s="49"/>
      <c r="D210" s="49"/>
      <c r="E210" s="49"/>
      <c r="F210" s="49"/>
      <c r="G210" s="49"/>
      <c r="H210" s="49"/>
      <c r="I210" s="49"/>
    </row>
    <row r="211" spans="1:9" x14ac:dyDescent="0.3">
      <c r="A211" s="3" t="s">
        <v>237</v>
      </c>
      <c r="B211" s="46">
        <v>1504516.5899999901</v>
      </c>
      <c r="C211" s="46">
        <v>851735.33</v>
      </c>
      <c r="D211" s="46">
        <v>109055.8</v>
      </c>
      <c r="E211" s="46">
        <v>63361.419800000003</v>
      </c>
      <c r="F211" s="46">
        <v>45694.3802</v>
      </c>
      <c r="G211" s="46">
        <v>1567878.0097999901</v>
      </c>
      <c r="H211" s="46">
        <v>897429.71019999997</v>
      </c>
      <c r="I211" s="46">
        <v>2465307.71999999</v>
      </c>
    </row>
    <row r="212" spans="1:9" x14ac:dyDescent="0.3">
      <c r="A212" s="3" t="s">
        <v>238</v>
      </c>
      <c r="B212" s="46">
        <v>131490.15999999901</v>
      </c>
      <c r="C212" s="46">
        <v>0.48</v>
      </c>
      <c r="D212" s="46">
        <v>92250.34</v>
      </c>
      <c r="E212" s="46">
        <v>53597.447540000001</v>
      </c>
      <c r="F212" s="46">
        <v>38652.892459999901</v>
      </c>
      <c r="G212" s="46">
        <v>185087.60753999901</v>
      </c>
      <c r="H212" s="46">
        <v>38653.372459999999</v>
      </c>
      <c r="I212" s="46">
        <v>223740.97999999899</v>
      </c>
    </row>
    <row r="213" spans="1:9" x14ac:dyDescent="0.3">
      <c r="A213" s="3" t="s">
        <v>239</v>
      </c>
      <c r="B213" s="46">
        <v>0</v>
      </c>
      <c r="C213" s="46">
        <v>0</v>
      </c>
      <c r="D213" s="46">
        <v>128.81</v>
      </c>
      <c r="E213" s="46">
        <v>74.838610000000003</v>
      </c>
      <c r="F213" s="46">
        <v>53.97139</v>
      </c>
      <c r="G213" s="46">
        <v>74.838610000000003</v>
      </c>
      <c r="H213" s="46">
        <v>53.97139</v>
      </c>
      <c r="I213" s="46">
        <v>128.81</v>
      </c>
    </row>
    <row r="214" spans="1:9" x14ac:dyDescent="0.3">
      <c r="A214" s="3" t="s">
        <v>240</v>
      </c>
      <c r="B214" s="46">
        <v>0</v>
      </c>
      <c r="C214" s="46">
        <v>0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</row>
    <row r="215" spans="1:9" x14ac:dyDescent="0.3">
      <c r="A215" s="3" t="s">
        <v>241</v>
      </c>
      <c r="B215" s="46">
        <v>65852.919999999896</v>
      </c>
      <c r="C215" s="46">
        <v>0</v>
      </c>
      <c r="D215" s="46">
        <v>0</v>
      </c>
      <c r="E215" s="46">
        <v>0</v>
      </c>
      <c r="F215" s="46">
        <v>0</v>
      </c>
      <c r="G215" s="46">
        <v>65852.919999999896</v>
      </c>
      <c r="H215" s="46">
        <v>0</v>
      </c>
      <c r="I215" s="46">
        <v>65852.919999999896</v>
      </c>
    </row>
    <row r="216" spans="1:9" x14ac:dyDescent="0.3">
      <c r="A216" s="3" t="s">
        <v>242</v>
      </c>
      <c r="B216" s="46">
        <v>0</v>
      </c>
      <c r="C216" s="46">
        <v>0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</row>
    <row r="217" spans="1:9" x14ac:dyDescent="0.3">
      <c r="A217" s="3" t="s">
        <v>243</v>
      </c>
      <c r="B217" s="46">
        <v>0</v>
      </c>
      <c r="C217" s="46">
        <v>0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</row>
    <row r="218" spans="1:9" x14ac:dyDescent="0.3">
      <c r="A218" s="3" t="s">
        <v>244</v>
      </c>
      <c r="B218" s="47">
        <v>1701859.6699999899</v>
      </c>
      <c r="C218" s="47">
        <v>851735.81</v>
      </c>
      <c r="D218" s="47">
        <v>201434.95</v>
      </c>
      <c r="E218" s="48">
        <v>117033.70595</v>
      </c>
      <c r="F218" s="48">
        <v>84401.244049999994</v>
      </c>
      <c r="G218" s="48">
        <v>1818893.37594999</v>
      </c>
      <c r="H218" s="48">
        <v>936137.05405000004</v>
      </c>
      <c r="I218" s="48">
        <v>2755030.4299999899</v>
      </c>
    </row>
    <row r="219" spans="1:9" x14ac:dyDescent="0.3">
      <c r="A219" s="8" t="s">
        <v>245</v>
      </c>
      <c r="B219" s="49"/>
      <c r="C219" s="49"/>
      <c r="D219" s="49"/>
      <c r="E219" s="49"/>
      <c r="F219" s="49"/>
      <c r="G219" s="49"/>
      <c r="H219" s="49"/>
      <c r="I219" s="49"/>
    </row>
    <row r="220" spans="1:9" x14ac:dyDescent="0.3">
      <c r="A220" s="3" t="s">
        <v>246</v>
      </c>
      <c r="B220" s="46">
        <v>8322801.7400000002</v>
      </c>
      <c r="C220" s="46">
        <v>2075507.65</v>
      </c>
      <c r="D220" s="46">
        <v>0</v>
      </c>
      <c r="E220" s="46">
        <v>0</v>
      </c>
      <c r="F220" s="46">
        <v>0</v>
      </c>
      <c r="G220" s="46">
        <v>8322801.7400000002</v>
      </c>
      <c r="H220" s="46">
        <v>2075507.65</v>
      </c>
      <c r="I220" s="46">
        <v>10398309.390000001</v>
      </c>
    </row>
    <row r="221" spans="1:9" x14ac:dyDescent="0.3">
      <c r="A221" s="3" t="s">
        <v>247</v>
      </c>
      <c r="B221" s="47">
        <v>8322801.7400000002</v>
      </c>
      <c r="C221" s="47">
        <v>2075507.65</v>
      </c>
      <c r="D221" s="47">
        <v>0</v>
      </c>
      <c r="E221" s="48">
        <v>0</v>
      </c>
      <c r="F221" s="48">
        <v>0</v>
      </c>
      <c r="G221" s="48">
        <v>8322801.7400000002</v>
      </c>
      <c r="H221" s="48">
        <v>2075507.65</v>
      </c>
      <c r="I221" s="48">
        <v>10398309.390000001</v>
      </c>
    </row>
    <row r="222" spans="1:9" x14ac:dyDescent="0.3">
      <c r="A222" s="8" t="s">
        <v>248</v>
      </c>
      <c r="B222" s="49"/>
      <c r="C222" s="49"/>
      <c r="D222" s="49"/>
      <c r="E222" s="49"/>
      <c r="F222" s="49"/>
      <c r="G222" s="49"/>
      <c r="H222" s="49"/>
      <c r="I222" s="49"/>
    </row>
    <row r="223" spans="1:9" x14ac:dyDescent="0.3">
      <c r="A223" s="3" t="s">
        <v>249</v>
      </c>
      <c r="B223" s="46">
        <v>204467.639999999</v>
      </c>
      <c r="C223" s="46">
        <v>107963.18</v>
      </c>
      <c r="D223" s="46">
        <v>5268987.24</v>
      </c>
      <c r="E223" s="46">
        <v>3518102.780148</v>
      </c>
      <c r="F223" s="46">
        <v>1750884.459852</v>
      </c>
      <c r="G223" s="46">
        <v>3722570.4201480001</v>
      </c>
      <c r="H223" s="46">
        <v>1858847.6398519999</v>
      </c>
      <c r="I223" s="46">
        <v>5581418.0599999996</v>
      </c>
    </row>
    <row r="224" spans="1:9" x14ac:dyDescent="0.3">
      <c r="A224" s="3" t="s">
        <v>250</v>
      </c>
      <c r="B224" s="46">
        <v>36947.360000000001</v>
      </c>
      <c r="C224" s="46">
        <v>9656.2900000000009</v>
      </c>
      <c r="D224" s="46">
        <v>552339.68000000005</v>
      </c>
      <c r="E224" s="46">
        <v>368797.20433600002</v>
      </c>
      <c r="F224" s="46">
        <v>183542.475664</v>
      </c>
      <c r="G224" s="46">
        <v>405744.56433600001</v>
      </c>
      <c r="H224" s="46">
        <v>193198.76566400001</v>
      </c>
      <c r="I224" s="46">
        <v>598943.32999999996</v>
      </c>
    </row>
    <row r="225" spans="1:9" x14ac:dyDescent="0.3">
      <c r="A225" s="3" t="s">
        <v>251</v>
      </c>
      <c r="B225" s="46">
        <v>0</v>
      </c>
      <c r="C225" s="46">
        <v>0</v>
      </c>
      <c r="D225" s="46">
        <v>-3056216.66</v>
      </c>
      <c r="E225" s="46">
        <v>-2040635.8638820001</v>
      </c>
      <c r="F225" s="46">
        <v>-1015580.7961180001</v>
      </c>
      <c r="G225" s="46">
        <v>-2040635.8638820001</v>
      </c>
      <c r="H225" s="46">
        <v>-1015580.7961180001</v>
      </c>
      <c r="I225" s="46">
        <v>-3056216.66</v>
      </c>
    </row>
    <row r="226" spans="1:9" x14ac:dyDescent="0.3">
      <c r="A226" s="3" t="s">
        <v>252</v>
      </c>
      <c r="B226" s="46">
        <v>79029.320000000007</v>
      </c>
      <c r="C226" s="46">
        <v>130605.92</v>
      </c>
      <c r="D226" s="46">
        <v>1051167.46</v>
      </c>
      <c r="E226" s="46">
        <v>701864.51304199896</v>
      </c>
      <c r="F226" s="46">
        <v>349302.94695799903</v>
      </c>
      <c r="G226" s="46">
        <v>780893.83304199995</v>
      </c>
      <c r="H226" s="46">
        <v>479908.86695799901</v>
      </c>
      <c r="I226" s="46">
        <v>1260802.7</v>
      </c>
    </row>
    <row r="227" spans="1:9" x14ac:dyDescent="0.3">
      <c r="A227" s="3" t="s">
        <v>253</v>
      </c>
      <c r="B227" s="46">
        <v>299432.96999999997</v>
      </c>
      <c r="C227" s="46">
        <v>15603.63</v>
      </c>
      <c r="D227" s="46">
        <v>3491.4499999999898</v>
      </c>
      <c r="E227" s="46">
        <v>2122.10330999999</v>
      </c>
      <c r="F227" s="46">
        <v>1369.3466899999901</v>
      </c>
      <c r="G227" s="46">
        <v>301555.07331000001</v>
      </c>
      <c r="H227" s="46">
        <v>16972.97669</v>
      </c>
      <c r="I227" s="46">
        <v>318528.05</v>
      </c>
    </row>
    <row r="228" spans="1:9" x14ac:dyDescent="0.3">
      <c r="A228" s="3" t="s">
        <v>254</v>
      </c>
      <c r="B228" s="46">
        <v>1238.95</v>
      </c>
      <c r="C228" s="46">
        <v>127155.44</v>
      </c>
      <c r="D228" s="46">
        <v>704599.89999999898</v>
      </c>
      <c r="E228" s="46">
        <v>409372.54190000001</v>
      </c>
      <c r="F228" s="46">
        <v>295227.35809999902</v>
      </c>
      <c r="G228" s="46">
        <v>410611.49190000002</v>
      </c>
      <c r="H228" s="46">
        <v>422382.79809999902</v>
      </c>
      <c r="I228" s="46">
        <v>832994.29</v>
      </c>
    </row>
    <row r="229" spans="1:9" x14ac:dyDescent="0.3">
      <c r="A229" s="3" t="s">
        <v>255</v>
      </c>
      <c r="B229" s="46">
        <v>1169885.1199999901</v>
      </c>
      <c r="C229" s="46">
        <v>622916.52</v>
      </c>
      <c r="D229" s="46">
        <v>1459738.46999999</v>
      </c>
      <c r="E229" s="46">
        <v>985761.38879099896</v>
      </c>
      <c r="F229" s="46">
        <v>473977.08120899898</v>
      </c>
      <c r="G229" s="46">
        <v>2155646.5087909899</v>
      </c>
      <c r="H229" s="46">
        <v>1096893.60120899</v>
      </c>
      <c r="I229" s="46">
        <v>3252540.1099999901</v>
      </c>
    </row>
    <row r="230" spans="1:9" x14ac:dyDescent="0.3">
      <c r="A230" s="3" t="s">
        <v>256</v>
      </c>
      <c r="B230" s="46">
        <v>670529.13</v>
      </c>
      <c r="C230" s="46">
        <v>261925</v>
      </c>
      <c r="D230" s="46">
        <v>225010.9</v>
      </c>
      <c r="E230" s="46">
        <v>150239.77792999899</v>
      </c>
      <c r="F230" s="46">
        <v>74771.122069999998</v>
      </c>
      <c r="G230" s="46">
        <v>820768.90792999999</v>
      </c>
      <c r="H230" s="46">
        <v>336696.12206999998</v>
      </c>
      <c r="I230" s="46">
        <v>1157465.03</v>
      </c>
    </row>
    <row r="231" spans="1:9" x14ac:dyDescent="0.3">
      <c r="A231" s="3" t="s">
        <v>257</v>
      </c>
      <c r="B231" s="46">
        <v>0</v>
      </c>
      <c r="C231" s="46">
        <v>0</v>
      </c>
      <c r="D231" s="46">
        <v>0</v>
      </c>
      <c r="E231" s="46">
        <v>0</v>
      </c>
      <c r="F231" s="46">
        <v>0</v>
      </c>
      <c r="G231" s="46">
        <v>0</v>
      </c>
      <c r="H231" s="46">
        <v>0</v>
      </c>
      <c r="I231" s="46">
        <v>0</v>
      </c>
    </row>
    <row r="232" spans="1:9" x14ac:dyDescent="0.3">
      <c r="A232" s="3" t="s">
        <v>258</v>
      </c>
      <c r="B232" s="46">
        <v>81962.97</v>
      </c>
      <c r="C232" s="46">
        <v>42414.91</v>
      </c>
      <c r="D232" s="46">
        <v>110276.1</v>
      </c>
      <c r="E232" s="46">
        <v>73631.351970000003</v>
      </c>
      <c r="F232" s="46">
        <v>36644.748030000002</v>
      </c>
      <c r="G232" s="46">
        <v>155594.32196999999</v>
      </c>
      <c r="H232" s="46">
        <v>79059.658030000006</v>
      </c>
      <c r="I232" s="46">
        <v>234653.97999999899</v>
      </c>
    </row>
    <row r="233" spans="1:9" x14ac:dyDescent="0.3">
      <c r="A233" s="3" t="s">
        <v>259</v>
      </c>
      <c r="B233" s="46">
        <v>18490</v>
      </c>
      <c r="C233" s="46">
        <v>0</v>
      </c>
      <c r="D233" s="46">
        <v>1700916.77</v>
      </c>
      <c r="E233" s="46">
        <v>1135702.127329</v>
      </c>
      <c r="F233" s="46">
        <v>565214.64267099998</v>
      </c>
      <c r="G233" s="46">
        <v>1154192.127329</v>
      </c>
      <c r="H233" s="46">
        <v>565214.64267099998</v>
      </c>
      <c r="I233" s="46">
        <v>1719406.77</v>
      </c>
    </row>
    <row r="234" spans="1:9" x14ac:dyDescent="0.3">
      <c r="A234" s="3" t="s">
        <v>260</v>
      </c>
      <c r="B234" s="46">
        <v>0</v>
      </c>
      <c r="C234" s="46">
        <v>77168.649999999994</v>
      </c>
      <c r="D234" s="46">
        <v>0</v>
      </c>
      <c r="E234" s="46">
        <v>0</v>
      </c>
      <c r="F234" s="46">
        <v>0</v>
      </c>
      <c r="G234" s="46">
        <v>0</v>
      </c>
      <c r="H234" s="46">
        <v>77168.649999999994</v>
      </c>
      <c r="I234" s="46">
        <v>77168.649999999994</v>
      </c>
    </row>
    <row r="235" spans="1:9" x14ac:dyDescent="0.3">
      <c r="A235" s="3" t="s">
        <v>261</v>
      </c>
      <c r="B235" s="46">
        <v>52121.97</v>
      </c>
      <c r="C235" s="46">
        <v>0</v>
      </c>
      <c r="D235" s="46">
        <v>2555053.27</v>
      </c>
      <c r="E235" s="46">
        <v>1706009.0683789901</v>
      </c>
      <c r="F235" s="46">
        <v>849044.20162099996</v>
      </c>
      <c r="G235" s="46">
        <v>1758131.03837899</v>
      </c>
      <c r="H235" s="46">
        <v>849044.20162099996</v>
      </c>
      <c r="I235" s="46">
        <v>2607175.23999999</v>
      </c>
    </row>
    <row r="236" spans="1:9" x14ac:dyDescent="0.3">
      <c r="A236" s="3" t="s">
        <v>262</v>
      </c>
      <c r="B236" s="47">
        <v>2614105.4299999899</v>
      </c>
      <c r="C236" s="47">
        <v>1395409.54</v>
      </c>
      <c r="D236" s="47">
        <v>10575364.58</v>
      </c>
      <c r="E236" s="48">
        <v>7010966.9932530001</v>
      </c>
      <c r="F236" s="48">
        <v>3564397.586747</v>
      </c>
      <c r="G236" s="48">
        <v>9625072.4232529998</v>
      </c>
      <c r="H236" s="48">
        <v>4959807.126747</v>
      </c>
      <c r="I236" s="48">
        <v>14584879.550000001</v>
      </c>
    </row>
    <row r="237" spans="1:9" ht="15" thickBot="1" x14ac:dyDescent="0.35">
      <c r="A237" s="3" t="s">
        <v>263</v>
      </c>
      <c r="B237" s="47">
        <v>39632396.600000001</v>
      </c>
      <c r="C237" s="47">
        <v>11337439.48</v>
      </c>
      <c r="D237" s="47">
        <v>13852615.439999999</v>
      </c>
      <c r="E237" s="48">
        <v>8915749.0875550006</v>
      </c>
      <c r="F237" s="48">
        <v>4936866.3524449999</v>
      </c>
      <c r="G237" s="48">
        <v>48548145.687555</v>
      </c>
      <c r="H237" s="48">
        <v>16274305.832444999</v>
      </c>
      <c r="I237" s="48">
        <v>64822451.520000003</v>
      </c>
    </row>
    <row r="238" spans="1:9" ht="15" thickTop="1" x14ac:dyDescent="0.3">
      <c r="A238" s="1"/>
      <c r="B238" s="55"/>
      <c r="C238" s="55"/>
      <c r="D238" s="55"/>
      <c r="E238" s="55"/>
      <c r="F238" s="55"/>
      <c r="G238" s="55"/>
      <c r="H238" s="55"/>
      <c r="I238" s="55"/>
    </row>
    <row r="239" spans="1:9" x14ac:dyDescent="0.3">
      <c r="A239" s="3" t="s">
        <v>264</v>
      </c>
      <c r="B239" s="49"/>
      <c r="C239" s="49"/>
      <c r="D239" s="49"/>
      <c r="E239" s="49"/>
      <c r="F239" s="49"/>
      <c r="G239" s="49"/>
      <c r="H239" s="49"/>
      <c r="I239" s="49"/>
    </row>
    <row r="240" spans="1:9" x14ac:dyDescent="0.3">
      <c r="A240" s="8" t="s">
        <v>265</v>
      </c>
      <c r="B240" s="49"/>
      <c r="C240" s="49"/>
      <c r="D240" s="49"/>
      <c r="E240" s="49"/>
      <c r="F240" s="49"/>
      <c r="G240" s="49"/>
      <c r="H240" s="49"/>
      <c r="I240" s="49"/>
    </row>
    <row r="241" spans="1:9" x14ac:dyDescent="0.3">
      <c r="A241" s="3" t="s">
        <v>266</v>
      </c>
      <c r="B241" s="46">
        <v>21164942.710000001</v>
      </c>
      <c r="C241" s="46">
        <v>9987449.2799999993</v>
      </c>
      <c r="D241" s="46">
        <v>1946981.65</v>
      </c>
      <c r="E241" s="46">
        <v>1299999.6477049999</v>
      </c>
      <c r="F241" s="46">
        <v>646982.00229499897</v>
      </c>
      <c r="G241" s="46">
        <v>22464942.357705001</v>
      </c>
      <c r="H241" s="46">
        <v>10634431.282295</v>
      </c>
      <c r="I241" s="46">
        <v>33099373.640000001</v>
      </c>
    </row>
    <row r="242" spans="1:9" x14ac:dyDescent="0.3">
      <c r="A242" s="3" t="s">
        <v>267</v>
      </c>
      <c r="B242" s="46">
        <v>629438.87</v>
      </c>
      <c r="C242" s="46">
        <v>10805.08</v>
      </c>
      <c r="D242" s="46">
        <v>0</v>
      </c>
      <c r="E242" s="46">
        <v>0</v>
      </c>
      <c r="F242" s="46">
        <v>0</v>
      </c>
      <c r="G242" s="46">
        <v>629438.87</v>
      </c>
      <c r="H242" s="46">
        <v>10805.08</v>
      </c>
      <c r="I242" s="46">
        <v>640243.94999999995</v>
      </c>
    </row>
    <row r="243" spans="1:9" x14ac:dyDescent="0.3">
      <c r="A243" s="3" t="s">
        <v>268</v>
      </c>
      <c r="B243" s="47">
        <v>21794381.579999998</v>
      </c>
      <c r="C243" s="47">
        <v>9998254.3599999994</v>
      </c>
      <c r="D243" s="47">
        <v>1946981.65</v>
      </c>
      <c r="E243" s="48">
        <v>1299999.6477049999</v>
      </c>
      <c r="F243" s="48">
        <v>646982.00229499897</v>
      </c>
      <c r="G243" s="48">
        <v>23094381.227705002</v>
      </c>
      <c r="H243" s="48">
        <v>10645236.362295</v>
      </c>
      <c r="I243" s="48">
        <v>33739617.590000004</v>
      </c>
    </row>
    <row r="244" spans="1:9" x14ac:dyDescent="0.3">
      <c r="A244" s="8" t="s">
        <v>269</v>
      </c>
      <c r="B244" s="49"/>
      <c r="C244" s="49"/>
      <c r="D244" s="49"/>
      <c r="E244" s="49"/>
      <c r="F244" s="49"/>
      <c r="G244" s="49"/>
      <c r="H244" s="49"/>
      <c r="I244" s="49"/>
    </row>
    <row r="245" spans="1:9" x14ac:dyDescent="0.3">
      <c r="A245" s="3" t="s">
        <v>270</v>
      </c>
      <c r="B245" s="46">
        <v>1177771.46</v>
      </c>
      <c r="C245" s="46">
        <v>127295.39</v>
      </c>
      <c r="D245" s="46">
        <v>3050821.68</v>
      </c>
      <c r="E245" s="46">
        <v>2037033.635736</v>
      </c>
      <c r="F245" s="46">
        <v>1013788.044264</v>
      </c>
      <c r="G245" s="46">
        <v>3214805.09573599</v>
      </c>
      <c r="H245" s="46">
        <v>1141083.434264</v>
      </c>
      <c r="I245" s="46">
        <v>4355888.52999999</v>
      </c>
    </row>
    <row r="246" spans="1:9" x14ac:dyDescent="0.3">
      <c r="A246" s="3" t="s">
        <v>271</v>
      </c>
      <c r="B246" s="46">
        <v>968455.14</v>
      </c>
      <c r="C246" s="46">
        <v>0</v>
      </c>
      <c r="D246" s="46">
        <v>0</v>
      </c>
      <c r="E246" s="46">
        <v>0</v>
      </c>
      <c r="F246" s="46">
        <v>0</v>
      </c>
      <c r="G246" s="46">
        <v>968455.14</v>
      </c>
      <c r="H246" s="46">
        <v>0</v>
      </c>
      <c r="I246" s="46">
        <v>968455.14</v>
      </c>
    </row>
    <row r="247" spans="1:9" x14ac:dyDescent="0.3">
      <c r="A247" s="3" t="s">
        <v>272</v>
      </c>
      <c r="B247" s="46">
        <v>499914.22</v>
      </c>
      <c r="C247" s="46">
        <v>1924.66</v>
      </c>
      <c r="D247" s="46">
        <v>0</v>
      </c>
      <c r="E247" s="46">
        <v>0</v>
      </c>
      <c r="F247" s="46">
        <v>0</v>
      </c>
      <c r="G247" s="46">
        <v>499914.22</v>
      </c>
      <c r="H247" s="46">
        <v>1924.66</v>
      </c>
      <c r="I247" s="46">
        <v>501838.87999999902</v>
      </c>
    </row>
    <row r="248" spans="1:9" x14ac:dyDescent="0.3">
      <c r="A248" s="3" t="s">
        <v>273</v>
      </c>
      <c r="B248" s="47">
        <v>2646140.8199999998</v>
      </c>
      <c r="C248" s="47">
        <v>129220.05</v>
      </c>
      <c r="D248" s="47">
        <v>3050821.68</v>
      </c>
      <c r="E248" s="48">
        <v>2037033.635736</v>
      </c>
      <c r="F248" s="48">
        <v>1013788.044264</v>
      </c>
      <c r="G248" s="48">
        <v>4683174.4557360001</v>
      </c>
      <c r="H248" s="48">
        <v>1143008.094264</v>
      </c>
      <c r="I248" s="48">
        <v>5826182.5499999998</v>
      </c>
    </row>
    <row r="249" spans="1:9" x14ac:dyDescent="0.3">
      <c r="A249" s="8" t="s">
        <v>274</v>
      </c>
      <c r="B249" s="49"/>
      <c r="C249" s="49"/>
      <c r="D249" s="49"/>
      <c r="E249" s="49"/>
      <c r="F249" s="49"/>
      <c r="G249" s="49"/>
      <c r="H249" s="49"/>
      <c r="I249" s="49"/>
    </row>
    <row r="250" spans="1:9" x14ac:dyDescent="0.3">
      <c r="A250" s="3" t="s">
        <v>275</v>
      </c>
      <c r="B250" s="46">
        <v>1696966.5</v>
      </c>
      <c r="C250" s="46">
        <v>0</v>
      </c>
      <c r="D250" s="46">
        <v>0</v>
      </c>
      <c r="E250" s="46">
        <v>0</v>
      </c>
      <c r="F250" s="46">
        <v>0</v>
      </c>
      <c r="G250" s="46">
        <v>1696966.5</v>
      </c>
      <c r="H250" s="46">
        <v>0</v>
      </c>
      <c r="I250" s="46">
        <v>1696966.5</v>
      </c>
    </row>
    <row r="251" spans="1:9" x14ac:dyDescent="0.3">
      <c r="A251" s="3" t="s">
        <v>276</v>
      </c>
      <c r="B251" s="47">
        <v>1696966.5</v>
      </c>
      <c r="C251" s="47">
        <v>0</v>
      </c>
      <c r="D251" s="47">
        <v>0</v>
      </c>
      <c r="E251" s="48">
        <v>0</v>
      </c>
      <c r="F251" s="48">
        <v>0</v>
      </c>
      <c r="G251" s="48">
        <v>1696966.5</v>
      </c>
      <c r="H251" s="48">
        <v>0</v>
      </c>
      <c r="I251" s="48">
        <v>1696966.5</v>
      </c>
    </row>
    <row r="252" spans="1:9" x14ac:dyDescent="0.3">
      <c r="A252" s="8" t="s">
        <v>277</v>
      </c>
      <c r="B252" s="49"/>
      <c r="C252" s="49"/>
      <c r="D252" s="49"/>
      <c r="E252" s="49"/>
      <c r="F252" s="49"/>
      <c r="G252" s="49"/>
      <c r="H252" s="49"/>
      <c r="I252" s="49"/>
    </row>
    <row r="253" spans="1:9" x14ac:dyDescent="0.3">
      <c r="A253" s="3" t="s">
        <v>278</v>
      </c>
      <c r="B253" s="46">
        <v>950865</v>
      </c>
      <c r="C253" s="46">
        <v>0</v>
      </c>
      <c r="D253" s="46">
        <v>0</v>
      </c>
      <c r="E253" s="46">
        <v>0</v>
      </c>
      <c r="F253" s="46">
        <v>0</v>
      </c>
      <c r="G253" s="46">
        <v>950865</v>
      </c>
      <c r="H253" s="46">
        <v>0</v>
      </c>
      <c r="I253" s="46">
        <v>950865</v>
      </c>
    </row>
    <row r="254" spans="1:9" x14ac:dyDescent="0.3">
      <c r="A254" s="3" t="s">
        <v>279</v>
      </c>
      <c r="B254" s="46">
        <v>-3686377.58</v>
      </c>
      <c r="C254" s="46">
        <v>0</v>
      </c>
      <c r="D254" s="46">
        <v>0</v>
      </c>
      <c r="E254" s="46">
        <v>0</v>
      </c>
      <c r="F254" s="46">
        <v>0</v>
      </c>
      <c r="G254" s="46">
        <v>-3686377.58</v>
      </c>
      <c r="H254" s="46">
        <v>0</v>
      </c>
      <c r="I254" s="46">
        <v>-3686377.58</v>
      </c>
    </row>
    <row r="255" spans="1:9" x14ac:dyDescent="0.3">
      <c r="A255" s="3" t="s">
        <v>280</v>
      </c>
      <c r="B255" s="46">
        <v>-52750.64</v>
      </c>
      <c r="C255" s="46">
        <v>-5154.09</v>
      </c>
      <c r="D255" s="46">
        <v>0</v>
      </c>
      <c r="E255" s="46">
        <v>0</v>
      </c>
      <c r="F255" s="46">
        <v>0</v>
      </c>
      <c r="G255" s="46">
        <v>-52750.64</v>
      </c>
      <c r="H255" s="46">
        <v>-5154.09</v>
      </c>
      <c r="I255" s="46">
        <v>-57904.729999999901</v>
      </c>
    </row>
    <row r="256" spans="1:9" x14ac:dyDescent="0.3">
      <c r="A256" s="3" t="s">
        <v>281</v>
      </c>
      <c r="B256" s="46">
        <v>11054.05</v>
      </c>
      <c r="C256" s="46">
        <v>1373.24</v>
      </c>
      <c r="D256" s="46">
        <v>0</v>
      </c>
      <c r="E256" s="46">
        <v>0</v>
      </c>
      <c r="F256" s="46">
        <v>0</v>
      </c>
      <c r="G256" s="46">
        <v>11054.05</v>
      </c>
      <c r="H256" s="46">
        <v>1373.24</v>
      </c>
      <c r="I256" s="46">
        <v>12427.289999999901</v>
      </c>
    </row>
    <row r="257" spans="1:9" x14ac:dyDescent="0.3">
      <c r="A257" s="3" t="s">
        <v>282</v>
      </c>
      <c r="B257" s="46">
        <v>-1392.8</v>
      </c>
      <c r="C257" s="46">
        <v>0</v>
      </c>
      <c r="D257" s="46">
        <v>0</v>
      </c>
      <c r="E257" s="46">
        <v>0</v>
      </c>
      <c r="F257" s="46">
        <v>0</v>
      </c>
      <c r="G257" s="46">
        <v>-1392.8</v>
      </c>
      <c r="H257" s="46">
        <v>0</v>
      </c>
      <c r="I257" s="46">
        <v>-1392.8</v>
      </c>
    </row>
    <row r="258" spans="1:9" x14ac:dyDescent="0.3">
      <c r="A258" s="3" t="s">
        <v>283</v>
      </c>
      <c r="B258" s="46">
        <v>0</v>
      </c>
      <c r="C258" s="46">
        <v>0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</row>
    <row r="259" spans="1:9" x14ac:dyDescent="0.3">
      <c r="A259" s="3" t="s">
        <v>284</v>
      </c>
      <c r="B259" s="47">
        <v>-2778601.97</v>
      </c>
      <c r="C259" s="47">
        <v>-3780.85</v>
      </c>
      <c r="D259" s="47">
        <v>0</v>
      </c>
      <c r="E259" s="48">
        <v>0</v>
      </c>
      <c r="F259" s="48">
        <v>0</v>
      </c>
      <c r="G259" s="48">
        <v>-2778601.97</v>
      </c>
      <c r="H259" s="48">
        <v>-3780.85</v>
      </c>
      <c r="I259" s="48">
        <v>-2782382.82</v>
      </c>
    </row>
    <row r="260" spans="1:9" x14ac:dyDescent="0.3">
      <c r="A260" s="8" t="s">
        <v>285</v>
      </c>
      <c r="B260" s="49"/>
      <c r="C260" s="49"/>
      <c r="D260" s="49"/>
      <c r="E260" s="49"/>
      <c r="F260" s="49"/>
      <c r="G260" s="49"/>
      <c r="H260" s="49"/>
      <c r="I260" s="49"/>
    </row>
    <row r="261" spans="1:9" x14ac:dyDescent="0.3">
      <c r="A261" s="3" t="s">
        <v>286</v>
      </c>
      <c r="B261" s="46">
        <v>-7965637.9699999997</v>
      </c>
      <c r="C261" s="46">
        <v>0</v>
      </c>
      <c r="D261" s="46">
        <v>0</v>
      </c>
      <c r="E261" s="46">
        <v>0</v>
      </c>
      <c r="F261" s="46">
        <v>0</v>
      </c>
      <c r="G261" s="46">
        <v>-7965637.9699999997</v>
      </c>
      <c r="H261" s="46">
        <v>0</v>
      </c>
      <c r="I261" s="46">
        <v>-7965637.9699999997</v>
      </c>
    </row>
    <row r="262" spans="1:9" x14ac:dyDescent="0.3">
      <c r="A262" s="3" t="s">
        <v>287</v>
      </c>
      <c r="B262" s="46">
        <v>19475999.73</v>
      </c>
      <c r="C262" s="46">
        <v>0</v>
      </c>
      <c r="D262" s="46">
        <v>0</v>
      </c>
      <c r="E262" s="46">
        <v>0</v>
      </c>
      <c r="F262" s="46">
        <v>0</v>
      </c>
      <c r="G262" s="46">
        <v>19475999.73</v>
      </c>
      <c r="H262" s="46">
        <v>0</v>
      </c>
      <c r="I262" s="46">
        <v>19475999.73</v>
      </c>
    </row>
    <row r="263" spans="1:9" x14ac:dyDescent="0.3">
      <c r="A263" s="3" t="s">
        <v>288</v>
      </c>
      <c r="B263" s="47">
        <v>11510361.76</v>
      </c>
      <c r="C263" s="47">
        <v>0</v>
      </c>
      <c r="D263" s="47">
        <v>0</v>
      </c>
      <c r="E263" s="48">
        <v>0</v>
      </c>
      <c r="F263" s="48">
        <v>0</v>
      </c>
      <c r="G263" s="48">
        <v>11510361.76</v>
      </c>
      <c r="H263" s="48">
        <v>0</v>
      </c>
      <c r="I263" s="48">
        <v>11510361.76</v>
      </c>
    </row>
    <row r="264" spans="1:9" ht="15" thickBot="1" x14ac:dyDescent="0.35">
      <c r="A264" s="3" t="s">
        <v>289</v>
      </c>
      <c r="B264" s="47">
        <v>34869248.689999998</v>
      </c>
      <c r="C264" s="47">
        <v>10123693.560000001</v>
      </c>
      <c r="D264" s="47">
        <v>4997803.33</v>
      </c>
      <c r="E264" s="48">
        <v>3337033.2834409899</v>
      </c>
      <c r="F264" s="48">
        <v>1660770.0465589999</v>
      </c>
      <c r="G264" s="48">
        <v>38206281.973440997</v>
      </c>
      <c r="H264" s="48">
        <v>11784463.606559001</v>
      </c>
      <c r="I264" s="48">
        <v>49990745.579999998</v>
      </c>
    </row>
    <row r="265" spans="1:9" ht="15" thickTop="1" x14ac:dyDescent="0.3">
      <c r="A265" s="3" t="s">
        <v>290</v>
      </c>
      <c r="B265" s="55"/>
      <c r="C265" s="55"/>
      <c r="D265" s="55"/>
      <c r="E265" s="55"/>
      <c r="F265" s="55"/>
      <c r="G265" s="55"/>
      <c r="H265" s="55"/>
      <c r="I265" s="55"/>
    </row>
    <row r="266" spans="1:9" x14ac:dyDescent="0.3">
      <c r="A266" s="8" t="s">
        <v>291</v>
      </c>
      <c r="B266" s="49"/>
      <c r="C266" s="49"/>
      <c r="D266" s="49"/>
      <c r="E266" s="49"/>
      <c r="F266" s="49"/>
      <c r="G266" s="49"/>
      <c r="H266" s="49"/>
      <c r="I266" s="49"/>
    </row>
    <row r="267" spans="1:9" x14ac:dyDescent="0.3">
      <c r="A267" s="3" t="s">
        <v>292</v>
      </c>
      <c r="B267" s="46">
        <v>22185211.609999999</v>
      </c>
      <c r="C267" s="46">
        <v>14219947.6599999</v>
      </c>
      <c r="D267" s="46">
        <v>513622.01</v>
      </c>
      <c r="E267" s="46">
        <v>342945.41607699997</v>
      </c>
      <c r="F267" s="46">
        <v>170676.59392300001</v>
      </c>
      <c r="G267" s="46">
        <v>22528157.026076999</v>
      </c>
      <c r="H267" s="46">
        <v>14390624.2539229</v>
      </c>
      <c r="I267" s="46">
        <v>36918781.280000001</v>
      </c>
    </row>
    <row r="268" spans="1:9" x14ac:dyDescent="0.3">
      <c r="A268" s="3" t="s">
        <v>293</v>
      </c>
      <c r="B268" s="47">
        <v>22185211.609999999</v>
      </c>
      <c r="C268" s="47">
        <v>14219947.6599999</v>
      </c>
      <c r="D268" s="47">
        <v>513622.01</v>
      </c>
      <c r="E268" s="48">
        <v>342945.41607699997</v>
      </c>
      <c r="F268" s="48">
        <v>170676.59392300001</v>
      </c>
      <c r="G268" s="48">
        <v>22528157.026076999</v>
      </c>
      <c r="H268" s="48">
        <v>14390624.2539229</v>
      </c>
      <c r="I268" s="48">
        <v>36918781.280000001</v>
      </c>
    </row>
    <row r="269" spans="1:9" x14ac:dyDescent="0.3">
      <c r="A269" s="8" t="s">
        <v>294</v>
      </c>
      <c r="B269" s="49"/>
      <c r="C269" s="49"/>
      <c r="D269" s="49"/>
      <c r="E269" s="49"/>
      <c r="F269" s="49"/>
      <c r="G269" s="49"/>
      <c r="H269" s="49"/>
      <c r="I269" s="49"/>
    </row>
    <row r="270" spans="1:9" x14ac:dyDescent="0.3">
      <c r="A270" s="3" t="s">
        <v>295</v>
      </c>
      <c r="B270" s="46">
        <v>0</v>
      </c>
      <c r="C270" s="46">
        <v>0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</row>
    <row r="271" spans="1:9" x14ac:dyDescent="0.3">
      <c r="A271" s="3" t="s">
        <v>296</v>
      </c>
      <c r="B271" s="46">
        <v>1506.46</v>
      </c>
      <c r="C271" s="46">
        <v>0</v>
      </c>
      <c r="D271" s="46">
        <v>0</v>
      </c>
      <c r="E271" s="46">
        <v>0</v>
      </c>
      <c r="F271" s="46">
        <v>0</v>
      </c>
      <c r="G271" s="46">
        <v>1506.46</v>
      </c>
      <c r="H271" s="46">
        <v>0</v>
      </c>
      <c r="I271" s="46">
        <v>1506.46</v>
      </c>
    </row>
    <row r="272" spans="1:9" x14ac:dyDescent="0.3">
      <c r="A272" s="3" t="s">
        <v>297</v>
      </c>
      <c r="B272" s="46">
        <v>10578756.300000001</v>
      </c>
      <c r="C272" s="46">
        <v>9750602.6400000006</v>
      </c>
      <c r="D272" s="46">
        <v>0</v>
      </c>
      <c r="E272" s="46">
        <v>0</v>
      </c>
      <c r="F272" s="46">
        <v>0</v>
      </c>
      <c r="G272" s="46">
        <v>10578756.300000001</v>
      </c>
      <c r="H272" s="46">
        <v>9750602.6400000006</v>
      </c>
      <c r="I272" s="46">
        <v>20329358.940000001</v>
      </c>
    </row>
    <row r="273" spans="1:9" x14ac:dyDescent="0.3">
      <c r="A273" s="3" t="s">
        <v>298</v>
      </c>
      <c r="B273" s="47">
        <v>10580262.76</v>
      </c>
      <c r="C273" s="47">
        <v>9750602.6400000006</v>
      </c>
      <c r="D273" s="47">
        <v>0</v>
      </c>
      <c r="E273" s="48">
        <v>0</v>
      </c>
      <c r="F273" s="48">
        <v>0</v>
      </c>
      <c r="G273" s="48">
        <v>10580262.76</v>
      </c>
      <c r="H273" s="48">
        <v>9750602.6400000006</v>
      </c>
      <c r="I273" s="48">
        <v>20330865.399999999</v>
      </c>
    </row>
    <row r="274" spans="1:9" x14ac:dyDescent="0.3">
      <c r="A274" s="8" t="s">
        <v>299</v>
      </c>
      <c r="B274" s="49"/>
      <c r="C274" s="49"/>
      <c r="D274" s="49"/>
      <c r="E274" s="49"/>
      <c r="F274" s="49"/>
      <c r="G274" s="49"/>
      <c r="H274" s="49"/>
      <c r="I274" s="49"/>
    </row>
    <row r="275" spans="1:9" x14ac:dyDescent="0.3">
      <c r="A275" s="3" t="s">
        <v>300</v>
      </c>
      <c r="B275" s="46">
        <v>40495354.460000001</v>
      </c>
      <c r="C275" s="46">
        <v>27121203.68</v>
      </c>
      <c r="D275" s="46">
        <v>0</v>
      </c>
      <c r="E275" s="46">
        <v>0</v>
      </c>
      <c r="F275" s="46">
        <v>0</v>
      </c>
      <c r="G275" s="46">
        <v>40495354.460000001</v>
      </c>
      <c r="H275" s="46">
        <v>27121203.68</v>
      </c>
      <c r="I275" s="46">
        <v>67616558.140000001</v>
      </c>
    </row>
    <row r="276" spans="1:9" x14ac:dyDescent="0.3">
      <c r="A276" s="3" t="s">
        <v>301</v>
      </c>
      <c r="B276" s="46">
        <v>-36193974.369999997</v>
      </c>
      <c r="C276" s="46">
        <v>-24002593.82</v>
      </c>
      <c r="D276" s="46">
        <v>0</v>
      </c>
      <c r="E276" s="46">
        <v>0</v>
      </c>
      <c r="F276" s="46">
        <v>0</v>
      </c>
      <c r="G276" s="46">
        <v>-36193974.369999997</v>
      </c>
      <c r="H276" s="46">
        <v>-24002593.82</v>
      </c>
      <c r="I276" s="46">
        <v>-60196568.189999998</v>
      </c>
    </row>
    <row r="277" spans="1:9" x14ac:dyDescent="0.3">
      <c r="A277" s="3" t="s">
        <v>302</v>
      </c>
      <c r="B277" s="46">
        <v>0</v>
      </c>
      <c r="C277" s="46">
        <v>0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</row>
    <row r="278" spans="1:9" x14ac:dyDescent="0.3">
      <c r="A278" s="3" t="s">
        <v>303</v>
      </c>
      <c r="B278" s="47">
        <v>4301380.09</v>
      </c>
      <c r="C278" s="47">
        <v>3118609.8599999901</v>
      </c>
      <c r="D278" s="47">
        <v>0</v>
      </c>
      <c r="E278" s="48">
        <v>0</v>
      </c>
      <c r="F278" s="48">
        <v>0</v>
      </c>
      <c r="G278" s="48">
        <v>4301380.09</v>
      </c>
      <c r="H278" s="48">
        <v>3118609.8599999901</v>
      </c>
      <c r="I278" s="48">
        <v>7419989.9500000002</v>
      </c>
    </row>
    <row r="279" spans="1:9" x14ac:dyDescent="0.3">
      <c r="A279" s="1"/>
      <c r="B279" s="52"/>
      <c r="C279" s="52"/>
      <c r="D279" s="52"/>
      <c r="E279" s="52"/>
      <c r="F279" s="52"/>
      <c r="G279" s="52"/>
      <c r="H279" s="52"/>
      <c r="I279" s="52"/>
    </row>
    <row r="280" spans="1:9" ht="15" thickBot="1" x14ac:dyDescent="0.35">
      <c r="A280" s="6" t="s">
        <v>6</v>
      </c>
      <c r="B280" s="53">
        <v>43108745.389999896</v>
      </c>
      <c r="C280" s="53">
        <v>28065352.8699999</v>
      </c>
      <c r="D280" s="53">
        <v>-19364040.780000001</v>
      </c>
      <c r="E280" s="54">
        <v>-12595727.787072999</v>
      </c>
      <c r="F280" s="54">
        <v>-6768312.9929269999</v>
      </c>
      <c r="G280" s="54">
        <v>30513017.602926899</v>
      </c>
      <c r="H280" s="54">
        <v>21297039.877072901</v>
      </c>
      <c r="I280" s="54">
        <v>51810057.4799999</v>
      </c>
    </row>
    <row r="281" spans="1:9" ht="15" thickTop="1" x14ac:dyDescent="0.3">
      <c r="A281" s="1"/>
      <c r="B281" s="49"/>
      <c r="C281" s="49"/>
      <c r="D281" s="49"/>
      <c r="E281" s="49"/>
      <c r="F281" s="49"/>
      <c r="G281" s="49"/>
      <c r="H281" s="49"/>
      <c r="I281" s="49"/>
    </row>
    <row r="282" spans="1:9" x14ac:dyDescent="0.3">
      <c r="A282" s="6" t="s">
        <v>5</v>
      </c>
      <c r="B282" s="49"/>
      <c r="C282" s="49"/>
      <c r="D282" s="49"/>
      <c r="E282" s="49"/>
      <c r="F282" s="49"/>
      <c r="G282" s="49"/>
      <c r="H282" s="49"/>
      <c r="I282" s="49"/>
    </row>
    <row r="283" spans="1:9" x14ac:dyDescent="0.3">
      <c r="A283" s="8" t="s">
        <v>304</v>
      </c>
      <c r="B283" s="49"/>
      <c r="C283" s="49"/>
      <c r="D283" s="49"/>
      <c r="E283" s="49"/>
      <c r="F283" s="49"/>
      <c r="G283" s="49"/>
      <c r="H283" s="49"/>
      <c r="I283" s="49"/>
    </row>
    <row r="284" spans="1:9" x14ac:dyDescent="0.3">
      <c r="A284" s="3" t="s">
        <v>305</v>
      </c>
      <c r="B284" s="46">
        <v>24068.07</v>
      </c>
      <c r="C284" s="46">
        <v>0</v>
      </c>
      <c r="D284" s="46">
        <v>0</v>
      </c>
      <c r="E284" s="46">
        <v>0</v>
      </c>
      <c r="F284" s="46">
        <v>0</v>
      </c>
      <c r="G284" s="46">
        <v>24068.07</v>
      </c>
      <c r="H284" s="46">
        <v>0</v>
      </c>
      <c r="I284" s="46">
        <v>24068.07</v>
      </c>
    </row>
    <row r="285" spans="1:9" x14ac:dyDescent="0.3">
      <c r="A285" s="3" t="s">
        <v>306</v>
      </c>
      <c r="B285" s="46">
        <v>0</v>
      </c>
      <c r="C285" s="46">
        <v>0</v>
      </c>
      <c r="D285" s="46">
        <v>-6366332.3300000001</v>
      </c>
      <c r="E285" s="46">
        <v>-4250800.0967410002</v>
      </c>
      <c r="F285" s="46">
        <v>-2115532.2332589999</v>
      </c>
      <c r="G285" s="46">
        <v>-4250800.0967410002</v>
      </c>
      <c r="H285" s="46">
        <v>-2115532.2332589999</v>
      </c>
      <c r="I285" s="46">
        <v>-6366332.3300000001</v>
      </c>
    </row>
    <row r="286" spans="1:9" x14ac:dyDescent="0.3">
      <c r="A286" s="3" t="s">
        <v>307</v>
      </c>
      <c r="B286" s="46">
        <v>0</v>
      </c>
      <c r="C286" s="46">
        <v>0</v>
      </c>
      <c r="D286" s="46">
        <v>-1100548.1599999999</v>
      </c>
      <c r="E286" s="46">
        <v>-734836.00643199903</v>
      </c>
      <c r="F286" s="46">
        <v>-365712.15356799902</v>
      </c>
      <c r="G286" s="46">
        <v>-734836.00643199903</v>
      </c>
      <c r="H286" s="46">
        <v>-365712.15356799902</v>
      </c>
      <c r="I286" s="46">
        <v>-1100548.1599999899</v>
      </c>
    </row>
    <row r="287" spans="1:9" x14ac:dyDescent="0.3">
      <c r="A287" s="3" t="s">
        <v>308</v>
      </c>
      <c r="B287" s="46">
        <v>0</v>
      </c>
      <c r="C287" s="46">
        <v>0</v>
      </c>
      <c r="D287" s="46">
        <v>0</v>
      </c>
      <c r="E287" s="46">
        <v>0</v>
      </c>
      <c r="F287" s="46">
        <v>0</v>
      </c>
      <c r="G287" s="46">
        <v>0</v>
      </c>
      <c r="H287" s="46">
        <v>0</v>
      </c>
      <c r="I287" s="46">
        <v>0</v>
      </c>
    </row>
    <row r="288" spans="1:9" x14ac:dyDescent="0.3">
      <c r="A288" s="3" t="s">
        <v>309</v>
      </c>
      <c r="B288" s="46">
        <v>0</v>
      </c>
      <c r="C288" s="46">
        <v>0</v>
      </c>
      <c r="D288" s="46">
        <v>-63236.729999999901</v>
      </c>
      <c r="E288" s="46">
        <v>-42223.164620999902</v>
      </c>
      <c r="F288" s="46">
        <v>-21013.565378999901</v>
      </c>
      <c r="G288" s="46">
        <v>-42223.164620999902</v>
      </c>
      <c r="H288" s="46">
        <v>-21013.565378999901</v>
      </c>
      <c r="I288" s="46">
        <v>-63236.729999999901</v>
      </c>
    </row>
    <row r="289" spans="1:9" x14ac:dyDescent="0.3">
      <c r="A289" s="3" t="s">
        <v>310</v>
      </c>
      <c r="B289" s="46">
        <v>0</v>
      </c>
      <c r="C289" s="46">
        <v>0</v>
      </c>
      <c r="D289" s="46">
        <v>35719.699999999997</v>
      </c>
      <c r="E289" s="46">
        <v>23850.0436899999</v>
      </c>
      <c r="F289" s="46">
        <v>11869.6563099999</v>
      </c>
      <c r="G289" s="46">
        <v>23850.0436899999</v>
      </c>
      <c r="H289" s="46">
        <v>11869.6563099999</v>
      </c>
      <c r="I289" s="46">
        <v>35719.699999999997</v>
      </c>
    </row>
    <row r="290" spans="1:9" x14ac:dyDescent="0.3">
      <c r="A290" s="3" t="s">
        <v>311</v>
      </c>
      <c r="B290" s="46">
        <v>0</v>
      </c>
      <c r="C290" s="46">
        <v>0</v>
      </c>
      <c r="D290" s="46">
        <v>-2111856.71</v>
      </c>
      <c r="E290" s="46">
        <v>-1410086.72526699</v>
      </c>
      <c r="F290" s="46">
        <v>-701769.984732999</v>
      </c>
      <c r="G290" s="46">
        <v>-1410086.72526699</v>
      </c>
      <c r="H290" s="46">
        <v>-701769.984732999</v>
      </c>
      <c r="I290" s="46">
        <v>-2111856.71</v>
      </c>
    </row>
    <row r="291" spans="1:9" x14ac:dyDescent="0.3">
      <c r="A291" s="3" t="s">
        <v>312</v>
      </c>
      <c r="B291" s="46">
        <v>0</v>
      </c>
      <c r="C291" s="46">
        <v>0</v>
      </c>
      <c r="D291" s="46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</row>
    <row r="292" spans="1:9" x14ac:dyDescent="0.3">
      <c r="A292" s="3" t="s">
        <v>313</v>
      </c>
      <c r="B292" s="46">
        <v>0</v>
      </c>
      <c r="C292" s="46">
        <v>0</v>
      </c>
      <c r="D292" s="46">
        <v>1902138.45</v>
      </c>
      <c r="E292" s="46">
        <v>1270057.8430649999</v>
      </c>
      <c r="F292" s="46">
        <v>632080.606934999</v>
      </c>
      <c r="G292" s="46">
        <v>1270057.8430649999</v>
      </c>
      <c r="H292" s="46">
        <v>632080.606934999</v>
      </c>
      <c r="I292" s="46">
        <v>1902138.4499999899</v>
      </c>
    </row>
    <row r="293" spans="1:9" x14ac:dyDescent="0.3">
      <c r="A293" s="3" t="s">
        <v>314</v>
      </c>
      <c r="B293" s="46">
        <v>0</v>
      </c>
      <c r="C293" s="46">
        <v>0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</row>
    <row r="294" spans="1:9" x14ac:dyDescent="0.3">
      <c r="A294" s="3" t="s">
        <v>315</v>
      </c>
      <c r="B294" s="46">
        <v>0</v>
      </c>
      <c r="C294" s="46">
        <v>0</v>
      </c>
      <c r="D294" s="46">
        <v>0</v>
      </c>
      <c r="E294" s="46">
        <v>0</v>
      </c>
      <c r="F294" s="46">
        <v>0</v>
      </c>
      <c r="G294" s="46">
        <v>0</v>
      </c>
      <c r="H294" s="46">
        <v>0</v>
      </c>
      <c r="I294" s="46">
        <v>0</v>
      </c>
    </row>
    <row r="295" spans="1:9" x14ac:dyDescent="0.3">
      <c r="A295" s="3" t="s">
        <v>316</v>
      </c>
      <c r="B295" s="46">
        <v>0</v>
      </c>
      <c r="C295" s="46">
        <v>0</v>
      </c>
      <c r="D295" s="46">
        <v>-671343.12999999896</v>
      </c>
      <c r="E295" s="46">
        <v>-448255.80790099897</v>
      </c>
      <c r="F295" s="46">
        <v>-223087.32209899899</v>
      </c>
      <c r="G295" s="46">
        <v>-448255.80790099897</v>
      </c>
      <c r="H295" s="46">
        <v>-223087.32209899899</v>
      </c>
      <c r="I295" s="46">
        <v>-671343.12999999896</v>
      </c>
    </row>
    <row r="296" spans="1:9" x14ac:dyDescent="0.3">
      <c r="A296" s="3" t="s">
        <v>317</v>
      </c>
      <c r="B296" s="46">
        <v>-602064.47</v>
      </c>
      <c r="C296" s="46">
        <v>-274752.09999999998</v>
      </c>
      <c r="D296" s="46">
        <v>-180829.03</v>
      </c>
      <c r="E296" s="46">
        <v>-120739.54333099999</v>
      </c>
      <c r="F296" s="46">
        <v>-60089.486668999998</v>
      </c>
      <c r="G296" s="46">
        <v>-722804.01333099999</v>
      </c>
      <c r="H296" s="46">
        <v>-334841.58666899998</v>
      </c>
      <c r="I296" s="46">
        <v>-1057645.6000000001</v>
      </c>
    </row>
    <row r="297" spans="1:9" x14ac:dyDescent="0.3">
      <c r="A297" s="3" t="s">
        <v>318</v>
      </c>
      <c r="B297" s="46">
        <v>-900</v>
      </c>
      <c r="C297" s="46">
        <v>-250</v>
      </c>
      <c r="D297" s="46">
        <v>-495.11</v>
      </c>
      <c r="E297" s="46">
        <v>-330.584947</v>
      </c>
      <c r="F297" s="46">
        <v>-164.52505299999899</v>
      </c>
      <c r="G297" s="46">
        <v>-1230.5849470000001</v>
      </c>
      <c r="H297" s="46">
        <v>-414.52505299999899</v>
      </c>
      <c r="I297" s="46">
        <v>-1645.11</v>
      </c>
    </row>
    <row r="298" spans="1:9" x14ac:dyDescent="0.3">
      <c r="A298" s="3" t="s">
        <v>319</v>
      </c>
      <c r="B298" s="46">
        <v>-144426.85</v>
      </c>
      <c r="C298" s="46">
        <v>0</v>
      </c>
      <c r="D298" s="46">
        <v>0</v>
      </c>
      <c r="E298" s="46">
        <v>0</v>
      </c>
      <c r="F298" s="46">
        <v>0</v>
      </c>
      <c r="G298" s="46">
        <v>-144426.85</v>
      </c>
      <c r="H298" s="46">
        <v>0</v>
      </c>
      <c r="I298" s="46">
        <v>-144426.85</v>
      </c>
    </row>
    <row r="299" spans="1:9" x14ac:dyDescent="0.3">
      <c r="A299" s="3" t="s">
        <v>320</v>
      </c>
      <c r="B299" s="46">
        <v>0</v>
      </c>
      <c r="C299" s="46">
        <v>0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v>0</v>
      </c>
    </row>
    <row r="300" spans="1:9" x14ac:dyDescent="0.3">
      <c r="A300" s="3" t="s">
        <v>321</v>
      </c>
      <c r="B300" s="46">
        <v>-144779.85999999999</v>
      </c>
      <c r="C300" s="46">
        <v>0</v>
      </c>
      <c r="D300" s="46">
        <v>0</v>
      </c>
      <c r="E300" s="46">
        <v>0</v>
      </c>
      <c r="F300" s="46">
        <v>0</v>
      </c>
      <c r="G300" s="46">
        <v>-144779.85999999999</v>
      </c>
      <c r="H300" s="46">
        <v>0</v>
      </c>
      <c r="I300" s="46">
        <v>-144779.85999999999</v>
      </c>
    </row>
    <row r="301" spans="1:9" x14ac:dyDescent="0.3">
      <c r="A301" s="3" t="s">
        <v>322</v>
      </c>
      <c r="B301" s="46">
        <v>0</v>
      </c>
      <c r="C301" s="46">
        <v>0</v>
      </c>
      <c r="D301" s="46">
        <v>0</v>
      </c>
      <c r="E301" s="46">
        <v>0</v>
      </c>
      <c r="F301" s="46">
        <v>0</v>
      </c>
      <c r="G301" s="46">
        <v>0</v>
      </c>
      <c r="H301" s="46">
        <v>0</v>
      </c>
      <c r="I301" s="46">
        <v>0</v>
      </c>
    </row>
    <row r="302" spans="1:9" x14ac:dyDescent="0.3">
      <c r="A302" s="3" t="s">
        <v>323</v>
      </c>
      <c r="B302" s="46">
        <v>0</v>
      </c>
      <c r="C302" s="46">
        <v>0</v>
      </c>
      <c r="D302" s="46">
        <v>0</v>
      </c>
      <c r="E302" s="46">
        <v>0</v>
      </c>
      <c r="F302" s="46">
        <v>0</v>
      </c>
      <c r="G302" s="46">
        <v>0</v>
      </c>
      <c r="H302" s="46">
        <v>0</v>
      </c>
      <c r="I302" s="46">
        <v>0</v>
      </c>
    </row>
    <row r="303" spans="1:9" x14ac:dyDescent="0.3">
      <c r="A303" s="3" t="s">
        <v>324</v>
      </c>
      <c r="B303" s="46">
        <v>0</v>
      </c>
      <c r="C303" s="46">
        <v>0</v>
      </c>
      <c r="D303" s="46">
        <v>2897.22</v>
      </c>
      <c r="E303" s="46">
        <v>1934.473794</v>
      </c>
      <c r="F303" s="46">
        <v>962.74620600000003</v>
      </c>
      <c r="G303" s="46">
        <v>1934.473794</v>
      </c>
      <c r="H303" s="46">
        <v>962.74620600000003</v>
      </c>
      <c r="I303" s="46">
        <v>2897.22</v>
      </c>
    </row>
    <row r="304" spans="1:9" x14ac:dyDescent="0.3">
      <c r="A304" s="3" t="s">
        <v>325</v>
      </c>
      <c r="B304" s="46">
        <v>0</v>
      </c>
      <c r="C304" s="46">
        <v>0</v>
      </c>
      <c r="D304" s="46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</row>
    <row r="305" spans="1:9" x14ac:dyDescent="0.3">
      <c r="A305" s="3" t="s">
        <v>326</v>
      </c>
      <c r="B305" s="46">
        <v>0</v>
      </c>
      <c r="C305" s="46">
        <v>0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</row>
    <row r="306" spans="1:9" x14ac:dyDescent="0.3">
      <c r="A306" s="3" t="s">
        <v>327</v>
      </c>
      <c r="B306" s="46">
        <v>0</v>
      </c>
      <c r="C306" s="46">
        <v>0</v>
      </c>
      <c r="D306" s="46">
        <v>462379.109999999</v>
      </c>
      <c r="E306" s="46">
        <v>308730.53174699901</v>
      </c>
      <c r="F306" s="46">
        <v>153648.578252999</v>
      </c>
      <c r="G306" s="46">
        <v>308730.53174699901</v>
      </c>
      <c r="H306" s="46">
        <v>153648.578252999</v>
      </c>
      <c r="I306" s="46">
        <v>462379.109999999</v>
      </c>
    </row>
    <row r="307" spans="1:9" x14ac:dyDescent="0.3">
      <c r="A307" s="3" t="s">
        <v>328</v>
      </c>
      <c r="B307" s="46">
        <v>0</v>
      </c>
      <c r="C307" s="46">
        <v>0</v>
      </c>
      <c r="D307" s="46">
        <v>573445.36999999895</v>
      </c>
      <c r="E307" s="46">
        <v>382889.473548999</v>
      </c>
      <c r="F307" s="46">
        <v>190555.89645099899</v>
      </c>
      <c r="G307" s="46">
        <v>382889.473548999</v>
      </c>
      <c r="H307" s="46">
        <v>190555.89645099899</v>
      </c>
      <c r="I307" s="46">
        <v>573445.36999999895</v>
      </c>
    </row>
    <row r="308" spans="1:9" x14ac:dyDescent="0.3">
      <c r="A308" s="3" t="s">
        <v>329</v>
      </c>
      <c r="B308" s="47">
        <v>-868103.11</v>
      </c>
      <c r="C308" s="47">
        <v>-275002.09999999998</v>
      </c>
      <c r="D308" s="47">
        <v>-7518061.3499999903</v>
      </c>
      <c r="E308" s="48">
        <v>-5019809.5633949898</v>
      </c>
      <c r="F308" s="48">
        <v>-2498251.7866049898</v>
      </c>
      <c r="G308" s="48">
        <v>-5887912.6733949902</v>
      </c>
      <c r="H308" s="48">
        <v>-2773253.8866049899</v>
      </c>
      <c r="I308" s="48">
        <v>-8661166.5599999893</v>
      </c>
    </row>
    <row r="309" spans="1:9" x14ac:dyDescent="0.3">
      <c r="A309" s="8" t="s">
        <v>330</v>
      </c>
      <c r="B309" s="49"/>
      <c r="C309" s="49"/>
      <c r="D309" s="49"/>
      <c r="E309" s="49"/>
      <c r="F309" s="49"/>
      <c r="G309" s="49"/>
      <c r="H309" s="49"/>
      <c r="I309" s="49"/>
    </row>
    <row r="310" spans="1:9" x14ac:dyDescent="0.3">
      <c r="A310" s="3" t="s">
        <v>331</v>
      </c>
      <c r="B310" s="46">
        <v>0</v>
      </c>
      <c r="C310" s="46">
        <v>0</v>
      </c>
      <c r="D310" s="46">
        <v>18178069.5</v>
      </c>
      <c r="E310" s="46">
        <v>12137497.00515</v>
      </c>
      <c r="F310" s="46">
        <v>6040572.4948499901</v>
      </c>
      <c r="G310" s="56">
        <v>12137497.00515</v>
      </c>
      <c r="H310" s="56">
        <v>6040572.4948499901</v>
      </c>
      <c r="I310" s="56">
        <v>18178069.5</v>
      </c>
    </row>
    <row r="311" spans="1:9" x14ac:dyDescent="0.3">
      <c r="A311" s="3" t="s">
        <v>332</v>
      </c>
      <c r="B311" s="46">
        <v>0</v>
      </c>
      <c r="C311" s="46">
        <v>0</v>
      </c>
      <c r="D311" s="46">
        <v>0</v>
      </c>
      <c r="E311" s="46">
        <v>0</v>
      </c>
      <c r="F311" s="46">
        <v>0</v>
      </c>
      <c r="G311" s="46">
        <v>0</v>
      </c>
      <c r="H311" s="46">
        <v>0</v>
      </c>
      <c r="I311" s="46">
        <v>0</v>
      </c>
    </row>
    <row r="312" spans="1:9" x14ac:dyDescent="0.3">
      <c r="A312" s="3" t="s">
        <v>333</v>
      </c>
      <c r="B312" s="46">
        <v>0</v>
      </c>
      <c r="C312" s="46">
        <v>0</v>
      </c>
      <c r="D312" s="46">
        <v>246271.45</v>
      </c>
      <c r="E312" s="46">
        <v>164435.44716499999</v>
      </c>
      <c r="F312" s="46">
        <v>81836.002835000007</v>
      </c>
      <c r="G312" s="46">
        <v>164435.44716499999</v>
      </c>
      <c r="H312" s="46">
        <v>81836.002835000007</v>
      </c>
      <c r="I312" s="46">
        <v>246271.45</v>
      </c>
    </row>
    <row r="313" spans="1:9" x14ac:dyDescent="0.3">
      <c r="A313" s="3" t="s">
        <v>334</v>
      </c>
      <c r="B313" s="46">
        <v>774.98</v>
      </c>
      <c r="C313" s="46">
        <v>474.99</v>
      </c>
      <c r="D313" s="46">
        <v>229734.39</v>
      </c>
      <c r="E313" s="46">
        <v>153393.65220300001</v>
      </c>
      <c r="F313" s="46">
        <v>76340.737796999994</v>
      </c>
      <c r="G313" s="46">
        <v>154168.63220299999</v>
      </c>
      <c r="H313" s="46">
        <v>76815.727797</v>
      </c>
      <c r="I313" s="46">
        <v>230984.36</v>
      </c>
    </row>
    <row r="314" spans="1:9" x14ac:dyDescent="0.3">
      <c r="A314" s="3" t="s">
        <v>335</v>
      </c>
      <c r="B314" s="46">
        <v>0</v>
      </c>
      <c r="C314" s="46">
        <v>0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</row>
    <row r="315" spans="1:9" x14ac:dyDescent="0.3">
      <c r="A315" s="3" t="s">
        <v>336</v>
      </c>
      <c r="B315" s="46">
        <v>0</v>
      </c>
      <c r="C315" s="46">
        <v>0</v>
      </c>
      <c r="D315" s="46">
        <v>0</v>
      </c>
      <c r="E315" s="46">
        <v>0</v>
      </c>
      <c r="F315" s="46">
        <v>0</v>
      </c>
      <c r="G315" s="46">
        <v>0</v>
      </c>
      <c r="H315" s="46">
        <v>0</v>
      </c>
      <c r="I315" s="46">
        <v>0</v>
      </c>
    </row>
    <row r="316" spans="1:9" x14ac:dyDescent="0.3">
      <c r="A316" s="3" t="s">
        <v>337</v>
      </c>
      <c r="B316" s="46">
        <v>0</v>
      </c>
      <c r="C316" s="46">
        <v>0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v>0</v>
      </c>
    </row>
    <row r="317" spans="1:9" x14ac:dyDescent="0.3">
      <c r="A317" s="3" t="s">
        <v>338</v>
      </c>
      <c r="B317" s="46">
        <v>1172316.5</v>
      </c>
      <c r="C317" s="46">
        <v>20378.89</v>
      </c>
      <c r="D317" s="46">
        <v>182158.22</v>
      </c>
      <c r="E317" s="46">
        <v>121627.043494</v>
      </c>
      <c r="F317" s="46">
        <v>60531.176505999902</v>
      </c>
      <c r="G317" s="46">
        <v>1293943.5434940001</v>
      </c>
      <c r="H317" s="46">
        <v>80910.066506000003</v>
      </c>
      <c r="I317" s="46">
        <v>1374853.61</v>
      </c>
    </row>
    <row r="318" spans="1:9" x14ac:dyDescent="0.3">
      <c r="A318" s="3" t="s">
        <v>339</v>
      </c>
      <c r="B318" s="46">
        <v>-453538.42</v>
      </c>
      <c r="C318" s="46">
        <v>-179427.32</v>
      </c>
      <c r="D318" s="46">
        <v>-130089.23</v>
      </c>
      <c r="E318" s="46">
        <v>-86860.578870999903</v>
      </c>
      <c r="F318" s="46">
        <v>-43228.651128999998</v>
      </c>
      <c r="G318" s="46">
        <v>-540398.99887100002</v>
      </c>
      <c r="H318" s="46">
        <v>-222655.97112900001</v>
      </c>
      <c r="I318" s="46">
        <v>-763054.97</v>
      </c>
    </row>
    <row r="319" spans="1:9" x14ac:dyDescent="0.3">
      <c r="A319" s="3" t="s">
        <v>340</v>
      </c>
      <c r="B319" s="47">
        <v>719553.06</v>
      </c>
      <c r="C319" s="47">
        <v>-158573.44</v>
      </c>
      <c r="D319" s="47">
        <v>18706144.329999998</v>
      </c>
      <c r="E319" s="48">
        <v>12490092.5691409</v>
      </c>
      <c r="F319" s="48">
        <v>6216051.7608589996</v>
      </c>
      <c r="G319" s="48">
        <v>13209645.6291409</v>
      </c>
      <c r="H319" s="48">
        <v>6057478.3208589898</v>
      </c>
      <c r="I319" s="48">
        <v>19267123.949999899</v>
      </c>
    </row>
    <row r="320" spans="1:9" x14ac:dyDescent="0.3">
      <c r="A320" s="8" t="s">
        <v>341</v>
      </c>
      <c r="B320" s="49"/>
      <c r="C320" s="49"/>
      <c r="D320" s="49"/>
      <c r="E320" s="49"/>
      <c r="F320" s="49"/>
      <c r="G320" s="49"/>
      <c r="H320" s="49"/>
      <c r="I320" s="49"/>
    </row>
    <row r="321" spans="1:9" x14ac:dyDescent="0.3">
      <c r="A321" s="3" t="s">
        <v>342</v>
      </c>
      <c r="B321" s="46">
        <v>0</v>
      </c>
      <c r="C321" s="46">
        <v>0</v>
      </c>
      <c r="D321" s="46">
        <v>0</v>
      </c>
      <c r="E321" s="46">
        <v>0</v>
      </c>
      <c r="F321" s="46">
        <v>0</v>
      </c>
      <c r="G321" s="46">
        <v>0</v>
      </c>
      <c r="H321" s="46">
        <v>0</v>
      </c>
      <c r="I321" s="46">
        <v>0</v>
      </c>
    </row>
    <row r="322" spans="1:9" x14ac:dyDescent="0.3">
      <c r="A322" s="3" t="s">
        <v>343</v>
      </c>
      <c r="B322" s="46">
        <v>0</v>
      </c>
      <c r="C322" s="46">
        <v>0</v>
      </c>
      <c r="D322" s="46">
        <v>0</v>
      </c>
      <c r="E322" s="46">
        <v>0</v>
      </c>
      <c r="F322" s="46">
        <v>0</v>
      </c>
      <c r="G322" s="46">
        <v>0</v>
      </c>
      <c r="H322" s="46">
        <v>0</v>
      </c>
      <c r="I322" s="46">
        <v>0</v>
      </c>
    </row>
    <row r="323" spans="1:9" x14ac:dyDescent="0.3">
      <c r="A323" s="3" t="s">
        <v>344</v>
      </c>
      <c r="B323" s="47">
        <v>0</v>
      </c>
      <c r="C323" s="47">
        <v>0</v>
      </c>
      <c r="D323" s="47">
        <v>0</v>
      </c>
      <c r="E323" s="48">
        <v>0</v>
      </c>
      <c r="F323" s="48">
        <v>0</v>
      </c>
      <c r="G323" s="48">
        <v>0</v>
      </c>
      <c r="H323" s="48">
        <v>0</v>
      </c>
      <c r="I323" s="48">
        <v>0</v>
      </c>
    </row>
    <row r="324" spans="1:9" x14ac:dyDescent="0.3">
      <c r="A324" s="1"/>
      <c r="B324" s="52"/>
      <c r="C324" s="52"/>
      <c r="D324" s="52"/>
      <c r="E324" s="52"/>
      <c r="F324" s="52"/>
      <c r="G324" s="52"/>
      <c r="H324" s="52"/>
      <c r="I324" s="52"/>
    </row>
    <row r="325" spans="1:9" ht="15" thickBot="1" x14ac:dyDescent="0.35">
      <c r="A325" s="6" t="s">
        <v>1</v>
      </c>
      <c r="B325" s="53">
        <v>-148550.049999999</v>
      </c>
      <c r="C325" s="53">
        <v>-433575.54</v>
      </c>
      <c r="D325" s="53">
        <v>11188082.98</v>
      </c>
      <c r="E325" s="54">
        <v>7470283.0057459902</v>
      </c>
      <c r="F325" s="54">
        <v>3717799.974254</v>
      </c>
      <c r="G325" s="54">
        <v>7321732.9557459904</v>
      </c>
      <c r="H325" s="54">
        <v>3284224.434254</v>
      </c>
      <c r="I325" s="54">
        <v>10605957.3899999</v>
      </c>
    </row>
    <row r="326" spans="1:9" ht="15" thickTop="1" x14ac:dyDescent="0.3">
      <c r="A326" s="1"/>
      <c r="B326" s="52"/>
      <c r="C326" s="52"/>
      <c r="D326" s="52"/>
      <c r="E326" s="52"/>
      <c r="F326" s="52"/>
      <c r="G326" s="52"/>
      <c r="H326" s="52"/>
      <c r="I326" s="52"/>
    </row>
    <row r="327" spans="1:9" ht="15" thickBot="1" x14ac:dyDescent="0.35">
      <c r="A327" s="6" t="s">
        <v>0</v>
      </c>
      <c r="B327" s="53">
        <v>43257295.439999901</v>
      </c>
      <c r="C327" s="53">
        <v>28498928.4099999</v>
      </c>
      <c r="D327" s="53">
        <v>-30552123.760000002</v>
      </c>
      <c r="E327" s="54">
        <v>-20066010.792819001</v>
      </c>
      <c r="F327" s="54">
        <v>-10486112.967181001</v>
      </c>
      <c r="G327" s="54">
        <v>23191284.6471809</v>
      </c>
      <c r="H327" s="54">
        <v>18012815.442818899</v>
      </c>
      <c r="I327" s="54">
        <v>41204100.089999899</v>
      </c>
    </row>
    <row r="328" spans="1:9" ht="15" thickTop="1" x14ac:dyDescent="0.3">
      <c r="A328" s="1"/>
      <c r="B328" s="49"/>
      <c r="C328" s="49"/>
      <c r="D328" s="49"/>
      <c r="E328" s="49"/>
      <c r="F328" s="49"/>
      <c r="G328" s="49"/>
      <c r="H328" s="49"/>
      <c r="I328" s="49"/>
    </row>
    <row r="329" spans="1:9" x14ac:dyDescent="0.3">
      <c r="A329" s="3"/>
      <c r="B329" s="2">
        <v>0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7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8"/>
  <sheetViews>
    <sheetView zoomScaleNormal="100" workbookViewId="0">
      <pane xSplit="2" ySplit="5" topLeftCell="C46" activePane="bottomRight" state="frozen"/>
      <selection activeCell="H17" sqref="H17"/>
      <selection pane="topRight" activeCell="H17" sqref="H17"/>
      <selection pane="bottomLeft" activeCell="H17" sqref="H17"/>
      <selection pane="bottomRight" activeCell="N51" sqref="N51"/>
    </sheetView>
  </sheetViews>
  <sheetFormatPr defaultColWidth="8.88671875" defaultRowHeight="13.2" x14ac:dyDescent="0.25"/>
  <cols>
    <col min="1" max="1" width="3.33203125" style="80" customWidth="1"/>
    <col min="2" max="2" width="48.5546875" style="80" customWidth="1"/>
    <col min="3" max="3" width="15.109375" style="80" customWidth="1"/>
    <col min="4" max="4" width="13.88671875" style="80" customWidth="1"/>
    <col min="5" max="5" width="13.109375" style="80" customWidth="1"/>
    <col min="6" max="6" width="13.6640625" style="80" customWidth="1"/>
    <col min="7" max="7" width="12.33203125" style="80" customWidth="1"/>
    <col min="8" max="8" width="15.6640625" style="80" customWidth="1"/>
    <col min="9" max="16384" width="8.88671875" style="80"/>
  </cols>
  <sheetData>
    <row r="1" spans="1:8" ht="15.9" customHeight="1" x14ac:dyDescent="0.25">
      <c r="A1" s="79"/>
      <c r="B1" s="142" t="s">
        <v>345</v>
      </c>
      <c r="C1" s="142"/>
      <c r="D1" s="142"/>
      <c r="E1" s="142"/>
      <c r="F1" s="142"/>
      <c r="G1" s="142"/>
      <c r="H1" s="142"/>
    </row>
    <row r="2" spans="1:8" ht="15.9" customHeight="1" x14ac:dyDescent="0.25">
      <c r="A2" s="57"/>
      <c r="B2" s="143" t="s">
        <v>367</v>
      </c>
      <c r="C2" s="143"/>
      <c r="D2" s="143"/>
      <c r="E2" s="143"/>
      <c r="F2" s="143"/>
      <c r="G2" s="143"/>
      <c r="H2" s="143"/>
    </row>
    <row r="3" spans="1:8" ht="15.9" customHeight="1" x14ac:dyDescent="0.25">
      <c r="A3" s="143" t="str">
        <f>Allocated!A3</f>
        <v>FOR THE MONTH ENDED FEBRUARY 28, 2017</v>
      </c>
      <c r="B3" s="143"/>
      <c r="C3" s="143"/>
      <c r="D3" s="143"/>
      <c r="E3" s="143"/>
      <c r="F3" s="143"/>
      <c r="G3" s="143"/>
      <c r="H3" s="143"/>
    </row>
    <row r="4" spans="1:8" ht="15.9" customHeight="1" x14ac:dyDescent="0.25">
      <c r="A4" s="81"/>
      <c r="B4" s="144" t="str">
        <f>Allocated!A5</f>
        <v>(Based on allocation factors developed using 12 ME 12/31/2016 information)</v>
      </c>
      <c r="C4" s="144"/>
      <c r="D4" s="144"/>
      <c r="E4" s="144"/>
      <c r="F4" s="144"/>
      <c r="G4" s="144"/>
      <c r="H4" s="144"/>
    </row>
    <row r="5" spans="1:8" ht="52.8" x14ac:dyDescent="0.25">
      <c r="A5" s="82"/>
      <c r="B5" s="83" t="s">
        <v>368</v>
      </c>
      <c r="C5" s="84" t="s">
        <v>369</v>
      </c>
      <c r="D5" s="84" t="s">
        <v>370</v>
      </c>
      <c r="E5" s="85" t="s">
        <v>371</v>
      </c>
      <c r="F5" s="86" t="s">
        <v>372</v>
      </c>
      <c r="G5" s="86" t="s">
        <v>373</v>
      </c>
      <c r="H5" s="84" t="s">
        <v>35</v>
      </c>
    </row>
    <row r="6" spans="1:8" ht="15.9" customHeight="1" x14ac:dyDescent="0.25">
      <c r="A6" s="87" t="s">
        <v>18</v>
      </c>
      <c r="B6" s="88"/>
      <c r="C6" s="89"/>
      <c r="D6" s="89"/>
      <c r="E6" s="90"/>
      <c r="F6" s="91"/>
      <c r="G6" s="91"/>
      <c r="H6" s="27"/>
    </row>
    <row r="7" spans="1:8" ht="15.9" customHeight="1" x14ac:dyDescent="0.25">
      <c r="A7" s="87"/>
      <c r="B7" s="92" t="s">
        <v>374</v>
      </c>
      <c r="C7" s="93">
        <f t="shared" ref="C7:D10" si="0">$H7*F7</f>
        <v>11221.89299</v>
      </c>
      <c r="D7" s="93">
        <f t="shared" si="0"/>
        <v>8092.8970099999997</v>
      </c>
      <c r="E7" s="94">
        <v>1</v>
      </c>
      <c r="F7" s="95">
        <f>VLOOKUP($E7,$B$60:$G$66,5,FALSE)</f>
        <v>0.58099999999999996</v>
      </c>
      <c r="G7" s="95">
        <f>VLOOKUP($E7,$B$60:$G$66,6,FALSE)</f>
        <v>0.41899999999999998</v>
      </c>
      <c r="H7" s="21">
        <f>'Unallocated Detail'!D204</f>
        <v>19314.79</v>
      </c>
    </row>
    <row r="8" spans="1:8" ht="15.9" customHeight="1" x14ac:dyDescent="0.25">
      <c r="A8" s="87" t="s">
        <v>375</v>
      </c>
      <c r="B8" s="92" t="s">
        <v>376</v>
      </c>
      <c r="C8" s="96">
        <f t="shared" si="0"/>
        <v>9399.9707019999387</v>
      </c>
      <c r="D8" s="96">
        <f t="shared" si="0"/>
        <v>5575.2892979999633</v>
      </c>
      <c r="E8" s="94">
        <v>2</v>
      </c>
      <c r="F8" s="95">
        <f>VLOOKUP($E8,$B$60:$G$66,5,FALSE)</f>
        <v>0.62770000000000004</v>
      </c>
      <c r="G8" s="95">
        <f>VLOOKUP($E8,$B$60:$G$66,6,FALSE)</f>
        <v>0.37230000000000002</v>
      </c>
      <c r="H8" s="97">
        <f>'Unallocated Detail'!D205</f>
        <v>14975.2599999999</v>
      </c>
    </row>
    <row r="9" spans="1:8" ht="15.9" customHeight="1" x14ac:dyDescent="0.25">
      <c r="A9" s="87" t="s">
        <v>375</v>
      </c>
      <c r="B9" s="92" t="s">
        <v>377</v>
      </c>
      <c r="C9" s="96">
        <f t="shared" si="0"/>
        <v>1767126.5246599999</v>
      </c>
      <c r="D9" s="96">
        <f t="shared" si="0"/>
        <v>1274399.33534</v>
      </c>
      <c r="E9" s="94">
        <v>1</v>
      </c>
      <c r="F9" s="95">
        <f>VLOOKUP($E9,$B$60:$G$66,5,FALSE)</f>
        <v>0.58099999999999996</v>
      </c>
      <c r="G9" s="95">
        <f>VLOOKUP($E9,$B$60:$G$66,6,FALSE)</f>
        <v>0.41899999999999998</v>
      </c>
      <c r="H9" s="97">
        <f>'Unallocated Detail'!D206</f>
        <v>3041525.86</v>
      </c>
    </row>
    <row r="10" spans="1:8" ht="15.9" customHeight="1" x14ac:dyDescent="0.25">
      <c r="A10" s="87" t="s">
        <v>375</v>
      </c>
      <c r="B10" s="92" t="s">
        <v>378</v>
      </c>
      <c r="C10" s="98">
        <f t="shared" si="0"/>
        <v>0</v>
      </c>
      <c r="D10" s="98">
        <f t="shared" si="0"/>
        <v>0</v>
      </c>
      <c r="E10" s="99">
        <v>1</v>
      </c>
      <c r="F10" s="100">
        <f>VLOOKUP($E10,$B$60:$G$66,5,FALSE)</f>
        <v>0.58099999999999996</v>
      </c>
      <c r="G10" s="100">
        <f>VLOOKUP($E10,$B$60:$G$66,6,FALSE)</f>
        <v>0.41899999999999998</v>
      </c>
      <c r="H10" s="101">
        <f>'Unallocated Detail'!D207</f>
        <v>0</v>
      </c>
    </row>
    <row r="11" spans="1:8" ht="15.9" customHeight="1" x14ac:dyDescent="0.25">
      <c r="A11" s="87" t="s">
        <v>375</v>
      </c>
      <c r="B11" s="88" t="s">
        <v>379</v>
      </c>
      <c r="C11" s="102">
        <f>SUM(C7:C10)</f>
        <v>1787748.3883519999</v>
      </c>
      <c r="D11" s="102">
        <f>SUM(D7:D10)</f>
        <v>1288067.521648</v>
      </c>
      <c r="E11" s="94"/>
      <c r="F11" s="93"/>
      <c r="G11" s="103"/>
      <c r="H11" s="97">
        <f>SUM(H7:H10)</f>
        <v>3075815.9099999997</v>
      </c>
    </row>
    <row r="12" spans="1:8" ht="15.9" customHeight="1" x14ac:dyDescent="0.25">
      <c r="A12" s="87" t="s">
        <v>17</v>
      </c>
      <c r="B12" s="88"/>
      <c r="C12" s="102"/>
      <c r="D12" s="102"/>
      <c r="E12" s="94"/>
      <c r="F12" s="103"/>
      <c r="G12" s="103"/>
      <c r="H12" s="97"/>
    </row>
    <row r="13" spans="1:8" ht="15.9" customHeight="1" x14ac:dyDescent="0.25">
      <c r="A13" s="87"/>
      <c r="B13" s="92" t="s">
        <v>380</v>
      </c>
      <c r="C13" s="102">
        <f t="shared" ref="C13:D19" si="1">$H13*F13</f>
        <v>63361.419799999996</v>
      </c>
      <c r="D13" s="102">
        <f t="shared" si="1"/>
        <v>45694.3802</v>
      </c>
      <c r="E13" s="94">
        <v>1</v>
      </c>
      <c r="F13" s="95">
        <f t="shared" ref="F13:F19" si="2">VLOOKUP($E13,$B$60:$G$66,5,FALSE)</f>
        <v>0.58099999999999996</v>
      </c>
      <c r="G13" s="95">
        <f t="shared" ref="G13:G19" si="3">VLOOKUP($E13,$B$60:$G$66,6,FALSE)</f>
        <v>0.41899999999999998</v>
      </c>
      <c r="H13" s="102">
        <f>'Unallocated Detail'!D211</f>
        <v>109055.8</v>
      </c>
    </row>
    <row r="14" spans="1:8" ht="15.9" customHeight="1" x14ac:dyDescent="0.25">
      <c r="A14" s="87" t="s">
        <v>375</v>
      </c>
      <c r="B14" s="92" t="s">
        <v>381</v>
      </c>
      <c r="C14" s="102">
        <f t="shared" si="1"/>
        <v>53597.447539999994</v>
      </c>
      <c r="D14" s="102">
        <f t="shared" si="1"/>
        <v>38652.892459999995</v>
      </c>
      <c r="E14" s="94">
        <v>1</v>
      </c>
      <c r="F14" s="95">
        <f t="shared" si="2"/>
        <v>0.58099999999999996</v>
      </c>
      <c r="G14" s="95">
        <f t="shared" si="3"/>
        <v>0.41899999999999998</v>
      </c>
      <c r="H14" s="102">
        <f>'Unallocated Detail'!D212</f>
        <v>92250.34</v>
      </c>
    </row>
    <row r="15" spans="1:8" ht="15.9" customHeight="1" x14ac:dyDescent="0.25">
      <c r="A15" s="87" t="s">
        <v>375</v>
      </c>
      <c r="B15" s="92" t="s">
        <v>382</v>
      </c>
      <c r="C15" s="102">
        <f t="shared" si="1"/>
        <v>74.838610000000003</v>
      </c>
      <c r="D15" s="102">
        <f t="shared" si="1"/>
        <v>53.97139</v>
      </c>
      <c r="E15" s="94">
        <v>1</v>
      </c>
      <c r="F15" s="95">
        <f t="shared" si="2"/>
        <v>0.58099999999999996</v>
      </c>
      <c r="G15" s="95">
        <f t="shared" si="3"/>
        <v>0.41899999999999998</v>
      </c>
      <c r="H15" s="102">
        <f>'Unallocated Detail'!D213</f>
        <v>128.81</v>
      </c>
    </row>
    <row r="16" spans="1:8" ht="15.9" customHeight="1" x14ac:dyDescent="0.25">
      <c r="A16" s="87"/>
      <c r="B16" s="92" t="s">
        <v>383</v>
      </c>
      <c r="C16" s="102">
        <f t="shared" si="1"/>
        <v>0</v>
      </c>
      <c r="D16" s="102">
        <f t="shared" si="1"/>
        <v>0</v>
      </c>
      <c r="E16" s="94">
        <v>1</v>
      </c>
      <c r="F16" s="95">
        <f t="shared" si="2"/>
        <v>0.58099999999999996</v>
      </c>
      <c r="G16" s="95">
        <f t="shared" si="3"/>
        <v>0.41899999999999998</v>
      </c>
      <c r="H16" s="102">
        <f>'Unallocated Detail'!D214</f>
        <v>0</v>
      </c>
    </row>
    <row r="17" spans="1:8" ht="15.9" customHeight="1" x14ac:dyDescent="0.25">
      <c r="A17" s="87" t="s">
        <v>375</v>
      </c>
      <c r="B17" s="92" t="s">
        <v>384</v>
      </c>
      <c r="C17" s="102">
        <f t="shared" si="1"/>
        <v>0</v>
      </c>
      <c r="D17" s="102">
        <f t="shared" si="1"/>
        <v>0</v>
      </c>
      <c r="E17" s="94">
        <v>1</v>
      </c>
      <c r="F17" s="95">
        <f t="shared" si="2"/>
        <v>0.58099999999999996</v>
      </c>
      <c r="G17" s="95">
        <f t="shared" si="3"/>
        <v>0.41899999999999998</v>
      </c>
      <c r="H17" s="102">
        <f>'Unallocated Detail'!D215</f>
        <v>0</v>
      </c>
    </row>
    <row r="18" spans="1:8" ht="15.9" customHeight="1" x14ac:dyDescent="0.25">
      <c r="A18" s="87"/>
      <c r="B18" s="92" t="s">
        <v>385</v>
      </c>
      <c r="C18" s="102">
        <f t="shared" si="1"/>
        <v>0</v>
      </c>
      <c r="D18" s="102">
        <f t="shared" si="1"/>
        <v>0</v>
      </c>
      <c r="E18" s="94">
        <v>1</v>
      </c>
      <c r="F18" s="95">
        <f t="shared" si="2"/>
        <v>0.58099999999999996</v>
      </c>
      <c r="G18" s="95">
        <f t="shared" si="3"/>
        <v>0.41899999999999998</v>
      </c>
      <c r="H18" s="102">
        <f>'Unallocated Detail'!D216</f>
        <v>0</v>
      </c>
    </row>
    <row r="19" spans="1:8" ht="15.9" customHeight="1" x14ac:dyDescent="0.25">
      <c r="A19" s="87"/>
      <c r="B19" s="92" t="s">
        <v>386</v>
      </c>
      <c r="C19" s="101">
        <f t="shared" si="1"/>
        <v>0</v>
      </c>
      <c r="D19" s="101">
        <f t="shared" si="1"/>
        <v>0</v>
      </c>
      <c r="E19" s="99">
        <v>1</v>
      </c>
      <c r="F19" s="100">
        <f t="shared" si="2"/>
        <v>0.58099999999999996</v>
      </c>
      <c r="G19" s="100">
        <f t="shared" si="3"/>
        <v>0.41899999999999998</v>
      </c>
      <c r="H19" s="101">
        <f>'Unallocated Detail'!D217</f>
        <v>0</v>
      </c>
    </row>
    <row r="20" spans="1:8" ht="15.9" customHeight="1" x14ac:dyDescent="0.25">
      <c r="A20" s="87" t="s">
        <v>375</v>
      </c>
      <c r="B20" s="88" t="s">
        <v>379</v>
      </c>
      <c r="C20" s="102">
        <f>SUM(C13:C18)</f>
        <v>117033.70595</v>
      </c>
      <c r="D20" s="102">
        <f>SUM(D13:D18)</f>
        <v>84401.244049999994</v>
      </c>
      <c r="E20" s="94"/>
      <c r="F20" s="93"/>
      <c r="G20" s="103"/>
      <c r="H20" s="97">
        <f>SUM(H13:H18)</f>
        <v>201434.95</v>
      </c>
    </row>
    <row r="21" spans="1:8" ht="15.9" customHeight="1" x14ac:dyDescent="0.25">
      <c r="A21" s="87" t="s">
        <v>15</v>
      </c>
      <c r="B21" s="88"/>
      <c r="C21" s="102"/>
      <c r="D21" s="102"/>
      <c r="E21" s="94"/>
      <c r="F21" s="103"/>
      <c r="G21" s="103"/>
      <c r="H21" s="97"/>
    </row>
    <row r="22" spans="1:8" ht="15.9" customHeight="1" x14ac:dyDescent="0.25">
      <c r="A22" s="87"/>
      <c r="B22" s="92" t="s">
        <v>387</v>
      </c>
      <c r="C22" s="102">
        <f t="shared" ref="C22:D33" si="4">$H22*F22</f>
        <v>3518102.780148</v>
      </c>
      <c r="D22" s="102">
        <f t="shared" si="4"/>
        <v>1750884.459852</v>
      </c>
      <c r="E22" s="94">
        <v>4</v>
      </c>
      <c r="F22" s="95">
        <f t="shared" ref="F22:F34" si="5">VLOOKUP($E22,$B$60:$G$66,5,FALSE)</f>
        <v>0.66769999999999996</v>
      </c>
      <c r="G22" s="95">
        <f t="shared" ref="G22:G34" si="6">VLOOKUP($E22,$B$60:$G$66,6,FALSE)</f>
        <v>0.33229999999999998</v>
      </c>
      <c r="H22" s="102">
        <f>'Unallocated Detail'!D223</f>
        <v>5268987.24</v>
      </c>
    </row>
    <row r="23" spans="1:8" ht="15.9" customHeight="1" x14ac:dyDescent="0.25">
      <c r="A23" s="87"/>
      <c r="B23" s="92" t="s">
        <v>388</v>
      </c>
      <c r="C23" s="102">
        <f t="shared" si="4"/>
        <v>368797.20433600002</v>
      </c>
      <c r="D23" s="102">
        <f t="shared" si="4"/>
        <v>183542.475664</v>
      </c>
      <c r="E23" s="94">
        <v>4</v>
      </c>
      <c r="F23" s="95">
        <f t="shared" si="5"/>
        <v>0.66769999999999996</v>
      </c>
      <c r="G23" s="95">
        <f t="shared" si="6"/>
        <v>0.33229999999999998</v>
      </c>
      <c r="H23" s="102">
        <f>'Unallocated Detail'!D224</f>
        <v>552339.68000000005</v>
      </c>
    </row>
    <row r="24" spans="1:8" ht="15.9" customHeight="1" x14ac:dyDescent="0.25">
      <c r="A24" s="87" t="s">
        <v>375</v>
      </c>
      <c r="B24" s="92" t="s">
        <v>389</v>
      </c>
      <c r="C24" s="102">
        <f t="shared" si="4"/>
        <v>-2040635.8638820001</v>
      </c>
      <c r="D24" s="102">
        <f t="shared" si="4"/>
        <v>-1015580.7961180001</v>
      </c>
      <c r="E24" s="94">
        <v>4</v>
      </c>
      <c r="F24" s="95">
        <f t="shared" si="5"/>
        <v>0.66769999999999996</v>
      </c>
      <c r="G24" s="95">
        <f t="shared" si="6"/>
        <v>0.33229999999999998</v>
      </c>
      <c r="H24" s="102">
        <f>'Unallocated Detail'!D225</f>
        <v>-3056216.66</v>
      </c>
    </row>
    <row r="25" spans="1:8" ht="15.9" customHeight="1" x14ac:dyDescent="0.25">
      <c r="A25" s="87" t="s">
        <v>375</v>
      </c>
      <c r="B25" s="92" t="s">
        <v>390</v>
      </c>
      <c r="C25" s="102">
        <f t="shared" si="4"/>
        <v>701864.51304199989</v>
      </c>
      <c r="D25" s="102">
        <f t="shared" si="4"/>
        <v>349302.94695799996</v>
      </c>
      <c r="E25" s="94">
        <v>4</v>
      </c>
      <c r="F25" s="95">
        <f t="shared" si="5"/>
        <v>0.66769999999999996</v>
      </c>
      <c r="G25" s="95">
        <f t="shared" si="6"/>
        <v>0.33229999999999998</v>
      </c>
      <c r="H25" s="102">
        <f>'Unallocated Detail'!D226</f>
        <v>1051167.46</v>
      </c>
    </row>
    <row r="26" spans="1:8" ht="15.9" customHeight="1" x14ac:dyDescent="0.25">
      <c r="A26" s="87" t="s">
        <v>375</v>
      </c>
      <c r="B26" s="92" t="s">
        <v>391</v>
      </c>
      <c r="C26" s="102">
        <f t="shared" si="4"/>
        <v>2122.1033099999941</v>
      </c>
      <c r="D26" s="102">
        <f t="shared" si="4"/>
        <v>1369.346689999996</v>
      </c>
      <c r="E26" s="94">
        <v>3</v>
      </c>
      <c r="F26" s="95">
        <f t="shared" si="5"/>
        <v>0.60780000000000001</v>
      </c>
      <c r="G26" s="95">
        <f t="shared" si="6"/>
        <v>0.39219999999999999</v>
      </c>
      <c r="H26" s="102">
        <f>'Unallocated Detail'!D227</f>
        <v>3491.4499999999898</v>
      </c>
    </row>
    <row r="27" spans="1:8" ht="15.9" customHeight="1" x14ac:dyDescent="0.25">
      <c r="A27" s="87" t="s">
        <v>375</v>
      </c>
      <c r="B27" s="92" t="s">
        <v>392</v>
      </c>
      <c r="C27" s="102">
        <f t="shared" si="4"/>
        <v>409372.54189999937</v>
      </c>
      <c r="D27" s="102">
        <f t="shared" si="4"/>
        <v>295227.35809999955</v>
      </c>
      <c r="E27" s="94">
        <v>1</v>
      </c>
      <c r="F27" s="95">
        <f t="shared" si="5"/>
        <v>0.58099999999999996</v>
      </c>
      <c r="G27" s="95">
        <f t="shared" si="6"/>
        <v>0.41899999999999998</v>
      </c>
      <c r="H27" s="102">
        <f>'Unallocated Detail'!D228</f>
        <v>704599.89999999898</v>
      </c>
    </row>
    <row r="28" spans="1:8" ht="15.9" customHeight="1" x14ac:dyDescent="0.25">
      <c r="A28" s="87" t="s">
        <v>375</v>
      </c>
      <c r="B28" s="92" t="s">
        <v>393</v>
      </c>
      <c r="C28" s="102">
        <f t="shared" si="4"/>
        <v>985761.38879099325</v>
      </c>
      <c r="D28" s="102">
        <f t="shared" si="4"/>
        <v>473977.08120899671</v>
      </c>
      <c r="E28" s="94">
        <v>5</v>
      </c>
      <c r="F28" s="95">
        <f t="shared" si="5"/>
        <v>0.67530000000000001</v>
      </c>
      <c r="G28" s="95">
        <f t="shared" si="6"/>
        <v>0.32469999999999999</v>
      </c>
      <c r="H28" s="102">
        <f>'Unallocated Detail'!D229</f>
        <v>1459738.46999999</v>
      </c>
    </row>
    <row r="29" spans="1:8" ht="15.9" customHeight="1" x14ac:dyDescent="0.25">
      <c r="A29" s="87"/>
      <c r="B29" s="92" t="s">
        <v>394</v>
      </c>
      <c r="C29" s="102">
        <f t="shared" si="4"/>
        <v>150239.77792999998</v>
      </c>
      <c r="D29" s="102">
        <f t="shared" si="4"/>
        <v>74771.122069999998</v>
      </c>
      <c r="E29" s="94">
        <v>4</v>
      </c>
      <c r="F29" s="95">
        <f t="shared" si="5"/>
        <v>0.66769999999999996</v>
      </c>
      <c r="G29" s="95">
        <f t="shared" si="6"/>
        <v>0.33229999999999998</v>
      </c>
      <c r="H29" s="102">
        <f>'Unallocated Detail'!D230</f>
        <v>225010.9</v>
      </c>
    </row>
    <row r="30" spans="1:8" ht="15.9" customHeight="1" x14ac:dyDescent="0.25">
      <c r="A30" s="87" t="s">
        <v>375</v>
      </c>
      <c r="B30" s="92" t="s">
        <v>395</v>
      </c>
      <c r="C30" s="102">
        <f t="shared" si="4"/>
        <v>0</v>
      </c>
      <c r="D30" s="102">
        <f t="shared" si="4"/>
        <v>0</v>
      </c>
      <c r="E30" s="94">
        <v>4</v>
      </c>
      <c r="F30" s="95">
        <f t="shared" si="5"/>
        <v>0.66769999999999996</v>
      </c>
      <c r="G30" s="95">
        <f t="shared" si="6"/>
        <v>0.33229999999999998</v>
      </c>
      <c r="H30" s="102">
        <f>'Unallocated Detail'!D231</f>
        <v>0</v>
      </c>
    </row>
    <row r="31" spans="1:8" ht="15.9" customHeight="1" x14ac:dyDescent="0.25">
      <c r="A31" s="87" t="s">
        <v>375</v>
      </c>
      <c r="B31" s="92" t="s">
        <v>396</v>
      </c>
      <c r="C31" s="102">
        <f t="shared" si="4"/>
        <v>73631.351970000003</v>
      </c>
      <c r="D31" s="102">
        <f t="shared" si="4"/>
        <v>36644.748030000002</v>
      </c>
      <c r="E31" s="94">
        <v>4</v>
      </c>
      <c r="F31" s="95">
        <f t="shared" si="5"/>
        <v>0.66769999999999996</v>
      </c>
      <c r="G31" s="95">
        <f t="shared" si="6"/>
        <v>0.33229999999999998</v>
      </c>
      <c r="H31" s="102">
        <f>'Unallocated Detail'!D232</f>
        <v>110276.1</v>
      </c>
    </row>
    <row r="32" spans="1:8" ht="15.9" customHeight="1" x14ac:dyDescent="0.25">
      <c r="A32" s="87" t="s">
        <v>375</v>
      </c>
      <c r="B32" s="92" t="s">
        <v>397</v>
      </c>
      <c r="C32" s="102">
        <f t="shared" si="4"/>
        <v>1135702.127329</v>
      </c>
      <c r="D32" s="102">
        <f t="shared" si="4"/>
        <v>565214.64267099998</v>
      </c>
      <c r="E32" s="94">
        <v>4</v>
      </c>
      <c r="F32" s="95">
        <f t="shared" si="5"/>
        <v>0.66769999999999996</v>
      </c>
      <c r="G32" s="95">
        <f t="shared" si="6"/>
        <v>0.33229999999999998</v>
      </c>
      <c r="H32" s="102">
        <f>'Unallocated Detail'!D233</f>
        <v>1700916.77</v>
      </c>
    </row>
    <row r="33" spans="1:8" ht="15.9" customHeight="1" x14ac:dyDescent="0.25">
      <c r="A33" s="87"/>
      <c r="B33" s="92" t="s">
        <v>398</v>
      </c>
      <c r="C33" s="102">
        <f t="shared" si="4"/>
        <v>0</v>
      </c>
      <c r="D33" s="102">
        <f t="shared" si="4"/>
        <v>0</v>
      </c>
      <c r="E33" s="94">
        <v>4</v>
      </c>
      <c r="F33" s="95">
        <f t="shared" si="5"/>
        <v>0.66769999999999996</v>
      </c>
      <c r="G33" s="95">
        <f t="shared" si="6"/>
        <v>0.33229999999999998</v>
      </c>
      <c r="H33" s="102">
        <f>'Unallocated Detail'!D234</f>
        <v>0</v>
      </c>
    </row>
    <row r="34" spans="1:8" ht="15.9" customHeight="1" x14ac:dyDescent="0.25">
      <c r="A34" s="87"/>
      <c r="B34" s="92" t="s">
        <v>399</v>
      </c>
      <c r="C34" s="101">
        <f>$H34*F34</f>
        <v>1706009.0683789998</v>
      </c>
      <c r="D34" s="101">
        <f>$H34*G34</f>
        <v>849044.20162099996</v>
      </c>
      <c r="E34" s="99">
        <v>4</v>
      </c>
      <c r="F34" s="100">
        <f t="shared" si="5"/>
        <v>0.66769999999999996</v>
      </c>
      <c r="G34" s="100">
        <f t="shared" si="6"/>
        <v>0.33229999999999998</v>
      </c>
      <c r="H34" s="101">
        <f>'Unallocated Detail'!D235</f>
        <v>2555053.27</v>
      </c>
    </row>
    <row r="35" spans="1:8" ht="15.9" customHeight="1" x14ac:dyDescent="0.25">
      <c r="A35" s="87" t="s">
        <v>375</v>
      </c>
      <c r="B35" s="88" t="s">
        <v>379</v>
      </c>
      <c r="C35" s="102">
        <f>SUM(C22:C34)</f>
        <v>7010966.9932529926</v>
      </c>
      <c r="D35" s="102">
        <f>SUM(D22:D34)</f>
        <v>3564397.5867469963</v>
      </c>
      <c r="E35" s="94"/>
      <c r="F35" s="93"/>
      <c r="G35" s="103"/>
      <c r="H35" s="97">
        <f>SUM(H22:H34)</f>
        <v>10575364.579999987</v>
      </c>
    </row>
    <row r="36" spans="1:8" ht="15.9" customHeight="1" x14ac:dyDescent="0.25">
      <c r="A36" s="87" t="s">
        <v>400</v>
      </c>
      <c r="B36" s="88"/>
      <c r="C36" s="102"/>
      <c r="D36" s="102"/>
      <c r="E36" s="94"/>
      <c r="F36" s="103"/>
      <c r="G36" s="103"/>
      <c r="H36" s="97"/>
    </row>
    <row r="37" spans="1:8" ht="15.9" customHeight="1" x14ac:dyDescent="0.25">
      <c r="A37" s="87"/>
      <c r="B37" s="92" t="s">
        <v>401</v>
      </c>
      <c r="C37" s="102">
        <f>$H37*F37</f>
        <v>1299999.6477049999</v>
      </c>
      <c r="D37" s="102">
        <f>$H37*G37</f>
        <v>646982.0022949999</v>
      </c>
      <c r="E37" s="94">
        <v>4</v>
      </c>
      <c r="F37" s="95">
        <f>VLOOKUP($E37,$B$60:$G$66,5,FALSE)</f>
        <v>0.66769999999999996</v>
      </c>
      <c r="G37" s="95">
        <f>VLOOKUP($E37,$B$60:$G$66,6,FALSE)</f>
        <v>0.33229999999999998</v>
      </c>
      <c r="H37" s="102">
        <f>'Unallocated Detail'!D241</f>
        <v>1946981.65</v>
      </c>
    </row>
    <row r="38" spans="1:8" ht="15.9" customHeight="1" x14ac:dyDescent="0.25">
      <c r="A38" s="87"/>
      <c r="B38" s="104" t="s">
        <v>402</v>
      </c>
      <c r="C38" s="101">
        <f>$H38*F38</f>
        <v>0</v>
      </c>
      <c r="D38" s="101">
        <f>$H38*G38</f>
        <v>0</v>
      </c>
      <c r="E38" s="99">
        <v>4</v>
      </c>
      <c r="F38" s="100">
        <f>VLOOKUP($E38,$B$60:$G$66,5,FALSE)</f>
        <v>0.66769999999999996</v>
      </c>
      <c r="G38" s="100">
        <f>VLOOKUP($E38,$B$60:$G$66,6,FALSE)</f>
        <v>0.33229999999999998</v>
      </c>
      <c r="H38" s="101">
        <f>'Unallocated Detail'!D242</f>
        <v>0</v>
      </c>
    </row>
    <row r="39" spans="1:8" ht="15.9" customHeight="1" x14ac:dyDescent="0.25">
      <c r="A39" s="87"/>
      <c r="B39" s="88" t="s">
        <v>379</v>
      </c>
      <c r="C39" s="102">
        <f>SUM(C37:C38)</f>
        <v>1299999.6477049999</v>
      </c>
      <c r="D39" s="102">
        <f>SUM(D37:D38)</f>
        <v>646982.0022949999</v>
      </c>
      <c r="E39" s="94"/>
      <c r="F39" s="103"/>
      <c r="G39" s="103"/>
      <c r="H39" s="105">
        <f>SUM(H37:H38)</f>
        <v>1946981.65</v>
      </c>
    </row>
    <row r="40" spans="1:8" ht="15.9" customHeight="1" x14ac:dyDescent="0.25">
      <c r="A40" s="87" t="s">
        <v>13</v>
      </c>
      <c r="B40" s="92"/>
      <c r="C40" s="102"/>
      <c r="D40" s="102"/>
      <c r="E40" s="94"/>
      <c r="F40" s="103"/>
      <c r="G40" s="103"/>
      <c r="H40" s="97"/>
    </row>
    <row r="41" spans="1:8" ht="15.9" customHeight="1" x14ac:dyDescent="0.25">
      <c r="A41" s="87"/>
      <c r="B41" s="92" t="s">
        <v>403</v>
      </c>
      <c r="C41" s="102">
        <f t="shared" ref="C41:D43" si="7">$H41*F41</f>
        <v>2037033.635736</v>
      </c>
      <c r="D41" s="102">
        <f t="shared" si="7"/>
        <v>1013788.044264</v>
      </c>
      <c r="E41" s="94">
        <v>4</v>
      </c>
      <c r="F41" s="95">
        <f>VLOOKUP($E41,$B$60:$G$66,5,FALSE)</f>
        <v>0.66769999999999996</v>
      </c>
      <c r="G41" s="95">
        <f>VLOOKUP($E41,$B$60:$G$66,6,FALSE)</f>
        <v>0.33229999999999998</v>
      </c>
      <c r="H41" s="102">
        <f>'Unallocated Detail'!D245</f>
        <v>3050821.68</v>
      </c>
    </row>
    <row r="42" spans="1:8" ht="15.9" customHeight="1" x14ac:dyDescent="0.25">
      <c r="A42" s="87"/>
      <c r="B42" s="92" t="s">
        <v>404</v>
      </c>
      <c r="C42" s="102">
        <f t="shared" si="7"/>
        <v>0</v>
      </c>
      <c r="D42" s="102">
        <f t="shared" si="7"/>
        <v>0</v>
      </c>
      <c r="E42" s="94">
        <v>4</v>
      </c>
      <c r="F42" s="95">
        <f>VLOOKUP($E42,$B$60:$G$66,5,FALSE)</f>
        <v>0.66769999999999996</v>
      </c>
      <c r="G42" s="95">
        <f>VLOOKUP($E42,$B$60:$G$66,6,FALSE)</f>
        <v>0.33229999999999998</v>
      </c>
      <c r="H42" s="102">
        <f>'Unallocated Detail'!D246</f>
        <v>0</v>
      </c>
    </row>
    <row r="43" spans="1:8" ht="15.9" customHeight="1" x14ac:dyDescent="0.25">
      <c r="A43" s="87"/>
      <c r="B43" s="104" t="s">
        <v>405</v>
      </c>
      <c r="C43" s="101">
        <f t="shared" si="7"/>
        <v>0</v>
      </c>
      <c r="D43" s="101">
        <f t="shared" si="7"/>
        <v>0</v>
      </c>
      <c r="E43" s="99">
        <v>4</v>
      </c>
      <c r="F43" s="100">
        <f>VLOOKUP($E43,$B$60:$G$66,5,FALSE)</f>
        <v>0.66769999999999996</v>
      </c>
      <c r="G43" s="100">
        <f>VLOOKUP($E43,$B$60:$G$66,6,FALSE)</f>
        <v>0.33229999999999998</v>
      </c>
      <c r="H43" s="102">
        <f>'Unallocated Detail'!D247</f>
        <v>0</v>
      </c>
    </row>
    <row r="44" spans="1:8" ht="15.9" customHeight="1" x14ac:dyDescent="0.25">
      <c r="A44" s="87" t="s">
        <v>375</v>
      </c>
      <c r="B44" s="88" t="s">
        <v>379</v>
      </c>
      <c r="C44" s="102">
        <f>SUM(C41:C43)</f>
        <v>2037033.635736</v>
      </c>
      <c r="D44" s="102">
        <f>SUM(D41:D43)</f>
        <v>1013788.044264</v>
      </c>
      <c r="E44" s="94"/>
      <c r="F44" s="103"/>
      <c r="G44" s="103"/>
      <c r="H44" s="105">
        <f>SUM(H41:H43)</f>
        <v>3050821.68</v>
      </c>
    </row>
    <row r="45" spans="1:8" ht="15.9" customHeight="1" x14ac:dyDescent="0.25">
      <c r="A45" s="87" t="s">
        <v>406</v>
      </c>
      <c r="B45" s="88"/>
      <c r="C45" s="102"/>
      <c r="D45" s="102"/>
      <c r="E45" s="94"/>
      <c r="F45" s="103"/>
      <c r="G45" s="103"/>
      <c r="H45" s="97"/>
    </row>
    <row r="46" spans="1:8" ht="15.9" customHeight="1" x14ac:dyDescent="0.25">
      <c r="A46" s="87"/>
      <c r="B46" s="104" t="s">
        <v>407</v>
      </c>
      <c r="C46" s="101">
        <f>$H46*F46</f>
        <v>342945.41607699997</v>
      </c>
      <c r="D46" s="101">
        <f>$H46*G46</f>
        <v>170676.59392300001</v>
      </c>
      <c r="E46" s="99">
        <v>4</v>
      </c>
      <c r="F46" s="100">
        <f>VLOOKUP($E46,$B$60:$G$66,5,FALSE)</f>
        <v>0.66769999999999996</v>
      </c>
      <c r="G46" s="100">
        <f>VLOOKUP($E46,$B$60:$G$66,6,FALSE)</f>
        <v>0.33229999999999998</v>
      </c>
      <c r="H46" s="106">
        <f>'Unallocated Detail'!D267</f>
        <v>513622.01</v>
      </c>
    </row>
    <row r="47" spans="1:8" ht="15.9" customHeight="1" x14ac:dyDescent="0.25">
      <c r="A47" s="87" t="s">
        <v>375</v>
      </c>
      <c r="B47" s="88" t="s">
        <v>379</v>
      </c>
      <c r="C47" s="102">
        <f>C46</f>
        <v>342945.41607699997</v>
      </c>
      <c r="D47" s="102">
        <f>D46</f>
        <v>170676.59392300001</v>
      </c>
      <c r="E47" s="94"/>
      <c r="F47" s="103"/>
      <c r="G47" s="103"/>
      <c r="H47" s="97">
        <f>H46</f>
        <v>513622.01</v>
      </c>
    </row>
    <row r="48" spans="1:8" ht="15.9" customHeight="1" x14ac:dyDescent="0.25">
      <c r="A48" s="87"/>
      <c r="B48" s="88"/>
      <c r="C48" s="102"/>
      <c r="D48" s="102"/>
      <c r="E48" s="94"/>
      <c r="F48" s="103"/>
      <c r="G48" s="103"/>
      <c r="H48" s="97"/>
    </row>
    <row r="49" spans="1:8" ht="15.9" customHeight="1" x14ac:dyDescent="0.25">
      <c r="A49" s="107" t="s">
        <v>408</v>
      </c>
      <c r="B49" s="81"/>
      <c r="C49" s="102"/>
      <c r="D49" s="102"/>
      <c r="E49" s="108"/>
      <c r="F49" s="108"/>
      <c r="G49" s="108"/>
      <c r="H49" s="97"/>
    </row>
    <row r="50" spans="1:8" ht="15.9" customHeight="1" x14ac:dyDescent="0.25">
      <c r="A50" s="107"/>
      <c r="B50" s="104" t="s">
        <v>409</v>
      </c>
      <c r="C50" s="101">
        <v>0</v>
      </c>
      <c r="D50" s="101">
        <v>0</v>
      </c>
      <c r="E50" s="99">
        <v>4</v>
      </c>
      <c r="F50" s="100">
        <f>VLOOKUP($E50,$B$60:$G$66,5,FALSE)</f>
        <v>0.66769999999999996</v>
      </c>
      <c r="G50" s="100">
        <f>VLOOKUP($E50,$B$60:$G$66,6,FALSE)</f>
        <v>0.33229999999999998</v>
      </c>
      <c r="H50" s="106">
        <v>0</v>
      </c>
    </row>
    <row r="51" spans="1:8" ht="15.9" customHeight="1" x14ac:dyDescent="0.25">
      <c r="A51" s="107"/>
      <c r="B51" s="88" t="s">
        <v>379</v>
      </c>
      <c r="C51" s="102">
        <f>SUM(C50)</f>
        <v>0</v>
      </c>
      <c r="D51" s="102">
        <f>SUM(D50)</f>
        <v>0</v>
      </c>
      <c r="E51" s="94"/>
      <c r="F51" s="109"/>
      <c r="G51" s="109"/>
      <c r="H51" s="97">
        <f>SUM(H50)</f>
        <v>0</v>
      </c>
    </row>
    <row r="52" spans="1:8" ht="15.9" customHeight="1" x14ac:dyDescent="0.25">
      <c r="A52" s="107"/>
      <c r="B52" s="81"/>
      <c r="C52" s="102"/>
      <c r="D52" s="102"/>
      <c r="E52" s="94"/>
      <c r="F52" s="103"/>
      <c r="G52" s="103"/>
      <c r="H52" s="97"/>
    </row>
    <row r="53" spans="1:8" ht="15.9" customHeight="1" x14ac:dyDescent="0.25">
      <c r="A53" s="87" t="s">
        <v>410</v>
      </c>
      <c r="B53" s="88"/>
      <c r="C53" s="102"/>
      <c r="D53" s="102"/>
      <c r="E53" s="94"/>
      <c r="F53" s="103"/>
      <c r="G53" s="103"/>
      <c r="H53" s="97"/>
    </row>
    <row r="54" spans="1:8" ht="15.9" customHeight="1" x14ac:dyDescent="0.25">
      <c r="A54" s="87"/>
      <c r="B54" s="104" t="s">
        <v>411</v>
      </c>
      <c r="C54" s="102">
        <f>$H54*F54</f>
        <v>0</v>
      </c>
      <c r="D54" s="102">
        <f>$H54*G54</f>
        <v>0</v>
      </c>
      <c r="E54" s="94">
        <v>4</v>
      </c>
      <c r="F54" s="95">
        <f>VLOOKUP($E54,$B$60:$G$66,5,FALSE)</f>
        <v>0.66769999999999996</v>
      </c>
      <c r="G54" s="110">
        <f>VLOOKUP($E54,$B$60:$G$66,6,FALSE)</f>
        <v>0.33229999999999998</v>
      </c>
      <c r="H54" s="102">
        <f>'[1]Unallocated Detail'!D270</f>
        <v>0</v>
      </c>
    </row>
    <row r="55" spans="1:8" ht="15.9" customHeight="1" x14ac:dyDescent="0.25">
      <c r="A55" s="87"/>
      <c r="B55" s="104" t="s">
        <v>412</v>
      </c>
      <c r="C55" s="101">
        <f>$H55*F55</f>
        <v>0</v>
      </c>
      <c r="D55" s="101">
        <f>$H55*G55</f>
        <v>0</v>
      </c>
      <c r="E55" s="111">
        <v>4</v>
      </c>
      <c r="F55" s="100">
        <f>VLOOKUP($E55,$B$60:$G$66,5,FALSE)</f>
        <v>0.66769999999999996</v>
      </c>
      <c r="G55" s="100">
        <f>VLOOKUP($E55,$B$60:$G$66,6,FALSE)</f>
        <v>0.33229999999999998</v>
      </c>
      <c r="H55" s="101">
        <f>'[1]Unallocated Detail'!D271</f>
        <v>0</v>
      </c>
    </row>
    <row r="56" spans="1:8" ht="15.9" customHeight="1" x14ac:dyDescent="0.25">
      <c r="A56" s="112" t="s">
        <v>375</v>
      </c>
      <c r="B56" s="113" t="s">
        <v>379</v>
      </c>
      <c r="C56" s="101">
        <f>SUM(C54:C55)</f>
        <v>0</v>
      </c>
      <c r="D56" s="101">
        <f>SUM(D54:D55)</f>
        <v>0</v>
      </c>
      <c r="E56" s="99"/>
      <c r="F56" s="114"/>
      <c r="G56" s="114"/>
      <c r="H56" s="106">
        <f>SUM(H54:H55)</f>
        <v>0</v>
      </c>
    </row>
    <row r="57" spans="1:8" ht="15.9" customHeight="1" x14ac:dyDescent="0.25">
      <c r="A57" s="87"/>
      <c r="B57" s="88"/>
      <c r="C57" s="115"/>
      <c r="D57" s="115"/>
      <c r="E57" s="115"/>
      <c r="F57" s="103"/>
      <c r="G57" s="103"/>
      <c r="H57" s="27"/>
    </row>
    <row r="58" spans="1:8" ht="15.9" customHeight="1" x14ac:dyDescent="0.55000000000000004">
      <c r="A58" s="112" t="s">
        <v>413</v>
      </c>
      <c r="B58" s="113"/>
      <c r="C58" s="116">
        <f>C56+C51+C47+C44+C39+C35+C20+C11</f>
        <v>12595727.78707299</v>
      </c>
      <c r="D58" s="116">
        <f>D11+D20+D35+D39+D44+D47+D51+D56</f>
        <v>6768312.9929269953</v>
      </c>
      <c r="E58" s="116"/>
      <c r="F58" s="116"/>
      <c r="G58" s="117"/>
      <c r="H58" s="118">
        <f>H11+H20+H35+H39+H44+H47+H51+H56</f>
        <v>19364040.77999999</v>
      </c>
    </row>
    <row r="59" spans="1:8" ht="15.9" customHeight="1" x14ac:dyDescent="0.25">
      <c r="C59" s="119"/>
      <c r="D59" s="119"/>
      <c r="E59" s="119"/>
      <c r="F59" s="119"/>
      <c r="G59" s="119"/>
      <c r="H59" s="119"/>
    </row>
    <row r="60" spans="1:8" ht="15.9" customHeight="1" x14ac:dyDescent="0.25">
      <c r="A60" s="120"/>
      <c r="B60" s="121" t="s">
        <v>414</v>
      </c>
      <c r="C60" s="122"/>
      <c r="D60" s="122"/>
      <c r="E60" s="122"/>
      <c r="F60" s="123" t="s">
        <v>34</v>
      </c>
      <c r="G60" s="123" t="s">
        <v>33</v>
      </c>
      <c r="H60" s="124"/>
    </row>
    <row r="61" spans="1:8" ht="15.9" customHeight="1" x14ac:dyDescent="0.25">
      <c r="A61" s="87"/>
      <c r="B61" s="125">
        <v>1</v>
      </c>
      <c r="C61" s="126" t="s">
        <v>415</v>
      </c>
      <c r="D61" s="67"/>
      <c r="E61" s="67"/>
      <c r="F61" s="127">
        <v>0.58099999999999996</v>
      </c>
      <c r="G61" s="128">
        <v>0.41899999999999998</v>
      </c>
      <c r="H61" s="129">
        <f>SUM(F61:G61)</f>
        <v>1</v>
      </c>
    </row>
    <row r="62" spans="1:8" ht="15.9" customHeight="1" x14ac:dyDescent="0.25">
      <c r="A62" s="87"/>
      <c r="B62" s="125">
        <v>2</v>
      </c>
      <c r="C62" s="126" t="s">
        <v>416</v>
      </c>
      <c r="D62" s="67"/>
      <c r="E62" s="67"/>
      <c r="F62" s="130">
        <v>0.62770000000000004</v>
      </c>
      <c r="G62" s="129">
        <v>0.37230000000000002</v>
      </c>
      <c r="H62" s="129">
        <f>SUM(F62:G62)</f>
        <v>1</v>
      </c>
    </row>
    <row r="63" spans="1:8" ht="15.9" customHeight="1" x14ac:dyDescent="0.25">
      <c r="A63" s="87"/>
      <c r="B63" s="125">
        <v>3</v>
      </c>
      <c r="C63" s="67" t="s">
        <v>417</v>
      </c>
      <c r="D63" s="67"/>
      <c r="E63" s="67"/>
      <c r="F63" s="130">
        <v>0.60780000000000001</v>
      </c>
      <c r="G63" s="129">
        <v>0.39219999999999999</v>
      </c>
      <c r="H63" s="129">
        <f>SUM(F63:G63)</f>
        <v>1</v>
      </c>
    </row>
    <row r="64" spans="1:8" ht="15.9" customHeight="1" x14ac:dyDescent="0.25">
      <c r="A64" s="87"/>
      <c r="B64" s="125">
        <v>4</v>
      </c>
      <c r="C64" s="126" t="s">
        <v>418</v>
      </c>
      <c r="D64" s="67"/>
      <c r="E64" s="67"/>
      <c r="F64" s="130">
        <v>0.66769999999999996</v>
      </c>
      <c r="G64" s="129">
        <v>0.33229999999999998</v>
      </c>
      <c r="H64" s="129">
        <f>SUM(F64:G64)</f>
        <v>1</v>
      </c>
    </row>
    <row r="65" spans="1:8" ht="15.9" customHeight="1" x14ac:dyDescent="0.25">
      <c r="A65" s="112"/>
      <c r="B65" s="131">
        <v>5</v>
      </c>
      <c r="C65" s="132" t="s">
        <v>419</v>
      </c>
      <c r="D65" s="24"/>
      <c r="E65" s="24"/>
      <c r="F65" s="133">
        <v>0.67530000000000001</v>
      </c>
      <c r="G65" s="134">
        <v>0.32469999999999999</v>
      </c>
      <c r="H65" s="134">
        <f>SUM(F65:G65)</f>
        <v>1</v>
      </c>
    </row>
    <row r="66" spans="1:8" ht="12" customHeight="1" x14ac:dyDescent="0.25"/>
    <row r="67" spans="1:8" ht="15.9" customHeight="1" x14ac:dyDescent="0.25">
      <c r="A67" s="135"/>
      <c r="C67" s="136"/>
      <c r="D67" s="136"/>
      <c r="E67" s="136"/>
      <c r="F67" s="136"/>
      <c r="G67" s="136"/>
      <c r="H67" s="136"/>
    </row>
    <row r="68" spans="1:8" ht="15.9" customHeight="1" x14ac:dyDescent="0.25">
      <c r="C68" s="136"/>
      <c r="D68" s="136"/>
      <c r="E68" s="136"/>
      <c r="F68" s="136"/>
      <c r="G68" s="136"/>
      <c r="H68" s="136"/>
    </row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2" fitToWidth="0" fitToHeight="0" orientation="portrait" r:id="rId1"/>
  <headerFooter>
    <oddFooter>&amp;R&amp;"Arial,Regular"&amp;9Common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9D67728-6B86-40B6-84F1-E5FC8C93F70C}"/>
</file>

<file path=customXml/itemProps2.xml><?xml version="1.0" encoding="utf-8"?>
<ds:datastoreItem xmlns:ds="http://schemas.openxmlformats.org/officeDocument/2006/customXml" ds:itemID="{762468CB-6347-4303-9EA2-B1ADCC418F74}"/>
</file>

<file path=customXml/itemProps3.xml><?xml version="1.0" encoding="utf-8"?>
<ds:datastoreItem xmlns:ds="http://schemas.openxmlformats.org/officeDocument/2006/customXml" ds:itemID="{EFC093A3-92E9-4834-B343-7E0F0485009E}"/>
</file>

<file path=customXml/itemProps4.xml><?xml version="1.0" encoding="utf-8"?>
<ds:datastoreItem xmlns:ds="http://schemas.openxmlformats.org/officeDocument/2006/customXml" ds:itemID="{FCE02ECE-9F00-42AF-AB12-C00B8FE7B1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2017-05-15T18:11:06Z</cp:lastPrinted>
  <dcterms:created xsi:type="dcterms:W3CDTF">2017-04-21T00:33:16Z</dcterms:created>
  <dcterms:modified xsi:type="dcterms:W3CDTF">2017-05-15T18:12:13Z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