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815" tabRatio="846" activeTab="0"/>
  </bookViews>
  <sheets>
    <sheet name="Title Page" sheetId="1" r:id="rId1"/>
    <sheet name="Check Sheet" sheetId="2" r:id="rId2"/>
    <sheet name="Item 100, pg 23 " sheetId="3" r:id="rId3"/>
    <sheet name="Item 105, pg 27" sheetId="4" r:id="rId4"/>
    <sheet name="Item 105, pg 29" sheetId="5" r:id="rId5"/>
    <sheet name="Item 105, pg 30" sheetId="6" r:id="rId6"/>
    <sheet name="Item 105, pg 32" sheetId="7" r:id="rId7"/>
    <sheet name="Item 255, pg 48" sheetId="8" r:id="rId8"/>
    <sheet name="Item 255, pg 49" sheetId="9" r:id="rId9"/>
    <sheet name="Item 255, pg 50" sheetId="10" r:id="rId10"/>
    <sheet name="Item 255, pg 51" sheetId="11" r:id="rId11"/>
  </sheets>
  <definedNames>
    <definedName name="_xlnm.Print_Area" localSheetId="4">'Item 105, pg 29'!$A$1:$J$49</definedName>
    <definedName name="_xlnm.Print_Area" localSheetId="7">'Item 255, pg 48'!$A$1:$L$56</definedName>
  </definedNames>
  <calcPr fullCalcOnLoad="1"/>
</workbook>
</file>

<file path=xl/sharedStrings.xml><?xml version="1.0" encoding="utf-8"?>
<sst xmlns="http://schemas.openxmlformats.org/spreadsheetml/2006/main" count="752" uniqueCount="249">
  <si>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</si>
  <si>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</si>
  <si>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</si>
  <si>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</si>
  <si>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</si>
  <si>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</si>
  <si>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</si>
  <si>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</si>
  <si>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</si>
  <si>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</si>
  <si>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</si>
  <si>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</si>
  <si>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</si>
  <si>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</si>
  <si>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</si>
  <si>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</si>
  <si>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</si>
  <si>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</si>
  <si>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4:</t>
  </si>
  <si>
    <t>Rate per receptacle</t>
  </si>
  <si>
    <t>32-gallon can or unit</t>
  </si>
  <si>
    <t>Mini-can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</si>
  <si>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</si>
  <si>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</si>
  <si>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</si>
  <si>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</si>
  <si>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</si>
  <si>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</si>
  <si>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</si>
  <si>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</si>
  <si>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</si>
  <si>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</si>
  <si>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</si>
  <si>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Note 2:</t>
  </si>
  <si>
    <t>Note 3: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</si>
  <si>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</si>
  <si>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</si>
  <si>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</si>
  <si>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</si>
  <si>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</si>
  <si>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</si>
  <si>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</si>
  <si>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</si>
  <si>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</si>
  <si>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</si>
  <si>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</si>
  <si>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</si>
  <si>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</si>
  <si>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</si>
  <si>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</si>
  <si>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</si>
  <si>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</si>
  <si>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</si>
  <si>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</si>
  <si>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</si>
  <si>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</si>
  <si>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</si>
  <si>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</si>
  <si>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</si>
  <si>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</si>
  <si>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</si>
  <si>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</si>
  <si>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</si>
  <si>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</si>
  <si>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Each Scheduled Pickup</t>
  </si>
  <si>
    <t>32 gal can</t>
  </si>
  <si>
    <t>Item 255 -- Container Service -- Dumped in Company's Vehicle</t>
  </si>
  <si>
    <t xml:space="preserve">Note 2:  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</si>
  <si>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</si>
  <si>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</si>
  <si>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</si>
  <si>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(For Official Use Only)</t>
  </si>
  <si>
    <t>of</t>
  </si>
  <si>
    <t>Effective Date: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</si>
  <si>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</si>
  <si>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</si>
  <si>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</si>
  <si>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</si>
  <si>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</si>
  <si>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</si>
  <si>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</si>
  <si>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</si>
  <si>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</si>
  <si>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</si>
  <si>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</si>
  <si>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</si>
  <si>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</si>
  <si>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</si>
  <si>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</si>
  <si>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</si>
  <si>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</si>
  <si>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</si>
  <si>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</si>
  <si>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</si>
  <si>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</si>
  <si>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Supplement No.</t>
  </si>
  <si>
    <t>Revision No.</t>
  </si>
  <si>
    <t xml:space="preserve">        Effective Date:</t>
  </si>
  <si>
    <t xml:space="preserve">           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</si>
  <si>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</si>
  <si>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</si>
  <si>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Service Area: Pierce County as described in Appendix A</t>
  </si>
  <si>
    <t>Service Area:   Pierce County as described in Appendix A</t>
  </si>
  <si>
    <t>yardwaste program are shown on page 24.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</si>
  <si>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</si>
  <si>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</si>
  <si>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</si>
  <si>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</si>
  <si>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Flat Monthly Charge</t>
  </si>
  <si>
    <t>$</t>
  </si>
  <si>
    <t>Type of receptacle</t>
  </si>
  <si>
    <t xml:space="preserve"> </t>
  </si>
  <si>
    <t>Rate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</si>
  <si>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</si>
  <si>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</si>
  <si>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</si>
  <si>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</si>
  <si>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</si>
  <si>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</si>
  <si>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</si>
  <si>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</si>
  <si>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</si>
  <si>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</si>
  <si>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</si>
  <si>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</si>
  <si>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 xml:space="preserve">Item 105 -- Multi-family Service -- Monthly Rates </t>
  </si>
  <si>
    <t xml:space="preserve">Non-compacted Recycling Material </t>
  </si>
  <si>
    <t>Multi-family residential rates per container for garbage customers using drop box service</t>
  </si>
  <si>
    <t>90 gal toter</t>
  </si>
  <si>
    <t>Number of Receptacles</t>
  </si>
  <si>
    <t>Frequency of pickup</t>
  </si>
  <si>
    <t>P</t>
  </si>
  <si>
    <t>Rent per day</t>
  </si>
  <si>
    <t>Rent per month</t>
  </si>
  <si>
    <t>Pickup Charge</t>
  </si>
  <si>
    <t>(See notes 1, 2 &amp; 3)</t>
  </si>
  <si>
    <t>Special Pickup Charge</t>
  </si>
  <si>
    <t>Frequency of Service Codes: W=Weekly; EOW-Every Other Week; M=Monthly; P=Per Pickup</t>
  </si>
  <si>
    <t>A charge of $2.85 per residential living unit will be assessed to the owner/manager of a Multi-Family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</si>
  <si>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</si>
  <si>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</si>
  <si>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</si>
  <si>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</si>
  <si>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</si>
  <si>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</si>
  <si>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</si>
  <si>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</si>
  <si>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</si>
  <si>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</si>
  <si>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</si>
  <si>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</si>
  <si>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Murrey's Disposal Co., Inc  G-9</t>
  </si>
  <si>
    <t>Recycl only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</si>
  <si>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</si>
  <si>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</si>
  <si>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</si>
  <si>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</si>
  <si>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</si>
  <si>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</si>
  <si>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  3 Yard</t>
  </si>
  <si>
    <t xml:space="preserve">                  Effective Date:</t>
  </si>
  <si>
    <t>price adjustment will be adjusted annually using the deferred accounting method.</t>
  </si>
  <si>
    <t>Recycling credit/debit (if applicable): Customers receiving service will receive a commodity</t>
  </si>
  <si>
    <t xml:space="preserve">          Effective Date:</t>
  </si>
  <si>
    <t>Permanent Service:  Service is defined as no less than scheduled or a minimum of  every other week pickup.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</si>
  <si>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</si>
  <si>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</si>
  <si>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</si>
  <si>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</si>
  <si>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</si>
  <si>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</si>
  <si>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Description/rules related to recycling program are shown on page 23.</t>
  </si>
  <si>
    <t xml:space="preserve">Applies only to services provided to Multi-Family residence </t>
  </si>
  <si>
    <t xml:space="preserve">     Applies only to services provided to Multi-Family residence </t>
  </si>
  <si>
    <t xml:space="preserve">                 Effective Date:</t>
  </si>
  <si>
    <t>An additional charge of $.75 per unit will be assessed to all Multi Family complexes who elect not to recycle or who do not</t>
  </si>
  <si>
    <t xml:space="preserve">provide adequate recycling service to the complex.  Adequate recycling service is defined as 16-gallons of available recycling </t>
  </si>
  <si>
    <t xml:space="preserve">recycling service.  Adequate recycling service is defined as 16-gallons of available recycling volume per </t>
  </si>
  <si>
    <t xml:space="preserve">complex who are on irregular garbage service who do not elect to recycle or who provide less than adequate </t>
  </si>
  <si>
    <t xml:space="preserve">Note 4:  </t>
  </si>
  <si>
    <t>Yard Waste</t>
  </si>
  <si>
    <t>Yard-Waste</t>
  </si>
  <si>
    <t>1-Over-sized*</t>
  </si>
  <si>
    <t>2-Over-sized*</t>
  </si>
  <si>
    <t>Note *</t>
  </si>
  <si>
    <t>Note 5:</t>
  </si>
  <si>
    <t>20-gallon can or unit</t>
  </si>
  <si>
    <t xml:space="preserve">Customers who subscribe to yard waste service for  90-days or less shall be assessed a delivery fee of $18.30. </t>
  </si>
  <si>
    <t>For container service items 240 or 255 may be used.   For drop box service items 260 or 275 may be used.</t>
  </si>
  <si>
    <t xml:space="preserve">This service option is not available to new customers and is being phased out for existing customers. </t>
  </si>
  <si>
    <t xml:space="preserve">$1.01 per pickup for unlatching, unlocking gates and/or containers </t>
  </si>
  <si>
    <t>volume per multi-family unit, per week.</t>
  </si>
  <si>
    <t>Above rates include $4.41 per yard, per pick-up for recycling service.</t>
  </si>
  <si>
    <t>multi-family unit, per week.</t>
  </si>
  <si>
    <t>An initial delivery charge of $39.42 will be assessed if customers request delivery of a compactor.</t>
  </si>
  <si>
    <t>If a company employee disconnects/reconnects a compactor a charge of $6.60 per haul will be assessed.</t>
  </si>
  <si>
    <t>Recycling rates on this page expire: February 28, 2018 (C)</t>
  </si>
  <si>
    <t>Recycling rates on this page expire on: February 28, 2018 (C)</t>
  </si>
  <si>
    <t>Recycling rates on this page expire on: Febraury 28, 2018 (C)</t>
  </si>
  <si>
    <t xml:space="preserve">Revised Page No. </t>
  </si>
  <si>
    <t xml:space="preserve">  Revised Page No. </t>
  </si>
  <si>
    <t xml:space="preserve">     Effective Date: </t>
  </si>
  <si>
    <t>Revised Page No.</t>
  </si>
  <si>
    <t>Customers receiving service will receive a commodity price adjustment of $.88 (R) credit per month.  The commodity</t>
  </si>
  <si>
    <t xml:space="preserve">price adjustment of $.88 (R) credit per month.  The commodity price adjustment will be adjusted </t>
  </si>
  <si>
    <t>price adjustment of $.88 (R) credit per month.  The commodity price adjustment will be adjusted</t>
  </si>
  <si>
    <t>Heather Garland</t>
  </si>
  <si>
    <t>Customers receiving service will receive a commodity price adjustment of $.38 (R) credit per yard per pick-up,</t>
  </si>
  <si>
    <t>Customers receiving service will receive a commodity price adjustment of $.38 (R) credit per yard per pickup.</t>
  </si>
  <si>
    <t>Customers receiving service will receive a commodity price adjustment of $.38 (R) credit per yard per pick-up.</t>
  </si>
  <si>
    <t>Tariff No. 27</t>
  </si>
  <si>
    <t>Cancels</t>
  </si>
  <si>
    <t>Tariff No. 26</t>
  </si>
  <si>
    <t>Murrey's Disposal Co., Inc.   G-9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</si>
  <si>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</si>
  <si>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</si>
  <si>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</si>
  <si>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</si>
  <si>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</si>
  <si>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</si>
  <si>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</si>
  <si>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</si>
  <si>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</si>
  <si>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</si>
  <si>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</si>
  <si>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</si>
  <si>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</si>
  <si>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t>Mark Gingrich</t>
  </si>
  <si>
    <r>
      <t>Telephone Number</t>
    </r>
    <r>
      <rPr>
        <sz val="6"/>
        <rFont val="Arial"/>
        <family val="2"/>
      </rPr>
      <t>(including area code)</t>
    </r>
  </si>
  <si>
    <t>Title:</t>
  </si>
  <si>
    <t>Operations Manager</t>
  </si>
  <si>
    <t>Phone:</t>
  </si>
  <si>
    <t>(253) 922-6682</t>
  </si>
  <si>
    <t>FAX number, if any</t>
  </si>
  <si>
    <t>E-mail:</t>
  </si>
  <si>
    <t>markgi@wcnx.org</t>
  </si>
  <si>
    <t>Fax:</t>
  </si>
  <si>
    <t>(253) 922-8436</t>
  </si>
  <si>
    <t>E-mail address, if any:</t>
  </si>
  <si>
    <t>Issued by:</t>
  </si>
  <si>
    <t>Issue date:</t>
  </si>
  <si>
    <t>Docket No.____________________  Date:_________________________  By:__________________________</t>
  </si>
  <si>
    <t xml:space="preserve">1 Revised Title Page  </t>
  </si>
  <si>
    <t>Vancouver, WA  98661</t>
  </si>
  <si>
    <t>(360) 695-4923</t>
  </si>
  <si>
    <t>(360) 695-5091</t>
  </si>
  <si>
    <t>heatherg@wcnx.org</t>
  </si>
  <si>
    <t>The rates $10.28 and $11.06 includes $7.20 for recycling.</t>
  </si>
  <si>
    <t>501 SE Columbia Shores Blvd #350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</si>
</sst>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  <numFmt numFmtId="174" formatCode="&quot;$&quot;#,##0.000_);[Red]\(&quot;$&quot;#,##0.000\)"/>
    <numFmt numFmtId="175" formatCode="[$€-2]\ #,##0.00_);[Red]\([$€-2]\ #,##0.00\)"/>
  </numFmts>
  <fonts count="5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Border="1" applyAlignment="1">
      <alignment horizontal="left" indent="1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left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21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168" fontId="0" fillId="0" borderId="2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8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0" fillId="0" borderId="13" xfId="60" applyBorder="1" applyAlignment="1">
      <alignment horizontal="left"/>
      <protection/>
    </xf>
    <xf numFmtId="167" fontId="0" fillId="0" borderId="16" xfId="60" applyNumberFormat="1" applyBorder="1" applyAlignment="1">
      <alignment horizontal="left"/>
      <protection/>
    </xf>
    <xf numFmtId="167" fontId="0" fillId="0" borderId="17" xfId="60" applyNumberFormat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5" fillId="0" borderId="0" xfId="60" applyFont="1" applyBorder="1">
      <alignment/>
      <protection/>
    </xf>
    <xf numFmtId="0" fontId="3" fillId="0" borderId="18" xfId="60" applyFont="1" applyFill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0" fillId="0" borderId="20" xfId="60" applyBorder="1">
      <alignment/>
      <protection/>
    </xf>
    <xf numFmtId="0" fontId="0" fillId="0" borderId="21" xfId="60" applyBorder="1" applyAlignment="1">
      <alignment horizontal="left" indent="1"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21" xfId="60" applyFont="1" applyBorder="1" applyAlignment="1">
      <alignment horizontal="left" indent="1"/>
      <protection/>
    </xf>
    <xf numFmtId="0" fontId="0" fillId="0" borderId="18" xfId="60" applyFont="1" applyBorder="1" applyAlignment="1">
      <alignment horizontal="center"/>
      <protection/>
    </xf>
    <xf numFmtId="0" fontId="5" fillId="0" borderId="19" xfId="60" applyFont="1" applyBorder="1" applyAlignment="1">
      <alignment horizontal="center"/>
      <protection/>
    </xf>
    <xf numFmtId="0" fontId="0" fillId="0" borderId="0" xfId="60" applyBorder="1" applyAlignment="1">
      <alignment horizontal="left"/>
      <protection/>
    </xf>
    <xf numFmtId="0" fontId="0" fillId="0" borderId="0" xfId="60" applyFont="1" applyBorder="1" applyAlignment="1">
      <alignment horizontal="left"/>
      <protection/>
    </xf>
    <xf numFmtId="0" fontId="0" fillId="0" borderId="13" xfId="60" applyFont="1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4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4" xfId="0" applyFill="1" applyBorder="1" applyAlignment="1">
      <alignment/>
    </xf>
    <xf numFmtId="0" fontId="55" fillId="0" borderId="13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168" fontId="0" fillId="0" borderId="20" xfId="60" applyNumberFormat="1" applyBorder="1" applyAlignment="1">
      <alignment horizontal="center"/>
      <protection/>
    </xf>
    <xf numFmtId="0" fontId="0" fillId="0" borderId="20" xfId="60" applyBorder="1" applyAlignment="1">
      <alignment horizontal="center"/>
      <protection/>
    </xf>
    <xf numFmtId="168" fontId="0" fillId="0" borderId="20" xfId="60" applyNumberFormat="1" applyFont="1" applyBorder="1" applyAlignment="1">
      <alignment horizontal="center"/>
      <protection/>
    </xf>
    <xf numFmtId="0" fontId="0" fillId="0" borderId="22" xfId="60" applyBorder="1">
      <alignment/>
      <protection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168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21" xfId="48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left"/>
    </xf>
    <xf numFmtId="44" fontId="0" fillId="0" borderId="18" xfId="48" applyFont="1" applyFill="1" applyBorder="1" applyAlignment="1">
      <alignment horizontal="right"/>
    </xf>
    <xf numFmtId="44" fontId="55" fillId="0" borderId="18" xfId="48" applyFont="1" applyFill="1" applyBorder="1" applyAlignment="1">
      <alignment horizontal="right"/>
    </xf>
    <xf numFmtId="4" fontId="55" fillId="0" borderId="19" xfId="0" applyNumberFormat="1" applyFont="1" applyFill="1" applyBorder="1" applyAlignment="1">
      <alignment horizontal="left"/>
    </xf>
    <xf numFmtId="44" fontId="0" fillId="0" borderId="21" xfId="48" applyFont="1" applyFill="1" applyBorder="1" applyAlignment="1">
      <alignment horizontal="right"/>
    </xf>
    <xf numFmtId="44" fontId="0" fillId="0" borderId="21" xfId="48" applyFont="1" applyBorder="1" applyAlignment="1">
      <alignment horizontal="right"/>
    </xf>
    <xf numFmtId="4" fontId="0" fillId="0" borderId="19" xfId="0" applyNumberFormat="1" applyFont="1" applyBorder="1" applyAlignment="1">
      <alignment horizontal="left"/>
    </xf>
    <xf numFmtId="44" fontId="0" fillId="0" borderId="18" xfId="48" applyFont="1" applyBorder="1" applyAlignment="1">
      <alignment horizontal="right"/>
    </xf>
    <xf numFmtId="44" fontId="55" fillId="0" borderId="18" xfId="48" applyFont="1" applyBorder="1" applyAlignment="1">
      <alignment horizontal="right"/>
    </xf>
    <xf numFmtId="4" fontId="55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4" fontId="55" fillId="0" borderId="21" xfId="48" applyFont="1" applyBorder="1" applyAlignment="1">
      <alignment horizontal="right"/>
    </xf>
    <xf numFmtId="44" fontId="55" fillId="0" borderId="21" xfId="48" applyFont="1" applyFill="1" applyBorder="1" applyAlignment="1">
      <alignment horizontal="right"/>
    </xf>
    <xf numFmtId="44" fontId="0" fillId="0" borderId="18" xfId="48" applyFont="1" applyBorder="1" applyAlignment="1">
      <alignment/>
    </xf>
    <xf numFmtId="0" fontId="0" fillId="0" borderId="13" xfId="0" applyFont="1" applyFill="1" applyBorder="1" applyAlignment="1">
      <alignment horizontal="left"/>
    </xf>
    <xf numFmtId="168" fontId="0" fillId="0" borderId="21" xfId="0" applyNumberFormat="1" applyFont="1" applyBorder="1" applyAlignment="1">
      <alignment horizontal="right"/>
    </xf>
    <xf numFmtId="0" fontId="0" fillId="0" borderId="17" xfId="60" applyBorder="1" applyAlignment="1">
      <alignment horizontal="left"/>
      <protection/>
    </xf>
    <xf numFmtId="0" fontId="3" fillId="0" borderId="21" xfId="60" applyFont="1" applyBorder="1" applyAlignment="1">
      <alignment horizontal="left"/>
      <protection/>
    </xf>
    <xf numFmtId="1" fontId="0" fillId="0" borderId="20" xfId="60" applyNumberFormat="1" applyBorder="1" applyAlignment="1">
      <alignment horizontal="center"/>
      <protection/>
    </xf>
    <xf numFmtId="0" fontId="0" fillId="0" borderId="10" xfId="60" applyBorder="1" applyAlignment="1">
      <alignment horizontal="left" indent="1"/>
      <protection/>
    </xf>
    <xf numFmtId="0" fontId="0" fillId="0" borderId="23" xfId="60" applyBorder="1">
      <alignment/>
      <protection/>
    </xf>
    <xf numFmtId="0" fontId="0" fillId="0" borderId="15" xfId="60" applyBorder="1" applyAlignment="1">
      <alignment horizontal="left" indent="1"/>
      <protection/>
    </xf>
    <xf numFmtId="168" fontId="0" fillId="0" borderId="15" xfId="60" applyNumberFormat="1" applyFont="1" applyBorder="1" applyAlignment="1">
      <alignment horizontal="center"/>
      <protection/>
    </xf>
    <xf numFmtId="0" fontId="0" fillId="0" borderId="24" xfId="60" applyBorder="1">
      <alignment/>
      <protection/>
    </xf>
    <xf numFmtId="168" fontId="0" fillId="0" borderId="24" xfId="60" applyNumberFormat="1" applyFont="1" applyBorder="1" applyAlignment="1">
      <alignment horizontal="center"/>
      <protection/>
    </xf>
    <xf numFmtId="0" fontId="4" fillId="0" borderId="0" xfId="60" applyFont="1" applyBorder="1">
      <alignment/>
      <protection/>
    </xf>
    <xf numFmtId="0" fontId="0" fillId="0" borderId="13" xfId="60" applyFont="1" applyBorder="1" applyAlignment="1" quotePrefix="1">
      <alignment horizontal="left"/>
      <protection/>
    </xf>
    <xf numFmtId="0" fontId="0" fillId="0" borderId="0" xfId="60" applyFont="1" applyBorder="1" applyAlignment="1" quotePrefix="1">
      <alignment horizontal="left"/>
      <protection/>
    </xf>
    <xf numFmtId="0" fontId="0" fillId="0" borderId="0" xfId="60" applyFont="1" applyFill="1" applyBorder="1" applyAlignment="1">
      <alignment horizontal="left"/>
      <protection/>
    </xf>
    <xf numFmtId="0" fontId="3" fillId="0" borderId="14" xfId="60" applyFont="1" applyBorder="1" applyAlignment="1">
      <alignment horizontal="right"/>
      <protection/>
    </xf>
    <xf numFmtId="0" fontId="0" fillId="0" borderId="16" xfId="60" applyFont="1" applyBorder="1">
      <alignment/>
      <protection/>
    </xf>
    <xf numFmtId="0" fontId="12" fillId="0" borderId="0" xfId="0" applyFont="1" applyBorder="1" applyAlignment="1">
      <alignment/>
    </xf>
    <xf numFmtId="2" fontId="0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8" fontId="0" fillId="0" borderId="14" xfId="0" applyNumberFormat="1" applyBorder="1" applyAlignment="1">
      <alignment/>
    </xf>
    <xf numFmtId="8" fontId="55" fillId="0" borderId="21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9" xfId="0" applyNumberFormat="1" applyFont="1" applyBorder="1" applyAlignment="1">
      <alignment horizontal="left"/>
    </xf>
    <xf numFmtId="0" fontId="0" fillId="0" borderId="20" xfId="60" applyFill="1" applyBorder="1">
      <alignment/>
      <protection/>
    </xf>
    <xf numFmtId="168" fontId="0" fillId="0" borderId="19" xfId="0" applyNumberFormat="1" applyFont="1" applyBorder="1" applyAlignment="1">
      <alignment/>
    </xf>
    <xf numFmtId="4" fontId="0" fillId="0" borderId="21" xfId="0" applyNumberFormat="1" applyFill="1" applyBorder="1" applyAlignment="1">
      <alignment/>
    </xf>
    <xf numFmtId="168" fontId="0" fillId="0" borderId="21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0" fillId="0" borderId="0" xfId="60" applyFont="1" applyFill="1" applyBorder="1">
      <alignment/>
      <protection/>
    </xf>
    <xf numFmtId="0" fontId="13" fillId="0" borderId="0" xfId="0" applyFont="1" applyBorder="1" applyAlignment="1">
      <alignment vertical="center"/>
    </xf>
    <xf numFmtId="0" fontId="0" fillId="0" borderId="14" xfId="60" applyFont="1" applyBorder="1" applyAlignment="1">
      <alignment horizontal="right"/>
      <protection/>
    </xf>
    <xf numFmtId="0" fontId="0" fillId="0" borderId="16" xfId="60" applyFont="1" applyBorder="1" applyAlignment="1">
      <alignment horizontal="centerContinuous"/>
      <protection/>
    </xf>
    <xf numFmtId="0" fontId="0" fillId="0" borderId="16" xfId="60" applyBorder="1" applyAlignment="1">
      <alignment horizontal="centerContinuous"/>
      <protection/>
    </xf>
    <xf numFmtId="0" fontId="1" fillId="0" borderId="13" xfId="60" applyFont="1" applyBorder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horizontal="right"/>
      <protection/>
    </xf>
    <xf numFmtId="0" fontId="1" fillId="0" borderId="16" xfId="60" applyFont="1" applyBorder="1">
      <alignment/>
      <protection/>
    </xf>
    <xf numFmtId="0" fontId="1" fillId="0" borderId="13" xfId="60" applyFont="1" applyBorder="1" applyAlignment="1">
      <alignment horizontal="right"/>
      <protection/>
    </xf>
    <xf numFmtId="0" fontId="1" fillId="0" borderId="16" xfId="60" applyFont="1" applyFill="1" applyBorder="1">
      <alignment/>
      <protection/>
    </xf>
    <xf numFmtId="0" fontId="1" fillId="0" borderId="17" xfId="60" applyFont="1" applyBorder="1">
      <alignment/>
      <protection/>
    </xf>
    <xf numFmtId="0" fontId="1" fillId="0" borderId="13" xfId="60" applyFont="1" applyBorder="1" applyAlignment="1" quotePrefix="1">
      <alignment horizontal="left"/>
      <protection/>
    </xf>
    <xf numFmtId="0" fontId="1" fillId="0" borderId="0" xfId="60" applyFont="1" applyBorder="1" applyAlignment="1" quotePrefix="1">
      <alignment horizontal="right"/>
      <protection/>
    </xf>
    <xf numFmtId="0" fontId="0" fillId="0" borderId="16" xfId="60" applyFill="1" applyBorder="1">
      <alignment/>
      <protection/>
    </xf>
    <xf numFmtId="0" fontId="1" fillId="0" borderId="13" xfId="60" applyFont="1" applyFill="1" applyBorder="1" applyAlignment="1">
      <alignment horizontal="right"/>
      <protection/>
    </xf>
    <xf numFmtId="0" fontId="1" fillId="0" borderId="18" xfId="60" applyFont="1" applyFill="1" applyBorder="1">
      <alignment/>
      <protection/>
    </xf>
    <xf numFmtId="0" fontId="1" fillId="0" borderId="19" xfId="60" applyFont="1" applyBorder="1">
      <alignment/>
      <protection/>
    </xf>
    <xf numFmtId="0" fontId="6" fillId="0" borderId="16" xfId="56" applyFill="1" applyBorder="1" applyAlignment="1" applyProtection="1">
      <alignment/>
      <protection/>
    </xf>
    <xf numFmtId="0" fontId="1" fillId="0" borderId="15" xfId="60" applyFont="1" applyBorder="1" applyAlignment="1">
      <alignment horizontal="right"/>
      <protection/>
    </xf>
    <xf numFmtId="0" fontId="1" fillId="0" borderId="16" xfId="60" applyFont="1" applyBorder="1" applyAlignment="1">
      <alignment horizontal="right"/>
      <protection/>
    </xf>
    <xf numFmtId="167" fontId="0" fillId="0" borderId="0" xfId="60" applyNumberFormat="1" applyFill="1" applyBorder="1" applyAlignment="1">
      <alignment horizontal="left"/>
      <protection/>
    </xf>
    <xf numFmtId="167" fontId="0" fillId="0" borderId="0" xfId="60" applyNumberFormat="1" applyFont="1" applyFill="1" applyBorder="1" applyAlignment="1">
      <alignment horizontal="left"/>
      <protection/>
    </xf>
    <xf numFmtId="0" fontId="14" fillId="0" borderId="13" xfId="60" applyFont="1" applyBorder="1" applyAlignment="1" quotePrefix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6" fillId="0" borderId="16" xfId="56" applyBorder="1" applyAlignment="1" applyProtection="1">
      <alignment/>
      <protection/>
    </xf>
    <xf numFmtId="0" fontId="14" fillId="0" borderId="13" xfId="60" applyFont="1" applyBorder="1" applyAlignment="1">
      <alignment horizontal="center"/>
      <protection/>
    </xf>
    <xf numFmtId="0" fontId="16" fillId="0" borderId="0" xfId="60" applyFont="1" applyBorder="1" applyAlignment="1">
      <alignment horizontal="center"/>
      <protection/>
    </xf>
    <xf numFmtId="0" fontId="16" fillId="0" borderId="14" xfId="60" applyFont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ill="1" applyBorder="1" applyAlignment="1">
      <alignment horizontal="center"/>
      <protection/>
    </xf>
    <xf numFmtId="0" fontId="0" fillId="0" borderId="14" xfId="60" applyFill="1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14" xfId="60" applyBorder="1" applyAlignment="1">
      <alignment horizontal="center"/>
      <protection/>
    </xf>
    <xf numFmtId="0" fontId="1" fillId="0" borderId="0" xfId="60" applyFont="1" applyBorder="1" applyAlignment="1" quotePrefix="1">
      <alignment horizontal="center"/>
      <protection/>
    </xf>
    <xf numFmtId="0" fontId="1" fillId="0" borderId="11" xfId="60" applyFont="1" applyBorder="1" applyAlignment="1">
      <alignment horizontal="center"/>
      <protection/>
    </xf>
    <xf numFmtId="0" fontId="1" fillId="0" borderId="10" xfId="60" applyFont="1" applyBorder="1" applyAlignment="1">
      <alignment horizontal="center"/>
      <protection/>
    </xf>
    <xf numFmtId="0" fontId="1" fillId="0" borderId="12" xfId="60" applyFont="1" applyBorder="1" applyAlignment="1">
      <alignment horizontal="center"/>
      <protection/>
    </xf>
    <xf numFmtId="0" fontId="1" fillId="0" borderId="13" xfId="60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0" fontId="1" fillId="0" borderId="14" xfId="60" applyFont="1" applyBorder="1" applyAlignment="1">
      <alignment horizontal="center"/>
      <protection/>
    </xf>
    <xf numFmtId="0" fontId="14" fillId="0" borderId="13" xfId="60" applyFont="1" applyBorder="1" applyAlignment="1" quotePrefix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3" fillId="0" borderId="13" xfId="60" applyFont="1" applyBorder="1" applyAlignment="1" quotePrefix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4" fillId="0" borderId="14" xfId="60" applyFont="1" applyBorder="1" applyAlignment="1">
      <alignment horizontal="center"/>
      <protection/>
    </xf>
    <xf numFmtId="0" fontId="15" fillId="0" borderId="13" xfId="60" applyFont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5" fillId="0" borderId="14" xfId="60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3" xfId="60" applyFont="1" applyBorder="1" applyAlignment="1" quotePrefix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0" fillId="0" borderId="13" xfId="60" applyBorder="1" applyAlignment="1" quotePrefix="1">
      <alignment horizontal="center"/>
      <protection/>
    </xf>
    <xf numFmtId="0" fontId="0" fillId="0" borderId="13" xfId="60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5" fillId="0" borderId="13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Item 105, pg 2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gi@wcnx.org" TargetMode="External" /><Relationship Id="rId2" Type="http://schemas.openxmlformats.org/officeDocument/2006/relationships/hyperlink" Target="mailto:heatherg@wcnx.org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zoomScalePageLayoutView="0" workbookViewId="0" topLeftCell="A1">
      <selection activeCell="M35" sqref="M35"/>
    </sheetView>
  </sheetViews>
  <sheetFormatPr defaultColWidth="9.140625" defaultRowHeight="12.75"/>
  <cols>
    <col min="1" max="1" width="10.00390625" style="139" customWidth="1"/>
    <col min="2" max="2" width="18.00390625" style="139" bestFit="1" customWidth="1"/>
    <col min="3" max="5" width="9.140625" style="139" customWidth="1"/>
    <col min="6" max="6" width="11.7109375" style="139" customWidth="1"/>
    <col min="7" max="8" width="9.140625" style="139" customWidth="1"/>
    <col min="9" max="9" width="18.00390625" style="139" bestFit="1" customWidth="1"/>
    <col min="10" max="10" width="6.00390625" style="139" customWidth="1"/>
    <col min="11" max="16384" width="9.140625" style="139" customWidth="1"/>
  </cols>
  <sheetData>
    <row r="1" spans="1:10" ht="12.75">
      <c r="A1" s="136"/>
      <c r="B1" s="137"/>
      <c r="C1" s="137"/>
      <c r="D1" s="137"/>
      <c r="E1" s="137"/>
      <c r="F1" s="137"/>
      <c r="G1" s="137"/>
      <c r="H1" s="137"/>
      <c r="I1" s="137"/>
      <c r="J1" s="138"/>
    </row>
    <row r="2" spans="1:10" ht="12.75">
      <c r="A2" s="140"/>
      <c r="B2" s="141"/>
      <c r="C2" s="141"/>
      <c r="D2" s="141"/>
      <c r="E2" s="141"/>
      <c r="F2" s="141"/>
      <c r="G2" s="141"/>
      <c r="H2" s="141"/>
      <c r="I2" s="141"/>
      <c r="J2" s="293" t="s">
        <v>242</v>
      </c>
    </row>
    <row r="3" spans="1:10" ht="12.75">
      <c r="A3" s="140"/>
      <c r="B3" s="141"/>
      <c r="C3" s="141"/>
      <c r="D3" s="141"/>
      <c r="E3" s="141"/>
      <c r="F3" s="141"/>
      <c r="G3" s="141"/>
      <c r="H3" s="141"/>
      <c r="I3" s="141"/>
      <c r="J3" s="143"/>
    </row>
    <row r="4" spans="1:10" ht="12.75">
      <c r="A4" s="140"/>
      <c r="B4" s="141"/>
      <c r="C4" s="141"/>
      <c r="D4" s="141"/>
      <c r="E4" s="141"/>
      <c r="F4" s="141"/>
      <c r="G4" s="141"/>
      <c r="H4" s="141"/>
      <c r="I4" s="141"/>
      <c r="J4" s="143"/>
    </row>
    <row r="5" spans="1:10" ht="12.75">
      <c r="A5" s="140"/>
      <c r="B5" s="321" t="s">
        <v>210</v>
      </c>
      <c r="C5" s="322"/>
      <c r="D5" s="322"/>
      <c r="E5" s="322"/>
      <c r="F5" s="322"/>
      <c r="G5" s="322"/>
      <c r="H5" s="322"/>
      <c r="I5" s="322"/>
      <c r="J5" s="323"/>
    </row>
    <row r="6" spans="1:10" ht="12.75">
      <c r="A6" s="140"/>
      <c r="B6" s="141"/>
      <c r="C6" s="141"/>
      <c r="D6" s="141"/>
      <c r="E6" s="141"/>
      <c r="F6" s="141"/>
      <c r="G6" s="141"/>
      <c r="H6" s="141"/>
      <c r="I6" s="141"/>
      <c r="J6" s="143"/>
    </row>
    <row r="7" spans="1:10" ht="12.75">
      <c r="A7" s="140"/>
      <c r="B7" s="324" t="s">
        <v>211</v>
      </c>
      <c r="C7" s="324"/>
      <c r="D7" s="324"/>
      <c r="E7" s="324"/>
      <c r="F7" s="324"/>
      <c r="G7" s="324"/>
      <c r="H7" s="324"/>
      <c r="I7" s="324"/>
      <c r="J7" s="325"/>
    </row>
    <row r="8" spans="1:10" ht="12.75">
      <c r="A8" s="140"/>
      <c r="B8" s="141"/>
      <c r="C8" s="141"/>
      <c r="D8" s="141"/>
      <c r="E8" s="141"/>
      <c r="F8" s="141"/>
      <c r="G8" s="141"/>
      <c r="H8" s="141"/>
      <c r="I8" s="141"/>
      <c r="J8" s="143"/>
    </row>
    <row r="9" spans="1:10" ht="15.75" customHeight="1">
      <c r="A9" s="140"/>
      <c r="B9" s="321" t="s">
        <v>212</v>
      </c>
      <c r="C9" s="322"/>
      <c r="D9" s="322"/>
      <c r="E9" s="322"/>
      <c r="F9" s="322"/>
      <c r="G9" s="322"/>
      <c r="H9" s="322"/>
      <c r="I9" s="322"/>
      <c r="J9" s="323"/>
    </row>
    <row r="10" spans="1:10" ht="16.5" customHeight="1">
      <c r="A10" s="140"/>
      <c r="B10" s="324" t="s">
        <v>72</v>
      </c>
      <c r="C10" s="324"/>
      <c r="D10" s="324"/>
      <c r="E10" s="324"/>
      <c r="F10" s="324"/>
      <c r="G10" s="324"/>
      <c r="H10" s="324"/>
      <c r="I10" s="324"/>
      <c r="J10" s="325"/>
    </row>
    <row r="11" spans="1:10" ht="12.75">
      <c r="A11" s="140"/>
      <c r="B11" s="141"/>
      <c r="C11" s="141"/>
      <c r="D11" s="141"/>
      <c r="E11" s="141"/>
      <c r="F11" s="141"/>
      <c r="G11" s="141"/>
      <c r="H11" s="141"/>
      <c r="I11" s="141"/>
      <c r="J11" s="143"/>
    </row>
    <row r="12" spans="1:10" ht="12.75">
      <c r="A12" s="140"/>
      <c r="B12" s="294" t="s">
        <v>213</v>
      </c>
      <c r="C12" s="295"/>
      <c r="D12" s="295"/>
      <c r="E12" s="295"/>
      <c r="F12" s="295"/>
      <c r="G12" s="295"/>
      <c r="H12" s="295"/>
      <c r="I12" s="295"/>
      <c r="J12" s="143"/>
    </row>
    <row r="13" spans="1:10" ht="12.75">
      <c r="A13" s="140"/>
      <c r="B13" s="326" t="s">
        <v>214</v>
      </c>
      <c r="C13" s="324"/>
      <c r="D13" s="324"/>
      <c r="E13" s="324"/>
      <c r="F13" s="324"/>
      <c r="G13" s="324"/>
      <c r="H13" s="324"/>
      <c r="I13" s="324"/>
      <c r="J13" s="325"/>
    </row>
    <row r="14" spans="1:10" ht="9.75" customHeight="1">
      <c r="A14" s="140"/>
      <c r="B14" s="141"/>
      <c r="C14" s="141"/>
      <c r="D14" s="141"/>
      <c r="E14" s="141"/>
      <c r="F14" s="141"/>
      <c r="G14" s="141"/>
      <c r="H14" s="141"/>
      <c r="I14" s="141"/>
      <c r="J14" s="143"/>
    </row>
    <row r="15" spans="1:10" ht="12.75">
      <c r="A15" s="140"/>
      <c r="B15" s="145"/>
      <c r="C15" s="145"/>
      <c r="D15" s="145"/>
      <c r="E15" s="145" t="s">
        <v>111</v>
      </c>
      <c r="F15" s="145"/>
      <c r="G15" s="145"/>
      <c r="H15" s="145"/>
      <c r="I15" s="145"/>
      <c r="J15" s="143"/>
    </row>
    <row r="16" spans="1:10" ht="12.75">
      <c r="A16" s="140"/>
      <c r="B16" s="141"/>
      <c r="C16" s="327" t="s">
        <v>215</v>
      </c>
      <c r="D16" s="327"/>
      <c r="E16" s="327"/>
      <c r="F16" s="327"/>
      <c r="G16" s="327"/>
      <c r="H16" s="327"/>
      <c r="I16" s="327"/>
      <c r="J16" s="143"/>
    </row>
    <row r="17" spans="1:10" ht="12.75">
      <c r="A17" s="140"/>
      <c r="B17" s="141"/>
      <c r="C17" s="141"/>
      <c r="D17" s="141"/>
      <c r="E17" s="141"/>
      <c r="F17" s="141"/>
      <c r="G17" s="141"/>
      <c r="H17" s="141"/>
      <c r="I17" s="141"/>
      <c r="J17" s="143"/>
    </row>
    <row r="18" spans="1:10" ht="12.75">
      <c r="A18" s="336" t="s">
        <v>216</v>
      </c>
      <c r="B18" s="337"/>
      <c r="C18" s="337"/>
      <c r="D18" s="337"/>
      <c r="E18" s="337"/>
      <c r="F18" s="337"/>
      <c r="G18" s="337"/>
      <c r="H18" s="337"/>
      <c r="I18" s="337"/>
      <c r="J18" s="338"/>
    </row>
    <row r="19" spans="1:10" ht="12.75">
      <c r="A19" s="339" t="s">
        <v>217</v>
      </c>
      <c r="B19" s="337"/>
      <c r="C19" s="337"/>
      <c r="D19" s="337"/>
      <c r="E19" s="337"/>
      <c r="F19" s="337"/>
      <c r="G19" s="337"/>
      <c r="H19" s="337"/>
      <c r="I19" s="337"/>
      <c r="J19" s="338"/>
    </row>
    <row r="20" spans="1:10" ht="12.75">
      <c r="A20" s="330" t="s">
        <v>218</v>
      </c>
      <c r="B20" s="331"/>
      <c r="C20" s="331"/>
      <c r="D20" s="331"/>
      <c r="E20" s="331"/>
      <c r="F20" s="331"/>
      <c r="G20" s="331"/>
      <c r="H20" s="331"/>
      <c r="I20" s="331"/>
      <c r="J20" s="332"/>
    </row>
    <row r="21" spans="1:10" ht="9.75" customHeight="1">
      <c r="A21" s="318" t="s">
        <v>111</v>
      </c>
      <c r="B21" s="340"/>
      <c r="C21" s="340"/>
      <c r="D21" s="340"/>
      <c r="E21" s="340"/>
      <c r="F21" s="340"/>
      <c r="G21" s="340"/>
      <c r="H21" s="340"/>
      <c r="I21" s="340"/>
      <c r="J21" s="341"/>
    </row>
    <row r="22" spans="1:10" ht="15">
      <c r="A22" s="342" t="s">
        <v>100</v>
      </c>
      <c r="B22" s="343"/>
      <c r="C22" s="343"/>
      <c r="D22" s="343"/>
      <c r="E22" s="343"/>
      <c r="F22" s="343"/>
      <c r="G22" s="343"/>
      <c r="H22" s="343"/>
      <c r="I22" s="343"/>
      <c r="J22" s="344"/>
    </row>
    <row r="23" spans="1:10" ht="10.5" customHeight="1">
      <c r="A23" s="318" t="s">
        <v>111</v>
      </c>
      <c r="B23" s="319"/>
      <c r="C23" s="319"/>
      <c r="D23" s="319"/>
      <c r="E23" s="319"/>
      <c r="F23" s="319"/>
      <c r="G23" s="319"/>
      <c r="H23" s="319"/>
      <c r="I23" s="319"/>
      <c r="J23" s="320"/>
    </row>
    <row r="24" spans="1:10" ht="12.75">
      <c r="A24" s="140"/>
      <c r="B24" s="141"/>
      <c r="C24" s="141"/>
      <c r="D24" s="141"/>
      <c r="E24" s="141"/>
      <c r="F24" s="141"/>
      <c r="G24" s="141"/>
      <c r="H24" s="141"/>
      <c r="I24" s="141"/>
      <c r="J24" s="143"/>
    </row>
    <row r="25" spans="1:10" ht="12.75">
      <c r="A25" s="140"/>
      <c r="B25" s="141"/>
      <c r="C25" s="141"/>
      <c r="D25" s="141"/>
      <c r="E25" s="141"/>
      <c r="F25" s="141"/>
      <c r="G25" s="141"/>
      <c r="H25" s="141"/>
      <c r="I25" s="141"/>
      <c r="J25" s="143"/>
    </row>
    <row r="26" spans="1:10" ht="12.75">
      <c r="A26" s="140"/>
      <c r="B26" s="141"/>
      <c r="C26" s="141"/>
      <c r="D26" s="141"/>
      <c r="E26" s="141"/>
      <c r="F26" s="141"/>
      <c r="G26" s="141"/>
      <c r="H26" s="141"/>
      <c r="I26" s="141"/>
      <c r="J26" s="143"/>
    </row>
    <row r="27" spans="1:10" ht="12.75">
      <c r="A27" s="140"/>
      <c r="B27" s="141"/>
      <c r="C27" s="141"/>
      <c r="D27" s="141"/>
      <c r="E27" s="141"/>
      <c r="F27" s="141"/>
      <c r="G27" s="141"/>
      <c r="H27" s="141"/>
      <c r="I27" s="141"/>
      <c r="J27" s="143"/>
    </row>
    <row r="28" spans="1:10" ht="12.75">
      <c r="A28" s="140"/>
      <c r="B28" s="141"/>
      <c r="C28" s="141"/>
      <c r="D28" s="141"/>
      <c r="E28" s="141"/>
      <c r="F28" s="141"/>
      <c r="G28" s="141"/>
      <c r="H28" s="141"/>
      <c r="I28" s="141"/>
      <c r="J28" s="143"/>
    </row>
    <row r="29" spans="1:10" ht="12.75">
      <c r="A29" s="140"/>
      <c r="B29" s="141"/>
      <c r="C29" s="141"/>
      <c r="D29" s="141"/>
      <c r="E29" s="141"/>
      <c r="F29" s="141"/>
      <c r="G29" s="141"/>
      <c r="H29" s="141"/>
      <c r="I29" s="141"/>
      <c r="J29" s="143"/>
    </row>
    <row r="30" spans="1:10" ht="12.75">
      <c r="A30" s="140"/>
      <c r="B30" s="141"/>
      <c r="C30" s="141"/>
      <c r="D30" s="141"/>
      <c r="E30" s="141"/>
      <c r="F30" s="141"/>
      <c r="G30" s="141"/>
      <c r="H30" s="141"/>
      <c r="I30" s="141"/>
      <c r="J30" s="143"/>
    </row>
    <row r="31" spans="1:10" ht="12.75">
      <c r="A31" s="140"/>
      <c r="B31" s="141"/>
      <c r="C31" s="141"/>
      <c r="D31" s="141"/>
      <c r="E31" s="141"/>
      <c r="F31" s="141"/>
      <c r="G31" s="141"/>
      <c r="H31" s="141"/>
      <c r="I31" s="141"/>
      <c r="J31" s="143"/>
    </row>
    <row r="32" spans="1:10" ht="12.75">
      <c r="A32" s="140"/>
      <c r="B32" s="141"/>
      <c r="C32" s="141"/>
      <c r="D32" s="141"/>
      <c r="E32" s="141"/>
      <c r="F32" s="141"/>
      <c r="G32" s="141"/>
      <c r="H32" s="141"/>
      <c r="I32" s="141"/>
      <c r="J32" s="143"/>
    </row>
    <row r="33" spans="1:10" ht="12.75">
      <c r="A33" s="140"/>
      <c r="B33" s="141"/>
      <c r="C33" s="141"/>
      <c r="D33" s="141"/>
      <c r="E33" s="141"/>
      <c r="F33" s="141"/>
      <c r="G33" s="141"/>
      <c r="H33" s="141"/>
      <c r="I33" s="141"/>
      <c r="J33" s="143"/>
    </row>
    <row r="34" spans="1:10" ht="12.75">
      <c r="A34" s="140"/>
      <c r="B34" s="141"/>
      <c r="C34" s="141"/>
      <c r="D34" s="141"/>
      <c r="E34" s="141"/>
      <c r="F34" s="141"/>
      <c r="G34" s="141"/>
      <c r="H34" s="141"/>
      <c r="I34" s="141"/>
      <c r="J34" s="143"/>
    </row>
    <row r="35" spans="1:10" ht="12.75">
      <c r="A35" s="140"/>
      <c r="G35" s="141"/>
      <c r="H35" s="141"/>
      <c r="I35" s="141"/>
      <c r="J35" s="143"/>
    </row>
    <row r="36" spans="1:10" ht="12.75">
      <c r="A36" s="296"/>
      <c r="B36" s="297"/>
      <c r="C36" s="298" t="s">
        <v>219</v>
      </c>
      <c r="D36" s="299" t="s">
        <v>206</v>
      </c>
      <c r="E36" s="145"/>
      <c r="F36" s="146"/>
      <c r="G36" s="328" t="s">
        <v>220</v>
      </c>
      <c r="H36" s="327"/>
      <c r="I36" s="327"/>
      <c r="J36" s="329"/>
    </row>
    <row r="37" spans="1:10" ht="12.75">
      <c r="A37" s="140"/>
      <c r="D37" s="141"/>
      <c r="E37" s="141"/>
      <c r="F37" s="141"/>
      <c r="G37" s="330" t="s">
        <v>221</v>
      </c>
      <c r="H37" s="331"/>
      <c r="I37" s="331"/>
      <c r="J37" s="332"/>
    </row>
    <row r="38" spans="1:10" ht="12.75">
      <c r="A38" s="296"/>
      <c r="B38" s="297"/>
      <c r="C38" s="298" t="s">
        <v>222</v>
      </c>
      <c r="D38" s="299" t="s">
        <v>248</v>
      </c>
      <c r="E38" s="145"/>
      <c r="F38" s="146"/>
      <c r="G38" s="330" t="s">
        <v>223</v>
      </c>
      <c r="H38" s="331"/>
      <c r="I38" s="331"/>
      <c r="J38" s="332"/>
    </row>
    <row r="39" spans="1:10" ht="12.75">
      <c r="A39" s="140"/>
      <c r="D39" s="141"/>
      <c r="E39" s="141"/>
      <c r="F39" s="141"/>
      <c r="G39" s="330" t="s">
        <v>224</v>
      </c>
      <c r="H39" s="331"/>
      <c r="I39" s="331"/>
      <c r="J39" s="332"/>
    </row>
    <row r="40" spans="1:10" ht="12.75">
      <c r="A40" s="296"/>
      <c r="B40" s="297"/>
      <c r="C40" s="298" t="s">
        <v>225</v>
      </c>
      <c r="D40" s="299" t="s">
        <v>243</v>
      </c>
      <c r="E40" s="145"/>
      <c r="F40" s="146"/>
      <c r="G40" s="140"/>
      <c r="H40" s="141"/>
      <c r="I40" s="141"/>
      <c r="J40" s="143"/>
    </row>
    <row r="41" spans="1:10" ht="12.75">
      <c r="A41" s="140"/>
      <c r="D41" s="141"/>
      <c r="E41" s="141"/>
      <c r="F41" s="141"/>
      <c r="G41" s="300" t="s">
        <v>226</v>
      </c>
      <c r="H41" s="301" t="s">
        <v>227</v>
      </c>
      <c r="I41" s="301"/>
      <c r="J41" s="302"/>
    </row>
    <row r="42" spans="1:10" ht="12.75">
      <c r="A42" s="303"/>
      <c r="B42" s="297"/>
      <c r="C42" s="304" t="s">
        <v>228</v>
      </c>
      <c r="D42" s="301" t="s">
        <v>244</v>
      </c>
      <c r="E42" s="305"/>
      <c r="F42" s="146"/>
      <c r="G42" s="306" t="s">
        <v>229</v>
      </c>
      <c r="H42" s="301" t="s">
        <v>230</v>
      </c>
      <c r="I42" s="148"/>
      <c r="J42" s="143"/>
    </row>
    <row r="43" spans="1:10" ht="12.75">
      <c r="A43" s="140"/>
      <c r="D43" s="141"/>
      <c r="E43" s="141"/>
      <c r="F43" s="141"/>
      <c r="G43" s="300" t="s">
        <v>231</v>
      </c>
      <c r="H43" s="301" t="s">
        <v>232</v>
      </c>
      <c r="I43" s="307"/>
      <c r="J43" s="308"/>
    </row>
    <row r="44" spans="1:10" ht="12.75">
      <c r="A44" s="296"/>
      <c r="B44" s="297"/>
      <c r="C44" s="298" t="s">
        <v>233</v>
      </c>
      <c r="D44" s="299" t="s">
        <v>245</v>
      </c>
      <c r="E44" s="145"/>
      <c r="F44" s="146"/>
      <c r="G44" s="300" t="s">
        <v>234</v>
      </c>
      <c r="H44" s="309" t="s">
        <v>235</v>
      </c>
      <c r="I44" s="307"/>
      <c r="J44" s="308"/>
    </row>
    <row r="45" spans="1:10" ht="12.75">
      <c r="A45" s="140"/>
      <c r="D45" s="141"/>
      <c r="E45" s="141"/>
      <c r="F45" s="141"/>
      <c r="G45" s="300" t="s">
        <v>236</v>
      </c>
      <c r="H45" s="301" t="s">
        <v>237</v>
      </c>
      <c r="I45" s="307"/>
      <c r="J45" s="308"/>
    </row>
    <row r="46" spans="1:10" ht="12.75">
      <c r="A46" s="296"/>
      <c r="B46" s="297"/>
      <c r="C46" s="298" t="s">
        <v>238</v>
      </c>
      <c r="D46" s="317" t="s">
        <v>246</v>
      </c>
      <c r="E46" s="145"/>
      <c r="F46" s="146"/>
      <c r="G46" s="310"/>
      <c r="H46" s="311"/>
      <c r="I46" s="299"/>
      <c r="J46" s="302"/>
    </row>
    <row r="47" spans="1:10" ht="12.75">
      <c r="A47" s="140"/>
      <c r="B47" s="141"/>
      <c r="C47" s="141"/>
      <c r="D47" s="141"/>
      <c r="E47" s="141"/>
      <c r="F47" s="141"/>
      <c r="G47" s="141"/>
      <c r="H47" s="141"/>
      <c r="I47" s="141"/>
      <c r="J47" s="143"/>
    </row>
    <row r="48" spans="1:10" ht="12.75">
      <c r="A48" s="144"/>
      <c r="B48" s="145"/>
      <c r="C48" s="145"/>
      <c r="D48" s="145"/>
      <c r="E48" s="145"/>
      <c r="F48" s="145"/>
      <c r="G48" s="145"/>
      <c r="H48" s="145"/>
      <c r="I48" s="145"/>
      <c r="J48" s="146"/>
    </row>
    <row r="49" spans="1:10" ht="12.75">
      <c r="A49" s="140" t="s">
        <v>239</v>
      </c>
      <c r="B49" s="141" t="str">
        <f>+D36</f>
        <v>Heather Garland</v>
      </c>
      <c r="C49" s="141"/>
      <c r="D49" s="141"/>
      <c r="E49" s="141"/>
      <c r="F49" s="141"/>
      <c r="G49" s="141"/>
      <c r="H49" s="141"/>
      <c r="I49" s="141"/>
      <c r="J49" s="143"/>
    </row>
    <row r="50" spans="1:10" ht="12.75">
      <c r="A50" s="140"/>
      <c r="B50" s="141"/>
      <c r="C50" s="141"/>
      <c r="D50" s="141"/>
      <c r="E50" s="141"/>
      <c r="F50" s="141"/>
      <c r="G50" s="141"/>
      <c r="H50" s="141"/>
      <c r="I50" s="141"/>
      <c r="J50" s="143"/>
    </row>
    <row r="51" spans="1:10" ht="12.75">
      <c r="A51" s="140" t="s">
        <v>240</v>
      </c>
      <c r="B51" s="312">
        <v>42745</v>
      </c>
      <c r="C51" s="141"/>
      <c r="D51" s="141"/>
      <c r="E51" s="141"/>
      <c r="F51" s="141"/>
      <c r="G51" s="141" t="s">
        <v>97</v>
      </c>
      <c r="H51" s="141"/>
      <c r="I51" s="313">
        <v>42795</v>
      </c>
      <c r="J51" s="143"/>
    </row>
    <row r="52" spans="1:10" ht="0.75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0.75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3"/>
    </row>
    <row r="54" spans="1:10" ht="10.5" customHeight="1">
      <c r="A54" s="333" t="s">
        <v>71</v>
      </c>
      <c r="B54" s="334"/>
      <c r="C54" s="334"/>
      <c r="D54" s="334"/>
      <c r="E54" s="334"/>
      <c r="F54" s="334"/>
      <c r="G54" s="334"/>
      <c r="H54" s="334"/>
      <c r="I54" s="334"/>
      <c r="J54" s="335"/>
    </row>
    <row r="55" spans="1:10" ht="10.5" customHeight="1">
      <c r="A55" s="314"/>
      <c r="B55" s="315"/>
      <c r="C55" s="315"/>
      <c r="D55" s="315"/>
      <c r="E55" s="315"/>
      <c r="F55" s="315"/>
      <c r="G55" s="315"/>
      <c r="H55" s="315"/>
      <c r="I55" s="315"/>
      <c r="J55" s="316"/>
    </row>
    <row r="56" spans="1:10" ht="12.75">
      <c r="A56" s="140" t="s">
        <v>241</v>
      </c>
      <c r="B56" s="141"/>
      <c r="C56" s="141"/>
      <c r="D56" s="141"/>
      <c r="E56" s="141"/>
      <c r="F56" s="141"/>
      <c r="G56" s="141"/>
      <c r="H56" s="141"/>
      <c r="I56" s="141"/>
      <c r="J56" s="143"/>
    </row>
    <row r="57" spans="1:10" ht="12.75">
      <c r="A57" s="144"/>
      <c r="B57" s="145"/>
      <c r="C57" s="145"/>
      <c r="D57" s="145"/>
      <c r="E57" s="145"/>
      <c r="F57" s="145"/>
      <c r="G57" s="145"/>
      <c r="H57" s="145"/>
      <c r="I57" s="145"/>
      <c r="J57" s="146"/>
    </row>
  </sheetData>
  <sheetProtection/>
  <mergeCells count="17">
    <mergeCell ref="G36:J36"/>
    <mergeCell ref="G37:J37"/>
    <mergeCell ref="G38:J38"/>
    <mergeCell ref="G39:J39"/>
    <mergeCell ref="A54:J54"/>
    <mergeCell ref="A18:J18"/>
    <mergeCell ref="A19:J19"/>
    <mergeCell ref="A20:J20"/>
    <mergeCell ref="A21:J21"/>
    <mergeCell ref="A22:J22"/>
    <mergeCell ref="A23:J23"/>
    <mergeCell ref="B5:J5"/>
    <mergeCell ref="B7:J7"/>
    <mergeCell ref="B9:J9"/>
    <mergeCell ref="B10:J10"/>
    <mergeCell ref="B13:J13"/>
    <mergeCell ref="C16:I16"/>
  </mergeCells>
  <hyperlinks>
    <hyperlink ref="H44" r:id="rId1" display="markgi@wcnx.org"/>
    <hyperlink ref="D46" r:id="rId2" display="heatherg@wcnx.org"/>
  </hyperlinks>
  <printOptions horizontalCentered="1" verticalCentered="1"/>
  <pageMargins left="0.5" right="0.5" top="0.5" bottom="0.5" header="0.5" footer="0.5"/>
  <pageSetup fitToHeight="1" fitToWidth="1" horizontalDpi="600" verticalDpi="600" orientation="portrait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V56" sqref="V56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07">
        <v>27</v>
      </c>
      <c r="C2" s="5"/>
      <c r="D2" s="5"/>
      <c r="E2" s="5"/>
      <c r="F2" s="5"/>
      <c r="G2" s="5"/>
      <c r="H2" s="68">
        <v>1</v>
      </c>
      <c r="I2" s="345" t="s">
        <v>202</v>
      </c>
      <c r="J2" s="353"/>
      <c r="K2" s="353"/>
      <c r="L2" s="25">
        <v>50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75</v>
      </c>
      <c r="B4" s="5"/>
      <c r="C4" s="187" t="s">
        <v>151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79" t="s">
        <v>66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62"/>
    </row>
    <row r="8" spans="1:12" ht="12.75">
      <c r="A8" s="380" t="s">
        <v>94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64"/>
    </row>
    <row r="9" spans="1:12" ht="12.75">
      <c r="A9" s="381" t="s">
        <v>172</v>
      </c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5"/>
    </row>
    <row r="10" spans="1:12" ht="12.75">
      <c r="A10" s="363" t="s">
        <v>45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64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101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93</v>
      </c>
      <c r="B14" s="20"/>
      <c r="C14" s="12"/>
      <c r="D14" s="365" t="s">
        <v>46</v>
      </c>
      <c r="E14" s="367"/>
      <c r="F14" s="367"/>
      <c r="G14" s="367"/>
      <c r="H14" s="366"/>
      <c r="I14" s="367"/>
      <c r="J14" s="366"/>
      <c r="K14" s="367"/>
      <c r="L14" s="383"/>
      <c r="M14" s="191"/>
    </row>
    <row r="15" spans="1:12" ht="12.75">
      <c r="A15" s="58" t="s">
        <v>56</v>
      </c>
      <c r="B15" s="51"/>
      <c r="C15" s="52"/>
      <c r="D15" s="61" t="s">
        <v>65</v>
      </c>
      <c r="E15" s="28" t="s">
        <v>159</v>
      </c>
      <c r="F15" s="14"/>
      <c r="G15" s="28" t="s">
        <v>25</v>
      </c>
      <c r="H15" s="18"/>
      <c r="I15" s="14" t="s">
        <v>26</v>
      </c>
      <c r="J15" s="18"/>
      <c r="K15" s="18" t="s">
        <v>55</v>
      </c>
      <c r="L15" s="19" t="s">
        <v>55</v>
      </c>
    </row>
    <row r="16" spans="1:12" ht="12.75">
      <c r="A16" s="60" t="s">
        <v>64</v>
      </c>
      <c r="B16" s="14"/>
      <c r="C16" s="18"/>
      <c r="D16" s="19" t="s">
        <v>109</v>
      </c>
      <c r="E16" s="72">
        <v>216.69</v>
      </c>
      <c r="F16" s="278"/>
      <c r="G16" s="250">
        <v>286.13</v>
      </c>
      <c r="H16" s="124"/>
      <c r="I16" s="67">
        <v>413.56</v>
      </c>
      <c r="J16" s="124"/>
      <c r="K16" s="19" t="s">
        <v>109</v>
      </c>
      <c r="L16" s="19" t="s">
        <v>109</v>
      </c>
    </row>
    <row r="17" spans="1:12" ht="12.75">
      <c r="A17" s="53" t="s">
        <v>50</v>
      </c>
      <c r="B17" s="54"/>
      <c r="C17" s="55"/>
      <c r="D17" s="19" t="s">
        <v>109</v>
      </c>
      <c r="E17" s="72">
        <v>222.74</v>
      </c>
      <c r="F17" s="124"/>
      <c r="G17" s="67">
        <v>292.18</v>
      </c>
      <c r="H17" s="124"/>
      <c r="I17" s="67">
        <v>419.61</v>
      </c>
      <c r="J17" s="124"/>
      <c r="K17" s="19" t="s">
        <v>109</v>
      </c>
      <c r="L17" s="19" t="s">
        <v>109</v>
      </c>
    </row>
    <row r="18" spans="1:12" ht="12.75">
      <c r="A18" s="50" t="s">
        <v>51</v>
      </c>
      <c r="B18" s="14"/>
      <c r="C18" s="18"/>
      <c r="D18" s="56"/>
      <c r="E18" s="56"/>
      <c r="F18" s="56"/>
      <c r="G18" s="123"/>
      <c r="H18" s="90"/>
      <c r="I18" s="123"/>
      <c r="J18" s="127"/>
      <c r="K18" s="125"/>
      <c r="L18" s="57"/>
    </row>
    <row r="19" spans="1:12" ht="12.75">
      <c r="A19" s="49" t="s">
        <v>52</v>
      </c>
      <c r="B19" s="14"/>
      <c r="C19" s="18"/>
      <c r="D19" s="19" t="s">
        <v>109</v>
      </c>
      <c r="E19" s="72">
        <f>E17</f>
        <v>222.74</v>
      </c>
      <c r="F19" s="124"/>
      <c r="G19" s="67">
        <f>+G17</f>
        <v>292.18</v>
      </c>
      <c r="H19" s="124"/>
      <c r="I19" s="67">
        <f>+I17</f>
        <v>419.61</v>
      </c>
      <c r="J19" s="124"/>
      <c r="K19" s="19" t="s">
        <v>109</v>
      </c>
      <c r="L19" s="19" t="s">
        <v>109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111</v>
      </c>
      <c r="B29" s="46" t="s">
        <v>111</v>
      </c>
      <c r="C29" s="21"/>
      <c r="D29" s="21"/>
      <c r="E29" s="21"/>
      <c r="F29" s="21"/>
      <c r="G29" s="21"/>
      <c r="H29" s="21"/>
      <c r="I29" s="21"/>
      <c r="J29" s="21"/>
      <c r="K29" s="21"/>
      <c r="L29" s="2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5" t="str">
        <f>'Item 255, pg 49'!A31</f>
        <v>An initial delivery charge of $39.42 will be assessed if customers request delivery of a compactor.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90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91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70" t="str">
        <f>'Item 255, pg 49'!A36</f>
        <v>If a company employee disconnects/reconnects a compactor a charge of $6.60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20" t="s">
        <v>209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124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70" t="s">
        <v>192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31" t="s">
        <v>198</v>
      </c>
      <c r="G47" s="5"/>
      <c r="H47" s="5"/>
      <c r="I47" s="5"/>
      <c r="J47" s="5"/>
      <c r="K47" s="6"/>
      <c r="L47" s="6"/>
    </row>
    <row r="48" spans="1:12" ht="12.75">
      <c r="A48" s="4"/>
      <c r="B48" s="5"/>
      <c r="C48" s="5"/>
      <c r="D48" s="5"/>
      <c r="E48" s="5"/>
      <c r="F48" s="5"/>
      <c r="G48" s="31"/>
      <c r="H48" s="5"/>
      <c r="I48" s="5"/>
      <c r="J48" s="5"/>
      <c r="K48" s="5"/>
      <c r="L48" s="6"/>
    </row>
    <row r="49" spans="1:12" ht="12.75">
      <c r="A49" s="45"/>
      <c r="B49" s="43"/>
      <c r="C49" s="43"/>
      <c r="D49" s="43"/>
      <c r="E49" s="43"/>
      <c r="F49" s="128"/>
      <c r="G49" s="128"/>
      <c r="H49" s="129"/>
      <c r="I49" s="128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79</v>
      </c>
      <c r="B51" s="95" t="s">
        <v>206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78</v>
      </c>
      <c r="B53" s="97">
        <f>'Item 255, pg 49'!B51</f>
        <v>42745</v>
      </c>
      <c r="C53" s="8"/>
      <c r="D53" s="8"/>
      <c r="E53" s="8"/>
      <c r="F53" s="8"/>
      <c r="G53" s="8"/>
      <c r="H53" s="8"/>
      <c r="I53" s="8" t="s">
        <v>160</v>
      </c>
      <c r="J53" s="8"/>
      <c r="K53" s="8"/>
      <c r="L53" s="96">
        <f>'Item 255, pg 49'!M51</f>
        <v>42795</v>
      </c>
    </row>
    <row r="54" spans="1:12" ht="12.75">
      <c r="A54" s="351" t="s">
        <v>71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7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A54:L54"/>
    <mergeCell ref="I2:K2"/>
    <mergeCell ref="A7:L7"/>
    <mergeCell ref="A8:L8"/>
    <mergeCell ref="A9:L9"/>
    <mergeCell ref="A10:L10"/>
    <mergeCell ref="D14:L14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9.5742187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74</v>
      </c>
      <c r="B2" s="107">
        <v>27</v>
      </c>
      <c r="C2" s="5"/>
      <c r="D2" s="5"/>
      <c r="E2" s="5"/>
      <c r="F2" s="5"/>
      <c r="G2" s="68">
        <v>1</v>
      </c>
      <c r="H2" s="345" t="s">
        <v>202</v>
      </c>
      <c r="I2" s="353"/>
      <c r="J2" s="353"/>
      <c r="K2" s="25">
        <v>51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75</v>
      </c>
      <c r="B4" s="5"/>
      <c r="C4" s="187" t="s">
        <v>151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79" t="s">
        <v>66</v>
      </c>
      <c r="B7" s="355"/>
      <c r="C7" s="355"/>
      <c r="D7" s="355"/>
      <c r="E7" s="355"/>
      <c r="F7" s="355"/>
      <c r="G7" s="355"/>
      <c r="H7" s="355"/>
      <c r="I7" s="355"/>
      <c r="J7" s="355"/>
      <c r="K7" s="362"/>
    </row>
    <row r="8" spans="1:11" ht="12.75">
      <c r="A8" s="380" t="s">
        <v>94</v>
      </c>
      <c r="B8" s="353"/>
      <c r="C8" s="353"/>
      <c r="D8" s="353"/>
      <c r="E8" s="353"/>
      <c r="F8" s="353"/>
      <c r="G8" s="353"/>
      <c r="H8" s="353"/>
      <c r="I8" s="353"/>
      <c r="J8" s="353"/>
      <c r="K8" s="364"/>
    </row>
    <row r="9" spans="1:11" ht="12.75">
      <c r="A9" s="381" t="s">
        <v>172</v>
      </c>
      <c r="B9" s="353"/>
      <c r="C9" s="353"/>
      <c r="D9" s="353"/>
      <c r="E9" s="353"/>
      <c r="F9" s="353"/>
      <c r="G9" s="353"/>
      <c r="H9" s="353"/>
      <c r="I9" s="353"/>
      <c r="J9" s="353"/>
      <c r="K9" s="364"/>
    </row>
    <row r="10" spans="1:11" ht="12.75">
      <c r="A10" s="363" t="s">
        <v>45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64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101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30</v>
      </c>
      <c r="B14" s="20"/>
      <c r="C14" s="12"/>
      <c r="D14" s="365" t="s">
        <v>46</v>
      </c>
      <c r="E14" s="367"/>
      <c r="F14" s="367"/>
      <c r="G14" s="366"/>
      <c r="H14" s="367"/>
      <c r="I14" s="366"/>
      <c r="J14" s="367"/>
      <c r="K14" s="383"/>
    </row>
    <row r="15" spans="1:12" ht="12.75">
      <c r="A15" s="58" t="s">
        <v>56</v>
      </c>
      <c r="B15" s="51"/>
      <c r="C15" s="52"/>
      <c r="D15" s="61" t="s">
        <v>65</v>
      </c>
      <c r="E15" s="19" t="s">
        <v>24</v>
      </c>
      <c r="F15" s="28" t="s">
        <v>25</v>
      </c>
      <c r="G15" s="18"/>
      <c r="H15" s="14" t="s">
        <v>26</v>
      </c>
      <c r="I15" s="179"/>
      <c r="J15" s="18" t="s">
        <v>55</v>
      </c>
      <c r="K15" s="19" t="s">
        <v>55</v>
      </c>
      <c r="L15" s="191"/>
    </row>
    <row r="16" spans="1:11" ht="12.75">
      <c r="A16" s="60" t="s">
        <v>64</v>
      </c>
      <c r="B16" s="14"/>
      <c r="C16" s="18"/>
      <c r="D16" s="19" t="s">
        <v>109</v>
      </c>
      <c r="E16" s="19" t="s">
        <v>109</v>
      </c>
      <c r="F16" s="250">
        <v>329.71</v>
      </c>
      <c r="G16" s="179"/>
      <c r="H16" s="122">
        <v>477.02</v>
      </c>
      <c r="I16" s="179"/>
      <c r="J16" s="18" t="s">
        <v>109</v>
      </c>
      <c r="K16" s="19" t="s">
        <v>109</v>
      </c>
    </row>
    <row r="17" spans="1:11" ht="12.75">
      <c r="A17" s="53" t="s">
        <v>50</v>
      </c>
      <c r="B17" s="54"/>
      <c r="C17" s="55"/>
      <c r="D17" s="19" t="s">
        <v>109</v>
      </c>
      <c r="E17" s="19" t="s">
        <v>109</v>
      </c>
      <c r="F17" s="67">
        <v>335.76</v>
      </c>
      <c r="G17" s="179"/>
      <c r="H17" s="122">
        <v>483.07</v>
      </c>
      <c r="I17" s="179"/>
      <c r="J17" s="18" t="s">
        <v>109</v>
      </c>
      <c r="K17" s="19" t="s">
        <v>109</v>
      </c>
    </row>
    <row r="18" spans="1:11" ht="12.75">
      <c r="A18" s="50" t="s">
        <v>51</v>
      </c>
      <c r="B18" s="14"/>
      <c r="C18" s="18"/>
      <c r="D18" s="56"/>
      <c r="E18" s="56"/>
      <c r="F18" s="123"/>
      <c r="G18" s="90"/>
      <c r="H18" s="182"/>
      <c r="I18" s="90"/>
      <c r="J18" s="56"/>
      <c r="K18" s="57"/>
    </row>
    <row r="19" spans="1:11" ht="12.75">
      <c r="A19" s="49" t="s">
        <v>52</v>
      </c>
      <c r="B19" s="14"/>
      <c r="C19" s="18"/>
      <c r="D19" s="19" t="s">
        <v>109</v>
      </c>
      <c r="E19" s="19" t="s">
        <v>109</v>
      </c>
      <c r="F19" s="67">
        <f>+F17</f>
        <v>335.76</v>
      </c>
      <c r="G19" s="179"/>
      <c r="H19" s="122">
        <f>+H17</f>
        <v>483.07</v>
      </c>
      <c r="I19" s="179"/>
      <c r="J19" s="18" t="s">
        <v>109</v>
      </c>
      <c r="K19" s="19" t="s">
        <v>109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27"/>
      <c r="B29" s="23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27" t="s">
        <v>63</v>
      </c>
      <c r="B30" s="23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27"/>
      <c r="B31" s="23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5" t="str">
        <f>'Item 255, pg 50'!A33</f>
        <v>An initial delivery charge of $39.42 will be assessed if customers request delivery of a compactor.</v>
      </c>
      <c r="B32" s="23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27" t="s">
        <v>90</v>
      </c>
      <c r="B34" s="23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91</v>
      </c>
      <c r="B35" s="23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70" t="str">
        <f>'Item 255, pg 50'!A38</f>
        <v>If a company employee disconnects/reconnects a compactor a charge of $6.60 per haul will be assessed.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20" t="s">
        <v>209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124</v>
      </c>
      <c r="B40" s="5"/>
      <c r="C40" s="5"/>
      <c r="D40" s="21"/>
      <c r="E40" s="21"/>
      <c r="F40" s="21"/>
      <c r="G40" s="21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70" t="str">
        <f>'Item 255, pg 50'!A43</f>
        <v>Above rates include $4.41 per yard, per pick-up for recycling service.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31" t="s">
        <v>197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31"/>
      <c r="G47" s="5"/>
      <c r="H47" s="5"/>
      <c r="I47" s="5"/>
      <c r="J47" s="5"/>
      <c r="K47" s="6"/>
    </row>
    <row r="48" spans="1:11" ht="12.75">
      <c r="A48" s="45"/>
      <c r="B48" s="43"/>
      <c r="C48" s="43"/>
      <c r="D48" s="43"/>
      <c r="E48" s="43"/>
      <c r="F48" s="128"/>
      <c r="G48" s="128"/>
      <c r="H48" s="129"/>
      <c r="I48" s="128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79</v>
      </c>
      <c r="B50" s="95" t="s">
        <v>206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78</v>
      </c>
      <c r="B52" s="97">
        <f>'Item 255, pg 50'!B53</f>
        <v>42745</v>
      </c>
      <c r="C52" s="8"/>
      <c r="D52" s="8"/>
      <c r="E52" s="8"/>
      <c r="F52" s="8"/>
      <c r="G52" s="8"/>
      <c r="I52" s="8" t="s">
        <v>73</v>
      </c>
      <c r="J52" s="8"/>
      <c r="K52" s="96">
        <f>'Item 255, pg 50'!L53</f>
        <v>42795</v>
      </c>
    </row>
    <row r="53" spans="1:11" ht="12.75">
      <c r="A53" s="351" t="s">
        <v>71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7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77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A53:K53"/>
    <mergeCell ref="H2:J2"/>
    <mergeCell ref="A7:K7"/>
    <mergeCell ref="A8:K8"/>
    <mergeCell ref="A9:K9"/>
    <mergeCell ref="A10:K10"/>
    <mergeCell ref="D14:K14"/>
  </mergeCells>
  <printOptions/>
  <pageMargins left="0.75" right="0.75" top="1" bottom="1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.75">
      <c r="A1" s="204"/>
      <c r="B1" s="185"/>
      <c r="C1" s="205"/>
      <c r="D1" s="185"/>
      <c r="E1" s="185"/>
      <c r="F1" s="185"/>
      <c r="G1" s="185"/>
      <c r="H1" s="185"/>
      <c r="I1" s="185"/>
      <c r="J1" s="206"/>
    </row>
    <row r="2" spans="1:10" ht="12.75">
      <c r="A2" s="70" t="s">
        <v>74</v>
      </c>
      <c r="B2" s="68">
        <v>27</v>
      </c>
      <c r="C2" s="95" t="s">
        <v>111</v>
      </c>
      <c r="D2" s="95"/>
      <c r="E2" s="95"/>
      <c r="F2" s="95"/>
      <c r="G2" s="68">
        <v>1</v>
      </c>
      <c r="H2" s="345" t="s">
        <v>202</v>
      </c>
      <c r="I2" s="345"/>
      <c r="J2" s="207">
        <v>1</v>
      </c>
    </row>
    <row r="3" spans="1:10" ht="12.75">
      <c r="A3" s="70"/>
      <c r="B3" s="95"/>
      <c r="C3" s="95"/>
      <c r="D3" s="95"/>
      <c r="E3" s="95"/>
      <c r="F3" s="95"/>
      <c r="G3" s="95"/>
      <c r="H3" s="95"/>
      <c r="I3" s="95"/>
      <c r="J3" s="98"/>
    </row>
    <row r="4" spans="1:10" ht="12.75">
      <c r="A4" s="70" t="s">
        <v>75</v>
      </c>
      <c r="B4" s="95"/>
      <c r="C4" s="187" t="s">
        <v>151</v>
      </c>
      <c r="D4" s="95"/>
      <c r="E4" s="95"/>
      <c r="F4" s="95"/>
      <c r="G4" s="95"/>
      <c r="H4" s="95"/>
      <c r="I4" s="95"/>
      <c r="J4" s="98"/>
    </row>
    <row r="5" spans="1:10" ht="12.75">
      <c r="A5" s="208" t="s">
        <v>76</v>
      </c>
      <c r="B5" s="133"/>
      <c r="C5" s="133"/>
      <c r="D5" s="133"/>
      <c r="E5" s="133"/>
      <c r="F5" s="133"/>
      <c r="G5" s="133"/>
      <c r="H5" s="133"/>
      <c r="I5" s="133"/>
      <c r="J5" s="180"/>
    </row>
    <row r="6" spans="1:10" ht="12.75">
      <c r="A6" s="70"/>
      <c r="B6" s="95"/>
      <c r="C6" s="95"/>
      <c r="D6" s="95"/>
      <c r="E6" s="95"/>
      <c r="F6" s="95"/>
      <c r="G6" s="95"/>
      <c r="H6" s="95"/>
      <c r="I6" s="95"/>
      <c r="J6" s="98"/>
    </row>
    <row r="7" spans="1:10" ht="12.75">
      <c r="A7" s="70"/>
      <c r="B7" s="95"/>
      <c r="C7" s="345" t="s">
        <v>80</v>
      </c>
      <c r="D7" s="345"/>
      <c r="E7" s="345"/>
      <c r="F7" s="345"/>
      <c r="G7" s="345"/>
      <c r="H7" s="345"/>
      <c r="I7" s="95"/>
      <c r="J7" s="98"/>
    </row>
    <row r="8" spans="1:10" ht="12.75">
      <c r="A8" s="70"/>
      <c r="B8" s="95" t="s">
        <v>84</v>
      </c>
      <c r="C8" s="95"/>
      <c r="D8" s="95"/>
      <c r="E8" s="95"/>
      <c r="F8" s="95"/>
      <c r="G8" s="95"/>
      <c r="H8" s="95"/>
      <c r="I8" s="95"/>
      <c r="J8" s="98"/>
    </row>
    <row r="9" spans="1:10" ht="12.75">
      <c r="A9" s="70"/>
      <c r="B9" s="95" t="s">
        <v>85</v>
      </c>
      <c r="C9" s="95"/>
      <c r="D9" s="95"/>
      <c r="E9" s="95"/>
      <c r="F9" s="95"/>
      <c r="G9" s="95"/>
      <c r="H9" s="95"/>
      <c r="I9" s="95"/>
      <c r="J9" s="98"/>
    </row>
    <row r="10" spans="1:10" ht="12.75">
      <c r="A10" s="70"/>
      <c r="B10" s="95" t="s">
        <v>86</v>
      </c>
      <c r="C10" s="95"/>
      <c r="D10" s="95"/>
      <c r="E10" s="95"/>
      <c r="F10" s="95"/>
      <c r="G10" s="95"/>
      <c r="H10" s="95"/>
      <c r="I10" s="95"/>
      <c r="J10" s="98"/>
    </row>
    <row r="11" spans="1:10" ht="12.75">
      <c r="A11" s="70"/>
      <c r="B11" s="183" t="s">
        <v>87</v>
      </c>
      <c r="C11" s="95"/>
      <c r="D11" s="95"/>
      <c r="E11" s="95"/>
      <c r="F11" s="95"/>
      <c r="G11" s="95"/>
      <c r="H11" s="95"/>
      <c r="I11" s="95"/>
      <c r="J11" s="98"/>
    </row>
    <row r="12" spans="1:10" ht="12.75">
      <c r="A12" s="70"/>
      <c r="B12" s="95"/>
      <c r="C12" s="95"/>
      <c r="D12" s="95"/>
      <c r="E12" s="95"/>
      <c r="F12" s="95"/>
      <c r="G12" s="95"/>
      <c r="H12" s="95"/>
      <c r="I12" s="95"/>
      <c r="J12" s="98"/>
    </row>
    <row r="13" spans="1:10" ht="12.75">
      <c r="A13" s="70"/>
      <c r="B13" s="209" t="s">
        <v>88</v>
      </c>
      <c r="C13" s="210" t="s">
        <v>82</v>
      </c>
      <c r="D13" s="95"/>
      <c r="E13" s="209" t="s">
        <v>88</v>
      </c>
      <c r="F13" s="210" t="s">
        <v>82</v>
      </c>
      <c r="G13" s="95"/>
      <c r="H13" s="209" t="s">
        <v>88</v>
      </c>
      <c r="I13" s="210" t="s">
        <v>82</v>
      </c>
      <c r="J13" s="98"/>
    </row>
    <row r="14" spans="1:10" ht="12.75">
      <c r="A14" s="70"/>
      <c r="B14" s="211" t="s">
        <v>81</v>
      </c>
      <c r="C14" s="212" t="s">
        <v>83</v>
      </c>
      <c r="D14" s="95"/>
      <c r="E14" s="211" t="s">
        <v>81</v>
      </c>
      <c r="F14" s="212" t="s">
        <v>83</v>
      </c>
      <c r="G14" s="95"/>
      <c r="H14" s="211" t="s">
        <v>81</v>
      </c>
      <c r="I14" s="212" t="s">
        <v>83</v>
      </c>
      <c r="J14" s="98"/>
    </row>
    <row r="15" spans="1:10" ht="12.75">
      <c r="A15" s="70"/>
      <c r="B15" s="213" t="s">
        <v>35</v>
      </c>
      <c r="C15" s="214">
        <v>1</v>
      </c>
      <c r="D15" s="183"/>
      <c r="E15" s="215">
        <v>24</v>
      </c>
      <c r="F15" s="214">
        <v>0</v>
      </c>
      <c r="G15" s="183"/>
      <c r="H15" s="215">
        <v>48</v>
      </c>
      <c r="I15" s="214">
        <v>1</v>
      </c>
      <c r="J15" s="98"/>
    </row>
    <row r="16" spans="1:10" ht="12.75">
      <c r="A16" s="70"/>
      <c r="B16" s="213" t="s">
        <v>42</v>
      </c>
      <c r="C16" s="214">
        <v>1</v>
      </c>
      <c r="D16" s="183"/>
      <c r="E16" s="215">
        <v>25</v>
      </c>
      <c r="F16" s="214">
        <v>0</v>
      </c>
      <c r="G16" s="183"/>
      <c r="H16" s="215">
        <v>49</v>
      </c>
      <c r="I16" s="214">
        <v>1</v>
      </c>
      <c r="J16" s="98"/>
    </row>
    <row r="17" spans="1:10" ht="12.75">
      <c r="A17" s="70"/>
      <c r="B17" s="213" t="s">
        <v>36</v>
      </c>
      <c r="C17" s="214">
        <v>0</v>
      </c>
      <c r="D17" s="183"/>
      <c r="E17" s="215">
        <v>26</v>
      </c>
      <c r="F17" s="214">
        <v>0</v>
      </c>
      <c r="G17" s="183"/>
      <c r="H17" s="215">
        <v>50</v>
      </c>
      <c r="I17" s="214">
        <v>1</v>
      </c>
      <c r="J17" s="98"/>
    </row>
    <row r="18" spans="1:10" ht="12.75">
      <c r="A18" s="70"/>
      <c r="B18" s="213" t="s">
        <v>43</v>
      </c>
      <c r="C18" s="214">
        <v>0</v>
      </c>
      <c r="D18" s="183"/>
      <c r="E18" s="215">
        <v>27</v>
      </c>
      <c r="F18" s="214">
        <v>1</v>
      </c>
      <c r="G18" s="183"/>
      <c r="H18" s="215">
        <v>51</v>
      </c>
      <c r="I18" s="214">
        <v>1</v>
      </c>
      <c r="J18" s="98"/>
    </row>
    <row r="19" spans="1:10" ht="12.75">
      <c r="A19" s="70"/>
      <c r="B19" s="213" t="s">
        <v>43</v>
      </c>
      <c r="C19" s="214">
        <v>0</v>
      </c>
      <c r="D19" s="183"/>
      <c r="E19" s="215">
        <v>28</v>
      </c>
      <c r="F19" s="214">
        <v>0</v>
      </c>
      <c r="G19" s="183"/>
      <c r="H19" s="215">
        <v>52</v>
      </c>
      <c r="I19" s="214">
        <v>0</v>
      </c>
      <c r="J19" s="98"/>
    </row>
    <row r="20" spans="1:10" ht="12.75">
      <c r="A20" s="70"/>
      <c r="B20" s="213" t="s">
        <v>37</v>
      </c>
      <c r="C20" s="214">
        <v>0</v>
      </c>
      <c r="D20" s="183"/>
      <c r="E20" s="215">
        <v>29</v>
      </c>
      <c r="F20" s="214">
        <v>1</v>
      </c>
      <c r="G20" s="183"/>
      <c r="H20" s="215">
        <v>53</v>
      </c>
      <c r="I20" s="214">
        <v>0</v>
      </c>
      <c r="J20" s="98"/>
    </row>
    <row r="21" spans="1:10" ht="12.75">
      <c r="A21" s="70"/>
      <c r="B21" s="213">
        <v>6</v>
      </c>
      <c r="C21" s="214">
        <v>0</v>
      </c>
      <c r="D21" s="183"/>
      <c r="E21" s="215">
        <v>30</v>
      </c>
      <c r="F21" s="214">
        <v>1</v>
      </c>
      <c r="G21" s="183"/>
      <c r="H21" s="215">
        <v>54</v>
      </c>
      <c r="I21" s="214">
        <v>0</v>
      </c>
      <c r="J21" s="98"/>
    </row>
    <row r="22" spans="1:10" ht="12.75">
      <c r="A22" s="70"/>
      <c r="B22" s="213">
        <v>7</v>
      </c>
      <c r="C22" s="214">
        <v>0</v>
      </c>
      <c r="D22" s="183"/>
      <c r="E22" s="215">
        <v>31</v>
      </c>
      <c r="F22" s="214">
        <v>0</v>
      </c>
      <c r="G22" s="183"/>
      <c r="H22" s="215">
        <v>55</v>
      </c>
      <c r="I22" s="214">
        <v>0</v>
      </c>
      <c r="J22" s="98"/>
    </row>
    <row r="23" spans="1:10" ht="12.75">
      <c r="A23" s="70"/>
      <c r="B23" s="213">
        <v>8</v>
      </c>
      <c r="C23" s="214">
        <v>0</v>
      </c>
      <c r="D23" s="183"/>
      <c r="E23" s="215">
        <v>32</v>
      </c>
      <c r="F23" s="214">
        <v>1</v>
      </c>
      <c r="G23" s="183"/>
      <c r="H23" s="215">
        <v>56</v>
      </c>
      <c r="I23" s="214">
        <v>0</v>
      </c>
      <c r="J23" s="98"/>
    </row>
    <row r="24" spans="1:10" ht="12.75">
      <c r="A24" s="70"/>
      <c r="B24" s="213">
        <v>9</v>
      </c>
      <c r="C24" s="214">
        <v>0</v>
      </c>
      <c r="D24" s="183"/>
      <c r="E24" s="215">
        <v>33</v>
      </c>
      <c r="F24" s="214">
        <v>0</v>
      </c>
      <c r="G24" s="183"/>
      <c r="H24" s="215">
        <v>57</v>
      </c>
      <c r="I24" s="214">
        <v>0</v>
      </c>
      <c r="J24" s="98"/>
    </row>
    <row r="25" spans="1:10" ht="12.75">
      <c r="A25" s="70"/>
      <c r="B25" s="213">
        <v>10</v>
      </c>
      <c r="C25" s="214">
        <v>0</v>
      </c>
      <c r="D25" s="183"/>
      <c r="E25" s="215">
        <v>34</v>
      </c>
      <c r="F25" s="214">
        <v>0</v>
      </c>
      <c r="G25" s="183"/>
      <c r="H25" s="215" t="s">
        <v>111</v>
      </c>
      <c r="I25" s="214" t="s">
        <v>111</v>
      </c>
      <c r="J25" s="98"/>
    </row>
    <row r="26" spans="1:10" ht="12.75">
      <c r="A26" s="70"/>
      <c r="B26" s="213">
        <v>11</v>
      </c>
      <c r="C26" s="214">
        <v>0</v>
      </c>
      <c r="D26" s="183"/>
      <c r="E26" s="215">
        <v>35</v>
      </c>
      <c r="F26" s="214">
        <v>0</v>
      </c>
      <c r="G26" s="183"/>
      <c r="H26" s="215" t="s">
        <v>111</v>
      </c>
      <c r="I26" s="214" t="s">
        <v>111</v>
      </c>
      <c r="J26" s="98"/>
    </row>
    <row r="27" spans="1:10" ht="12.75">
      <c r="A27" s="70"/>
      <c r="B27" s="213">
        <v>12</v>
      </c>
      <c r="C27" s="214">
        <v>0</v>
      </c>
      <c r="D27" s="183"/>
      <c r="E27" s="215">
        <v>36</v>
      </c>
      <c r="F27" s="214">
        <v>0</v>
      </c>
      <c r="G27" s="183"/>
      <c r="H27" s="215" t="s">
        <v>111</v>
      </c>
      <c r="I27" s="214" t="s">
        <v>111</v>
      </c>
      <c r="J27" s="98"/>
    </row>
    <row r="28" spans="1:10" ht="12.75">
      <c r="A28" s="70"/>
      <c r="B28" s="213">
        <v>13</v>
      </c>
      <c r="C28" s="214">
        <v>0</v>
      </c>
      <c r="D28" s="183"/>
      <c r="E28" s="215">
        <v>37</v>
      </c>
      <c r="F28" s="214">
        <v>0</v>
      </c>
      <c r="G28" s="183"/>
      <c r="H28" s="215" t="s">
        <v>111</v>
      </c>
      <c r="I28" s="214" t="s">
        <v>111</v>
      </c>
      <c r="J28" s="98"/>
    </row>
    <row r="29" spans="1:10" ht="12.75">
      <c r="A29" s="70"/>
      <c r="B29" s="216">
        <v>14</v>
      </c>
      <c r="C29" s="214">
        <v>0</v>
      </c>
      <c r="D29" s="183"/>
      <c r="E29" s="215">
        <v>38</v>
      </c>
      <c r="F29" s="214">
        <v>0</v>
      </c>
      <c r="G29" s="183"/>
      <c r="H29" s="215" t="s">
        <v>111</v>
      </c>
      <c r="I29" s="214" t="s">
        <v>111</v>
      </c>
      <c r="J29" s="98"/>
    </row>
    <row r="30" spans="1:10" ht="12.75">
      <c r="A30" s="70"/>
      <c r="B30" s="216">
        <v>15</v>
      </c>
      <c r="C30" s="214">
        <v>0</v>
      </c>
      <c r="D30" s="217"/>
      <c r="E30" s="215">
        <v>39</v>
      </c>
      <c r="F30" s="214">
        <v>0</v>
      </c>
      <c r="G30" s="183"/>
      <c r="H30" s="215" t="s">
        <v>111</v>
      </c>
      <c r="I30" s="214" t="s">
        <v>111</v>
      </c>
      <c r="J30" s="98"/>
    </row>
    <row r="31" spans="1:10" ht="12.75">
      <c r="A31" s="70"/>
      <c r="B31" s="213">
        <v>16</v>
      </c>
      <c r="C31" s="214">
        <v>0</v>
      </c>
      <c r="D31" s="217"/>
      <c r="E31" s="215">
        <v>40</v>
      </c>
      <c r="F31" s="214">
        <v>0</v>
      </c>
      <c r="G31" s="183"/>
      <c r="H31" s="215"/>
      <c r="I31" s="215"/>
      <c r="J31" s="98"/>
    </row>
    <row r="32" spans="1:10" ht="12.75">
      <c r="A32" s="70"/>
      <c r="B32" s="213">
        <v>17</v>
      </c>
      <c r="C32" s="214">
        <v>0</v>
      </c>
      <c r="D32" s="217"/>
      <c r="E32" s="215">
        <v>41</v>
      </c>
      <c r="F32" s="214">
        <v>0</v>
      </c>
      <c r="G32" s="183"/>
      <c r="H32" s="215"/>
      <c r="I32" s="215"/>
      <c r="J32" s="98"/>
    </row>
    <row r="33" spans="1:10" ht="12.75">
      <c r="A33" s="70"/>
      <c r="B33" s="213">
        <v>18</v>
      </c>
      <c r="C33" s="214">
        <v>0</v>
      </c>
      <c r="D33" s="183"/>
      <c r="E33" s="215">
        <v>42</v>
      </c>
      <c r="F33" s="214">
        <v>0</v>
      </c>
      <c r="G33" s="183"/>
      <c r="H33" s="215"/>
      <c r="I33" s="215"/>
      <c r="J33" s="98"/>
    </row>
    <row r="34" spans="1:10" ht="12.75">
      <c r="A34" s="70"/>
      <c r="B34" s="213">
        <v>19</v>
      </c>
      <c r="C34" s="214">
        <v>0</v>
      </c>
      <c r="D34" s="183"/>
      <c r="E34" s="215">
        <v>43</v>
      </c>
      <c r="F34" s="214">
        <v>0</v>
      </c>
      <c r="G34" s="183"/>
      <c r="H34" s="215"/>
      <c r="I34" s="215"/>
      <c r="J34" s="98"/>
    </row>
    <row r="35" spans="1:10" ht="12.75">
      <c r="A35" s="70"/>
      <c r="B35" s="213">
        <v>20</v>
      </c>
      <c r="C35" s="214">
        <v>0</v>
      </c>
      <c r="D35" s="183"/>
      <c r="E35" s="215">
        <v>44</v>
      </c>
      <c r="F35" s="214">
        <v>0</v>
      </c>
      <c r="G35" s="183"/>
      <c r="H35" s="215"/>
      <c r="I35" s="215"/>
      <c r="J35" s="98"/>
    </row>
    <row r="36" spans="1:10" ht="12.75">
      <c r="A36" s="70"/>
      <c r="B36" s="213">
        <v>21</v>
      </c>
      <c r="C36" s="214">
        <v>0</v>
      </c>
      <c r="D36" s="183"/>
      <c r="E36" s="215">
        <v>45</v>
      </c>
      <c r="F36" s="214">
        <v>0</v>
      </c>
      <c r="G36" s="183"/>
      <c r="H36" s="215"/>
      <c r="I36" s="215"/>
      <c r="J36" s="98"/>
    </row>
    <row r="37" spans="1:10" ht="12.75">
      <c r="A37" s="70"/>
      <c r="B37" s="213">
        <v>22</v>
      </c>
      <c r="C37" s="214">
        <v>0</v>
      </c>
      <c r="D37" s="183"/>
      <c r="E37" s="215">
        <v>46</v>
      </c>
      <c r="F37" s="214">
        <v>0</v>
      </c>
      <c r="G37" s="183"/>
      <c r="H37" s="215"/>
      <c r="I37" s="215"/>
      <c r="J37" s="98"/>
    </row>
    <row r="38" spans="1:10" ht="12.75">
      <c r="A38" s="70"/>
      <c r="B38" s="213">
        <v>23</v>
      </c>
      <c r="C38" s="214">
        <v>1</v>
      </c>
      <c r="D38" s="183"/>
      <c r="E38" s="215">
        <v>47</v>
      </c>
      <c r="F38" s="214">
        <v>0</v>
      </c>
      <c r="G38" s="183"/>
      <c r="H38" s="215"/>
      <c r="I38" s="215"/>
      <c r="J38" s="98"/>
    </row>
    <row r="39" spans="1:10" ht="12.75">
      <c r="A39" s="70"/>
      <c r="B39" s="213"/>
      <c r="C39" s="214"/>
      <c r="D39" s="183"/>
      <c r="E39" s="215"/>
      <c r="F39" s="214"/>
      <c r="G39" s="183"/>
      <c r="H39" s="215"/>
      <c r="I39" s="215"/>
      <c r="J39" s="98"/>
    </row>
    <row r="40" spans="1:10" ht="12.75">
      <c r="A40" s="70"/>
      <c r="B40" s="213"/>
      <c r="C40" s="214"/>
      <c r="D40" s="183"/>
      <c r="E40" s="215"/>
      <c r="F40" s="214"/>
      <c r="G40" s="183"/>
      <c r="H40" s="215"/>
      <c r="I40" s="215"/>
      <c r="J40" s="98"/>
    </row>
    <row r="41" spans="1:10" ht="12.75">
      <c r="A41" s="70"/>
      <c r="B41" s="95"/>
      <c r="C41" s="32"/>
      <c r="D41" s="95"/>
      <c r="E41" s="95"/>
      <c r="F41" s="95"/>
      <c r="G41" s="95"/>
      <c r="H41" s="95"/>
      <c r="I41" s="95"/>
      <c r="J41" s="98"/>
    </row>
    <row r="42" spans="1:10" ht="12.75">
      <c r="A42" s="70"/>
      <c r="B42" s="95"/>
      <c r="C42" s="95"/>
      <c r="D42" s="95"/>
      <c r="E42" s="95"/>
      <c r="F42" s="95"/>
      <c r="G42" s="95"/>
      <c r="H42" s="95"/>
      <c r="I42" s="95"/>
      <c r="J42" s="98"/>
    </row>
    <row r="43" spans="1:10" ht="12.75">
      <c r="A43" s="70"/>
      <c r="B43" s="95"/>
      <c r="C43" s="95"/>
      <c r="D43" s="218" t="s">
        <v>89</v>
      </c>
      <c r="E43" s="95"/>
      <c r="F43" s="95"/>
      <c r="G43" s="95"/>
      <c r="H43" s="95"/>
      <c r="I43" s="95"/>
      <c r="J43" s="98"/>
    </row>
    <row r="44" spans="1:10" ht="12.75">
      <c r="A44" s="70"/>
      <c r="B44" s="95"/>
      <c r="C44" s="95"/>
      <c r="D44" s="95"/>
      <c r="E44" s="95"/>
      <c r="F44" s="95"/>
      <c r="G44" s="95"/>
      <c r="H44" s="95"/>
      <c r="I44" s="95"/>
      <c r="J44" s="98"/>
    </row>
    <row r="45" spans="1:10" ht="12.75">
      <c r="A45" s="70"/>
      <c r="B45" s="95" t="s">
        <v>111</v>
      </c>
      <c r="C45" s="95"/>
      <c r="D45" s="95"/>
      <c r="E45" s="187" t="s">
        <v>95</v>
      </c>
      <c r="F45" s="95"/>
      <c r="G45" s="187" t="s">
        <v>96</v>
      </c>
      <c r="H45" s="95"/>
      <c r="I45" s="95"/>
      <c r="J45" s="98"/>
    </row>
    <row r="46" spans="1:10" ht="12.75">
      <c r="A46" s="70"/>
      <c r="B46" s="95" t="s">
        <v>111</v>
      </c>
      <c r="C46" s="183"/>
      <c r="D46" s="183"/>
      <c r="E46" s="183"/>
      <c r="F46" s="202"/>
      <c r="G46" s="95" t="s">
        <v>111</v>
      </c>
      <c r="H46" s="32"/>
      <c r="I46" s="95"/>
      <c r="J46" s="98"/>
    </row>
    <row r="47" spans="1:10" ht="12.75">
      <c r="A47" s="70"/>
      <c r="B47" s="95" t="s">
        <v>111</v>
      </c>
      <c r="C47" s="183"/>
      <c r="D47" s="183"/>
      <c r="E47" s="183"/>
      <c r="F47" s="202"/>
      <c r="G47" s="95"/>
      <c r="H47" s="95"/>
      <c r="I47" s="95"/>
      <c r="J47" s="98"/>
    </row>
    <row r="48" spans="1:10" ht="12.75">
      <c r="A48" s="70"/>
      <c r="B48" s="95"/>
      <c r="C48" s="95"/>
      <c r="D48" s="95"/>
      <c r="E48" s="95"/>
      <c r="F48" s="95"/>
      <c r="G48" s="95"/>
      <c r="H48" s="95"/>
      <c r="I48" s="95"/>
      <c r="J48" s="98"/>
    </row>
    <row r="49" spans="1:10" ht="12.75">
      <c r="A49" s="208"/>
      <c r="B49" s="133"/>
      <c r="C49" s="133"/>
      <c r="D49" s="133"/>
      <c r="E49" s="133"/>
      <c r="F49" s="133"/>
      <c r="G49" s="133"/>
      <c r="H49" s="133"/>
      <c r="I49" s="133"/>
      <c r="J49" s="180"/>
    </row>
    <row r="50" spans="1:10" ht="12.75">
      <c r="A50" s="70" t="s">
        <v>79</v>
      </c>
      <c r="B50" s="95" t="s">
        <v>206</v>
      </c>
      <c r="C50" s="95"/>
      <c r="D50" s="95"/>
      <c r="E50" s="95"/>
      <c r="F50" s="95"/>
      <c r="G50" s="95"/>
      <c r="H50" s="95"/>
      <c r="I50" s="95"/>
      <c r="J50" s="98"/>
    </row>
    <row r="51" spans="1:10" ht="12.75">
      <c r="A51" s="70"/>
      <c r="B51" s="95"/>
      <c r="C51" s="95"/>
      <c r="D51" s="95"/>
      <c r="E51" s="95"/>
      <c r="F51" s="95"/>
      <c r="G51" s="95"/>
      <c r="H51" s="95"/>
      <c r="I51" s="95"/>
      <c r="J51" s="98"/>
    </row>
    <row r="52" spans="1:10" ht="12.75">
      <c r="A52" s="208" t="s">
        <v>78</v>
      </c>
      <c r="B52" s="219">
        <v>42745</v>
      </c>
      <c r="C52" s="133"/>
      <c r="D52" s="133"/>
      <c r="E52" s="133"/>
      <c r="F52" s="133"/>
      <c r="G52" s="133"/>
      <c r="H52" s="133" t="s">
        <v>97</v>
      </c>
      <c r="I52" s="133"/>
      <c r="J52" s="173">
        <v>42795</v>
      </c>
    </row>
    <row r="53" spans="1:10" ht="12.75">
      <c r="A53" s="346" t="s">
        <v>71</v>
      </c>
      <c r="B53" s="347"/>
      <c r="C53" s="347"/>
      <c r="D53" s="347"/>
      <c r="E53" s="347"/>
      <c r="F53" s="347"/>
      <c r="G53" s="347"/>
      <c r="H53" s="347"/>
      <c r="I53" s="347"/>
      <c r="J53" s="348"/>
    </row>
    <row r="54" spans="1:10" ht="12.75">
      <c r="A54" s="70"/>
      <c r="B54" s="95"/>
      <c r="C54" s="95"/>
      <c r="D54" s="95"/>
      <c r="E54" s="95"/>
      <c r="F54" s="95"/>
      <c r="G54" s="95"/>
      <c r="H54" s="95"/>
      <c r="I54" s="95"/>
      <c r="J54" s="98"/>
    </row>
    <row r="55" spans="1:10" ht="12.75">
      <c r="A55" s="70" t="s">
        <v>77</v>
      </c>
      <c r="B55" s="95"/>
      <c r="C55" s="95"/>
      <c r="D55" s="95"/>
      <c r="E55" s="95"/>
      <c r="F55" s="95"/>
      <c r="G55" s="95"/>
      <c r="H55" s="95"/>
      <c r="I55" s="95"/>
      <c r="J55" s="98"/>
    </row>
    <row r="56" spans="1:10" ht="12.75">
      <c r="A56" s="208"/>
      <c r="B56" s="133"/>
      <c r="C56" s="133"/>
      <c r="D56" s="133"/>
      <c r="E56" s="133"/>
      <c r="F56" s="133"/>
      <c r="G56" s="133"/>
      <c r="H56" s="133"/>
      <c r="I56" s="133"/>
      <c r="J56" s="180"/>
    </row>
  </sheetData>
  <sheetProtection/>
  <mergeCells count="3">
    <mergeCell ref="H2:I2"/>
    <mergeCell ref="C7:H7"/>
    <mergeCell ref="A53:J53"/>
  </mergeCells>
  <printOptions/>
  <pageMargins left="0.7" right="0.7" top="0.75" bottom="0.75" header="0.3" footer="0.3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selection activeCell="R32" sqref="R32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4.5742187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10.140625" style="0" customWidth="1"/>
    <col min="17" max="17" width="4.421875" style="0" customWidth="1"/>
    <col min="18" max="18" width="12.7109375" style="0" customWidth="1"/>
    <col min="19" max="19" width="3.57421875" style="0" customWidth="1"/>
    <col min="20" max="20" width="9.2812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74</v>
      </c>
      <c r="B2" s="107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111</v>
      </c>
      <c r="O2" s="5"/>
      <c r="P2" s="5"/>
      <c r="Q2" s="5">
        <v>1</v>
      </c>
      <c r="R2" s="345" t="s">
        <v>199</v>
      </c>
      <c r="S2" s="353"/>
      <c r="T2" s="36">
        <v>23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75</v>
      </c>
      <c r="B4" s="5"/>
      <c r="C4" s="187" t="s">
        <v>151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49" t="s">
        <v>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6"/>
    </row>
    <row r="7" spans="1:21" ht="12.75">
      <c r="A7" s="35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27" t="s">
        <v>70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37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37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38" t="s">
        <v>7</v>
      </c>
      <c r="B13" s="20"/>
      <c r="C13" s="12"/>
      <c r="D13" s="12"/>
      <c r="E13" s="5"/>
      <c r="F13" s="5"/>
      <c r="G13" s="5"/>
      <c r="H13" s="5"/>
      <c r="I13" s="20"/>
      <c r="J13" s="20"/>
      <c r="K13" s="20"/>
      <c r="L13" s="12"/>
      <c r="M13" s="5"/>
      <c r="N13" s="20"/>
      <c r="O13" s="20"/>
      <c r="P13" s="12"/>
      <c r="Q13" s="12"/>
      <c r="R13" s="12"/>
      <c r="S13" s="12"/>
      <c r="T13" s="5"/>
      <c r="U13" s="6"/>
    </row>
    <row r="14" spans="1:21" ht="12.75">
      <c r="A14" s="38" t="s">
        <v>99</v>
      </c>
      <c r="B14" s="20"/>
      <c r="C14" s="12"/>
      <c r="D14" s="12"/>
      <c r="E14" s="5"/>
      <c r="F14" s="5"/>
      <c r="G14" s="5"/>
      <c r="H14" s="5"/>
      <c r="I14" s="20"/>
      <c r="J14" s="20"/>
      <c r="K14" s="20"/>
      <c r="L14" s="12"/>
      <c r="M14" s="5"/>
      <c r="N14" s="20"/>
      <c r="O14" s="20"/>
      <c r="P14" s="12"/>
      <c r="Q14" s="12"/>
      <c r="R14" s="12"/>
      <c r="S14" s="12"/>
      <c r="T14" s="5"/>
      <c r="U14" s="6"/>
    </row>
    <row r="15" spans="1:21" ht="12.75">
      <c r="A15" s="38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3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2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2"/>
      <c r="B19" s="21"/>
      <c r="C19" s="21"/>
      <c r="D19" s="33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3"/>
      <c r="P19" s="21"/>
      <c r="Q19" s="21"/>
      <c r="R19" s="21"/>
      <c r="S19" s="21"/>
      <c r="T19" s="21"/>
      <c r="U19" s="6"/>
    </row>
    <row r="20" spans="1:21" ht="12.75">
      <c r="A20" s="39" t="s">
        <v>9</v>
      </c>
      <c r="B20" s="39" t="s">
        <v>12</v>
      </c>
      <c r="C20" s="76" t="s">
        <v>13</v>
      </c>
      <c r="D20" s="83"/>
      <c r="E20" s="92" t="s">
        <v>14</v>
      </c>
      <c r="F20" s="82"/>
      <c r="G20" s="76" t="s">
        <v>39</v>
      </c>
      <c r="H20" s="82"/>
      <c r="I20" s="76" t="s">
        <v>180</v>
      </c>
      <c r="J20" s="82"/>
      <c r="K20" s="17"/>
      <c r="L20" s="39" t="s">
        <v>9</v>
      </c>
      <c r="M20" s="39" t="s">
        <v>12</v>
      </c>
      <c r="N20" s="76" t="s">
        <v>13</v>
      </c>
      <c r="O20" s="82"/>
      <c r="P20" s="92" t="s">
        <v>14</v>
      </c>
      <c r="Q20" s="82"/>
      <c r="R20" s="76" t="s">
        <v>39</v>
      </c>
      <c r="S20" s="82"/>
      <c r="T20" s="76" t="s">
        <v>181</v>
      </c>
      <c r="U20" s="82"/>
    </row>
    <row r="21" spans="1:21" ht="12.75">
      <c r="A21" s="40" t="s">
        <v>10</v>
      </c>
      <c r="B21" s="40" t="s">
        <v>72</v>
      </c>
      <c r="C21" s="77" t="s">
        <v>1</v>
      </c>
      <c r="D21" s="83"/>
      <c r="E21" s="17" t="s">
        <v>1</v>
      </c>
      <c r="F21" s="83"/>
      <c r="G21" s="77" t="s">
        <v>40</v>
      </c>
      <c r="H21" s="83"/>
      <c r="I21" s="77" t="s">
        <v>1</v>
      </c>
      <c r="J21" s="83"/>
      <c r="K21" s="17"/>
      <c r="L21" s="40" t="s">
        <v>10</v>
      </c>
      <c r="M21" s="40" t="s">
        <v>72</v>
      </c>
      <c r="N21" s="77" t="s">
        <v>1</v>
      </c>
      <c r="O21" s="83"/>
      <c r="P21" s="17" t="s">
        <v>1</v>
      </c>
      <c r="Q21" s="83"/>
      <c r="R21" s="77" t="s">
        <v>40</v>
      </c>
      <c r="S21" s="83"/>
      <c r="T21" s="77" t="s">
        <v>1</v>
      </c>
      <c r="U21" s="83"/>
    </row>
    <row r="22" spans="1:21" ht="12.75">
      <c r="A22" s="41" t="s">
        <v>11</v>
      </c>
      <c r="B22" s="41" t="s">
        <v>1</v>
      </c>
      <c r="C22" s="78" t="s">
        <v>112</v>
      </c>
      <c r="D22" s="84"/>
      <c r="E22" s="93" t="s">
        <v>112</v>
      </c>
      <c r="F22" s="84"/>
      <c r="G22" s="78" t="s">
        <v>41</v>
      </c>
      <c r="H22" s="84"/>
      <c r="I22" s="78" t="s">
        <v>112</v>
      </c>
      <c r="J22" s="84"/>
      <c r="K22" s="17"/>
      <c r="L22" s="41" t="s">
        <v>11</v>
      </c>
      <c r="M22" s="41" t="s">
        <v>1</v>
      </c>
      <c r="N22" s="78" t="s">
        <v>112</v>
      </c>
      <c r="O22" s="84"/>
      <c r="P22" s="93" t="s">
        <v>112</v>
      </c>
      <c r="Q22" s="83"/>
      <c r="R22" s="78" t="s">
        <v>41</v>
      </c>
      <c r="S22" s="84"/>
      <c r="T22" s="78" t="s">
        <v>112</v>
      </c>
      <c r="U22" s="84"/>
    </row>
    <row r="23" spans="1:21" ht="12.75">
      <c r="A23" s="64" t="s">
        <v>21</v>
      </c>
      <c r="B23" s="19" t="s">
        <v>143</v>
      </c>
      <c r="C23" s="100">
        <v>13.44</v>
      </c>
      <c r="D23" s="85"/>
      <c r="E23" s="167">
        <v>7.14</v>
      </c>
      <c r="F23" s="85"/>
      <c r="G23" s="66">
        <f>+C23+E23</f>
        <v>20.58</v>
      </c>
      <c r="H23" s="85"/>
      <c r="I23" s="67">
        <v>6.18</v>
      </c>
      <c r="J23" s="267"/>
      <c r="K23" s="5"/>
      <c r="L23" s="19" t="s">
        <v>147</v>
      </c>
      <c r="M23" s="19" t="s">
        <v>143</v>
      </c>
      <c r="N23" s="66">
        <v>45.09</v>
      </c>
      <c r="O23" s="85"/>
      <c r="P23" s="91">
        <f>E23</f>
        <v>7.14</v>
      </c>
      <c r="Q23" s="85"/>
      <c r="R23" s="167">
        <f>+N23+P23</f>
        <v>52.230000000000004</v>
      </c>
      <c r="S23" s="85"/>
      <c r="T23" s="67">
        <v>6.18</v>
      </c>
      <c r="U23" s="267"/>
    </row>
    <row r="24" spans="1:21" ht="12.75">
      <c r="A24" s="64" t="s">
        <v>21</v>
      </c>
      <c r="B24" s="19" t="s">
        <v>144</v>
      </c>
      <c r="C24" s="79">
        <f>C23+1</f>
        <v>14.44</v>
      </c>
      <c r="D24" s="85"/>
      <c r="E24" s="168">
        <f>E23</f>
        <v>7.14</v>
      </c>
      <c r="F24" s="85"/>
      <c r="G24" s="79">
        <f>C24+E24</f>
        <v>21.58</v>
      </c>
      <c r="H24" s="85"/>
      <c r="I24" s="67">
        <v>6.18</v>
      </c>
      <c r="J24" s="267"/>
      <c r="K24" s="5"/>
      <c r="L24" s="19" t="s">
        <v>147</v>
      </c>
      <c r="M24" s="19" t="s">
        <v>144</v>
      </c>
      <c r="N24" s="71">
        <f>N23+4</f>
        <v>49.09</v>
      </c>
      <c r="O24" s="85"/>
      <c r="P24" s="80">
        <f>E23</f>
        <v>7.14</v>
      </c>
      <c r="Q24" s="85"/>
      <c r="R24" s="168">
        <f aca="true" t="shared" si="0" ref="R24:R32">N24+P24</f>
        <v>56.230000000000004</v>
      </c>
      <c r="S24" s="85"/>
      <c r="T24" s="67">
        <v>6.18</v>
      </c>
      <c r="U24" s="267"/>
    </row>
    <row r="25" spans="1:21" ht="12.75">
      <c r="A25" s="64" t="s">
        <v>140</v>
      </c>
      <c r="B25" s="19" t="s">
        <v>143</v>
      </c>
      <c r="C25" s="79">
        <v>16.81</v>
      </c>
      <c r="D25" s="85"/>
      <c r="E25" s="168">
        <f>E24</f>
        <v>7.14</v>
      </c>
      <c r="F25" s="85"/>
      <c r="G25" s="79">
        <f aca="true" t="shared" si="1" ref="G25:G31">C25+E25</f>
        <v>23.95</v>
      </c>
      <c r="H25" s="85"/>
      <c r="I25" s="67">
        <v>6.18</v>
      </c>
      <c r="J25" s="267"/>
      <c r="K25" s="5"/>
      <c r="L25" s="19" t="s">
        <v>148</v>
      </c>
      <c r="M25" s="19" t="s">
        <v>143</v>
      </c>
      <c r="N25" s="71">
        <v>54.75</v>
      </c>
      <c r="O25" s="85"/>
      <c r="P25" s="80">
        <f>E23</f>
        <v>7.14</v>
      </c>
      <c r="Q25" s="85"/>
      <c r="R25" s="168">
        <f t="shared" si="0"/>
        <v>61.89</v>
      </c>
      <c r="S25" s="85"/>
      <c r="T25" s="67">
        <v>6.18</v>
      </c>
      <c r="U25" s="267"/>
    </row>
    <row r="26" spans="1:21" ht="12.75">
      <c r="A26" s="64" t="s">
        <v>140</v>
      </c>
      <c r="B26" s="19" t="s">
        <v>144</v>
      </c>
      <c r="C26" s="79">
        <f>C25+1</f>
        <v>17.81</v>
      </c>
      <c r="D26" s="85"/>
      <c r="E26" s="168">
        <f aca="true" t="shared" si="2" ref="E26:E31">E25</f>
        <v>7.14</v>
      </c>
      <c r="F26" s="85"/>
      <c r="G26" s="79">
        <f t="shared" si="1"/>
        <v>24.95</v>
      </c>
      <c r="H26" s="85"/>
      <c r="I26" s="67">
        <v>6.18</v>
      </c>
      <c r="J26" s="267"/>
      <c r="K26" s="5"/>
      <c r="L26" s="19" t="s">
        <v>148</v>
      </c>
      <c r="M26" s="19" t="s">
        <v>144</v>
      </c>
      <c r="N26" s="71">
        <f>N25+5</f>
        <v>59.75</v>
      </c>
      <c r="O26" s="85"/>
      <c r="P26" s="80">
        <f>E23</f>
        <v>7.14</v>
      </c>
      <c r="Q26" s="85"/>
      <c r="R26" s="168">
        <f t="shared" si="0"/>
        <v>66.89</v>
      </c>
      <c r="S26" s="85"/>
      <c r="T26" s="67">
        <v>6.18</v>
      </c>
      <c r="U26" s="267"/>
    </row>
    <row r="27" spans="1:21" ht="12.75">
      <c r="A27" s="19" t="s">
        <v>141</v>
      </c>
      <c r="B27" s="19" t="s">
        <v>143</v>
      </c>
      <c r="C27" s="71">
        <v>24.71</v>
      </c>
      <c r="D27" s="85"/>
      <c r="E27" s="168">
        <f t="shared" si="2"/>
        <v>7.14</v>
      </c>
      <c r="F27" s="85"/>
      <c r="G27" s="79">
        <f t="shared" si="1"/>
        <v>31.85</v>
      </c>
      <c r="H27" s="85"/>
      <c r="I27" s="67">
        <v>6.18</v>
      </c>
      <c r="J27" s="267"/>
      <c r="K27" s="5"/>
      <c r="L27" s="19" t="s">
        <v>149</v>
      </c>
      <c r="M27" s="19" t="s">
        <v>143</v>
      </c>
      <c r="N27" s="282">
        <v>60.36</v>
      </c>
      <c r="O27" s="85"/>
      <c r="P27" s="80">
        <f>E23</f>
        <v>7.14</v>
      </c>
      <c r="Q27" s="85"/>
      <c r="R27" s="168">
        <f t="shared" si="0"/>
        <v>67.5</v>
      </c>
      <c r="S27" s="85"/>
      <c r="T27" s="67">
        <v>6.18</v>
      </c>
      <c r="U27" s="267"/>
    </row>
    <row r="28" spans="1:21" ht="12.75">
      <c r="A28" s="19" t="s">
        <v>141</v>
      </c>
      <c r="B28" s="19" t="s">
        <v>144</v>
      </c>
      <c r="C28" s="79">
        <f>C27+2</f>
        <v>26.71</v>
      </c>
      <c r="D28" s="85"/>
      <c r="E28" s="168">
        <f t="shared" si="2"/>
        <v>7.14</v>
      </c>
      <c r="F28" s="85"/>
      <c r="G28" s="79">
        <f t="shared" si="1"/>
        <v>33.85</v>
      </c>
      <c r="H28" s="85"/>
      <c r="I28" s="67">
        <v>6.18</v>
      </c>
      <c r="J28" s="267"/>
      <c r="K28" s="5"/>
      <c r="L28" s="19" t="s">
        <v>149</v>
      </c>
      <c r="M28" s="19" t="s">
        <v>144</v>
      </c>
      <c r="N28" s="282">
        <f>N27+6</f>
        <v>66.36</v>
      </c>
      <c r="O28" s="85"/>
      <c r="P28" s="80">
        <f>E23</f>
        <v>7.14</v>
      </c>
      <c r="Q28" s="85"/>
      <c r="R28" s="168">
        <f t="shared" si="0"/>
        <v>73.5</v>
      </c>
      <c r="S28" s="85"/>
      <c r="T28" s="67">
        <v>6.18</v>
      </c>
      <c r="U28" s="267"/>
    </row>
    <row r="29" spans="1:21" ht="12.75">
      <c r="A29" s="19" t="s">
        <v>142</v>
      </c>
      <c r="B29" s="19" t="s">
        <v>143</v>
      </c>
      <c r="C29" s="71">
        <v>34.3</v>
      </c>
      <c r="D29" s="85"/>
      <c r="E29" s="168">
        <f t="shared" si="2"/>
        <v>7.14</v>
      </c>
      <c r="F29" s="85"/>
      <c r="G29" s="79">
        <f t="shared" si="1"/>
        <v>41.44</v>
      </c>
      <c r="H29" s="85"/>
      <c r="I29" s="67">
        <v>6.18</v>
      </c>
      <c r="J29" s="267"/>
      <c r="K29" s="5"/>
      <c r="L29" s="213" t="s">
        <v>182</v>
      </c>
      <c r="M29" s="19" t="s">
        <v>143</v>
      </c>
      <c r="N29" s="282">
        <v>33.09</v>
      </c>
      <c r="O29" s="267"/>
      <c r="P29" s="80">
        <f>E24</f>
        <v>7.14</v>
      </c>
      <c r="Q29" s="85"/>
      <c r="R29" s="168">
        <f t="shared" si="0"/>
        <v>40.230000000000004</v>
      </c>
      <c r="S29" s="85"/>
      <c r="T29" s="67">
        <v>6.18</v>
      </c>
      <c r="U29" s="267"/>
    </row>
    <row r="30" spans="1:21" ht="12.75">
      <c r="A30" s="19" t="s">
        <v>142</v>
      </c>
      <c r="B30" s="19" t="s">
        <v>144</v>
      </c>
      <c r="C30" s="81">
        <f>C29+3</f>
        <v>37.3</v>
      </c>
      <c r="D30" s="85"/>
      <c r="E30" s="168">
        <f t="shared" si="2"/>
        <v>7.14</v>
      </c>
      <c r="F30" s="85"/>
      <c r="G30" s="79">
        <f t="shared" si="1"/>
        <v>44.44</v>
      </c>
      <c r="H30" s="85"/>
      <c r="I30" s="67">
        <v>6.18</v>
      </c>
      <c r="J30" s="267"/>
      <c r="K30" s="5"/>
      <c r="L30" s="213" t="s">
        <v>182</v>
      </c>
      <c r="M30" s="19" t="s">
        <v>144</v>
      </c>
      <c r="N30" s="282">
        <f>N29+1</f>
        <v>34.09</v>
      </c>
      <c r="O30" s="267"/>
      <c r="P30" s="80">
        <f>E25</f>
        <v>7.14</v>
      </c>
      <c r="Q30" s="85"/>
      <c r="R30" s="168">
        <f t="shared" si="0"/>
        <v>41.230000000000004</v>
      </c>
      <c r="S30" s="85"/>
      <c r="T30" s="67">
        <v>6.18</v>
      </c>
      <c r="U30" s="267"/>
    </row>
    <row r="31" spans="1:21" ht="12.75">
      <c r="A31" s="64" t="s">
        <v>140</v>
      </c>
      <c r="B31" s="19" t="s">
        <v>38</v>
      </c>
      <c r="C31" s="71">
        <v>10.39</v>
      </c>
      <c r="D31" s="85"/>
      <c r="E31" s="168">
        <f t="shared" si="2"/>
        <v>7.14</v>
      </c>
      <c r="F31" s="85"/>
      <c r="G31" s="79">
        <f t="shared" si="1"/>
        <v>17.53</v>
      </c>
      <c r="H31" s="85"/>
      <c r="I31" s="67">
        <v>6.18</v>
      </c>
      <c r="J31" s="267"/>
      <c r="K31" s="5"/>
      <c r="L31" s="213" t="s">
        <v>183</v>
      </c>
      <c r="M31" s="19" t="s">
        <v>143</v>
      </c>
      <c r="N31" s="282">
        <f>N29*2</f>
        <v>66.18</v>
      </c>
      <c r="O31" s="267"/>
      <c r="P31" s="80">
        <f>E26</f>
        <v>7.14</v>
      </c>
      <c r="Q31" s="85"/>
      <c r="R31" s="168">
        <f t="shared" si="0"/>
        <v>73.32000000000001</v>
      </c>
      <c r="S31" s="85"/>
      <c r="T31" s="67">
        <v>6.18</v>
      </c>
      <c r="U31" s="267"/>
    </row>
    <row r="32" spans="1:21" ht="12.75">
      <c r="A32" s="64" t="s">
        <v>139</v>
      </c>
      <c r="B32" s="19" t="s">
        <v>145</v>
      </c>
      <c r="C32" s="80" t="s">
        <v>146</v>
      </c>
      <c r="D32" s="85"/>
      <c r="E32" s="168">
        <v>10.72</v>
      </c>
      <c r="F32" s="85"/>
      <c r="G32" s="80" t="s">
        <v>146</v>
      </c>
      <c r="H32" s="85"/>
      <c r="I32" s="283">
        <v>6.18</v>
      </c>
      <c r="J32" s="284"/>
      <c r="K32" s="21"/>
      <c r="L32" s="213" t="s">
        <v>183</v>
      </c>
      <c r="M32" s="19" t="s">
        <v>144</v>
      </c>
      <c r="N32" s="282">
        <f>N31+2</f>
        <v>68.18</v>
      </c>
      <c r="O32" s="267"/>
      <c r="P32" s="80">
        <f>E27</f>
        <v>7.14</v>
      </c>
      <c r="Q32" s="85"/>
      <c r="R32" s="168">
        <f t="shared" si="0"/>
        <v>75.32000000000001</v>
      </c>
      <c r="S32" s="85"/>
      <c r="T32" s="67">
        <v>6.18</v>
      </c>
      <c r="U32" s="267"/>
    </row>
    <row r="33" spans="1:21" ht="12.75">
      <c r="A33" s="64"/>
      <c r="B33" s="19"/>
      <c r="C33" s="80"/>
      <c r="D33" s="85"/>
      <c r="E33" s="168"/>
      <c r="F33" s="85"/>
      <c r="G33" s="80"/>
      <c r="H33" s="85"/>
      <c r="I33" s="170"/>
      <c r="J33" s="171"/>
      <c r="K33" s="5"/>
      <c r="L33" s="19"/>
      <c r="M33" s="19"/>
      <c r="N33" s="28"/>
      <c r="O33" s="18" t="s">
        <v>111</v>
      </c>
      <c r="P33" s="28"/>
      <c r="Q33" s="18" t="s">
        <v>111</v>
      </c>
      <c r="R33" s="28"/>
      <c r="S33" s="18"/>
      <c r="T33" s="28"/>
      <c r="U33" s="18"/>
    </row>
    <row r="34" spans="1:21" ht="12.75">
      <c r="A34" s="42"/>
      <c r="B34" s="19"/>
      <c r="C34" s="28"/>
      <c r="D34" s="18"/>
      <c r="E34" s="14"/>
      <c r="F34" s="18"/>
      <c r="G34" s="28"/>
      <c r="H34" s="18"/>
      <c r="I34" s="28"/>
      <c r="J34" s="18"/>
      <c r="K34" s="5"/>
      <c r="L34" s="19"/>
      <c r="M34" s="19"/>
      <c r="N34" s="28"/>
      <c r="O34" s="18"/>
      <c r="P34" s="28"/>
      <c r="Q34" s="18"/>
      <c r="R34" s="28"/>
      <c r="S34" s="18"/>
      <c r="T34" s="28"/>
      <c r="U34" s="18"/>
    </row>
    <row r="35" spans="1:21" ht="12.75">
      <c r="A35" s="19"/>
      <c r="B35" s="19"/>
      <c r="C35" s="28"/>
      <c r="D35" s="9"/>
      <c r="E35" s="14"/>
      <c r="F35" s="18"/>
      <c r="G35" s="28"/>
      <c r="H35" s="18"/>
      <c r="I35" s="28"/>
      <c r="J35" s="18"/>
      <c r="K35" s="5"/>
      <c r="L35" s="19"/>
      <c r="M35" s="19"/>
      <c r="N35" s="28"/>
      <c r="O35" s="18"/>
      <c r="P35" s="28"/>
      <c r="Q35" s="18"/>
      <c r="R35" s="28"/>
      <c r="S35" s="18"/>
      <c r="T35" s="28"/>
      <c r="U35" s="18"/>
    </row>
    <row r="36" spans="1:21" ht="12.75">
      <c r="A36" s="45" t="s">
        <v>69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43" t="s">
        <v>17</v>
      </c>
      <c r="D37" s="43"/>
      <c r="E37" s="5"/>
      <c r="F37" s="5"/>
      <c r="G37" s="5"/>
      <c r="H37" s="5"/>
      <c r="I37" s="5"/>
      <c r="J37" s="5"/>
      <c r="K37" s="5"/>
      <c r="L37" s="5"/>
      <c r="M37" s="5"/>
      <c r="N37" s="13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43" t="s">
        <v>150</v>
      </c>
      <c r="D38" s="43"/>
      <c r="E38" s="5"/>
      <c r="F38" s="5"/>
      <c r="G38" s="5"/>
      <c r="H38" s="5"/>
      <c r="I38" s="5"/>
      <c r="J38" s="5"/>
      <c r="K38" s="5"/>
      <c r="L38" s="5"/>
      <c r="M38" s="5"/>
      <c r="N38" s="13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43"/>
      <c r="D39" s="43"/>
      <c r="E39" s="5"/>
      <c r="F39" s="5"/>
      <c r="G39" s="5"/>
      <c r="H39" s="5"/>
      <c r="I39" s="5"/>
      <c r="J39" s="5"/>
      <c r="K39" s="5"/>
      <c r="L39" s="5"/>
      <c r="M39" s="5"/>
      <c r="N39" s="13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5"/>
      <c r="P40" s="5"/>
      <c r="Q40" s="5"/>
      <c r="R40" s="5"/>
      <c r="S40" s="5"/>
      <c r="T40" s="5"/>
      <c r="U40" s="6"/>
    </row>
    <row r="41" spans="1:21" ht="12.75">
      <c r="A41" s="70" t="s">
        <v>165</v>
      </c>
      <c r="B41" s="95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5"/>
      <c r="P41" s="5"/>
      <c r="Q41" s="5"/>
      <c r="R41" s="5"/>
      <c r="S41" s="5"/>
      <c r="T41" s="5"/>
      <c r="U41" s="6"/>
    </row>
    <row r="42" spans="1:21" ht="12.75">
      <c r="A42" s="59" t="s">
        <v>67</v>
      </c>
      <c r="B42" s="48" t="s">
        <v>167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35" t="s">
        <v>68</v>
      </c>
      <c r="B44" s="46" t="s">
        <v>168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27"/>
      <c r="B45" s="46" t="s">
        <v>169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27"/>
      <c r="B46" s="46" t="s">
        <v>170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35" t="s">
        <v>179</v>
      </c>
      <c r="B48" s="186" t="s">
        <v>187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5"/>
      <c r="P48" s="5"/>
      <c r="Q48" s="5"/>
      <c r="R48" s="5"/>
      <c r="S48" s="5"/>
      <c r="T48" s="5"/>
      <c r="U48" s="6"/>
    </row>
    <row r="49" spans="1:2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ht="12.75">
      <c r="A50" s="4" t="s">
        <v>185</v>
      </c>
      <c r="B50" s="186" t="s">
        <v>188</v>
      </c>
      <c r="C50" s="5"/>
      <c r="D50" s="5"/>
      <c r="E50" s="5"/>
      <c r="F50" s="5"/>
      <c r="G50" s="13"/>
      <c r="H50" s="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4.25">
      <c r="A51" s="4"/>
      <c r="B51" s="29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21" customFormat="1" ht="12.75">
      <c r="A52" s="70" t="s">
        <v>184</v>
      </c>
      <c r="B52" s="186" t="s">
        <v>189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93"/>
    </row>
    <row r="53" spans="1:2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</row>
    <row r="54" spans="1:21" ht="12.75">
      <c r="A54" s="220" t="s">
        <v>203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</row>
    <row r="55" spans="1:21" s="176" customFormat="1" ht="12.75">
      <c r="A55" s="4" t="s">
        <v>161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29"/>
      <c r="Q55" s="174"/>
      <c r="R55" s="174"/>
      <c r="S55" s="174"/>
      <c r="T55" s="174"/>
      <c r="U55" s="175"/>
    </row>
    <row r="56" spans="1:21" s="110" customFormat="1" ht="12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08"/>
      <c r="Q56" s="11"/>
      <c r="R56" s="11"/>
      <c r="S56" s="11"/>
      <c r="T56" s="11"/>
      <c r="U56" s="109"/>
    </row>
    <row r="57" spans="1:2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75" t="s">
        <v>197</v>
      </c>
      <c r="U57" s="6"/>
    </row>
    <row r="58" spans="1:2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s="110" customFormat="1" ht="12">
      <c r="A59" s="16"/>
      <c r="B59" s="11"/>
      <c r="C59" s="11"/>
      <c r="D59" s="11"/>
      <c r="E59" s="11"/>
      <c r="F59" s="111"/>
      <c r="G59" s="111"/>
      <c r="H59" s="111"/>
      <c r="I59" s="112"/>
      <c r="J59" s="112"/>
      <c r="K59" s="111"/>
      <c r="L59" s="111"/>
      <c r="M59" s="111"/>
      <c r="N59" s="108"/>
      <c r="O59" s="11"/>
      <c r="P59" s="11"/>
      <c r="Q59" s="11"/>
      <c r="R59" s="11"/>
      <c r="S59" s="11"/>
      <c r="T59" s="11"/>
      <c r="U59" s="109"/>
    </row>
    <row r="60" spans="1:2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ht="12.75">
      <c r="A61" s="4" t="s">
        <v>79</v>
      </c>
      <c r="B61" s="95" t="s">
        <v>206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7" t="s">
        <v>78</v>
      </c>
      <c r="B63" s="97">
        <f>'Check Sheet'!B52</f>
        <v>42745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 t="s">
        <v>163</v>
      </c>
      <c r="O63" s="8"/>
      <c r="P63" s="8"/>
      <c r="Q63" s="8"/>
      <c r="R63" s="97">
        <f>'Check Sheet'!J52</f>
        <v>42795</v>
      </c>
      <c r="S63" s="97"/>
      <c r="T63" s="8"/>
      <c r="U63" s="9"/>
    </row>
    <row r="64" spans="1:21" ht="12.75">
      <c r="A64" s="351" t="s">
        <v>71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47"/>
      <c r="R64" s="347"/>
      <c r="S64" s="347"/>
      <c r="T64" s="352"/>
      <c r="U64" s="6"/>
    </row>
    <row r="65" spans="1:2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2.75">
      <c r="A66" s="4" t="s">
        <v>77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</sheetData>
  <sheetProtection/>
  <mergeCells count="3">
    <mergeCell ref="A6:T6"/>
    <mergeCell ref="A64:T64"/>
    <mergeCell ref="R2:S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32" customWidth="1"/>
    <col min="9" max="9" width="8.421875" style="0" customWidth="1"/>
    <col min="10" max="10" width="3.57421875" style="0" customWidth="1"/>
    <col min="11" max="11" width="1.28515625" style="0" customWidth="1"/>
    <col min="12" max="12" width="12.7109375" style="0" customWidth="1"/>
    <col min="13" max="13" width="9.28125" style="0" customWidth="1"/>
    <col min="14" max="14" width="9.421875" style="0" customWidth="1"/>
    <col min="15" max="15" width="4.7109375" style="0" customWidth="1"/>
    <col min="16" max="16" width="10.00390625" style="0" customWidth="1"/>
    <col min="17" max="17" width="5.851562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0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74</v>
      </c>
      <c r="B2" s="107">
        <v>27</v>
      </c>
      <c r="C2" s="5"/>
      <c r="D2" s="5"/>
      <c r="E2" s="5"/>
      <c r="F2" s="5"/>
      <c r="G2" s="5"/>
      <c r="H2" s="23"/>
      <c r="I2" s="5"/>
      <c r="J2" s="5"/>
      <c r="K2" s="5"/>
      <c r="L2" s="5"/>
      <c r="M2" s="5"/>
      <c r="N2" s="5"/>
      <c r="O2" s="32"/>
      <c r="P2" s="68">
        <v>1</v>
      </c>
      <c r="Q2" s="46" t="s">
        <v>200</v>
      </c>
      <c r="R2" s="23"/>
      <c r="S2" s="5"/>
      <c r="T2" s="134">
        <v>27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75</v>
      </c>
      <c r="B4" s="5"/>
      <c r="C4" s="187" t="s">
        <v>151</v>
      </c>
      <c r="D4" s="5"/>
      <c r="E4" s="5"/>
      <c r="F4" s="5"/>
      <c r="G4" s="5"/>
      <c r="H4" s="2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76</v>
      </c>
      <c r="B5" s="8"/>
      <c r="C5" s="8"/>
      <c r="D5" s="8"/>
      <c r="E5" s="8"/>
      <c r="F5" s="8"/>
      <c r="G5" s="8"/>
      <c r="H5" s="10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54" t="s">
        <v>0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21"/>
      <c r="T7" s="21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31</v>
      </c>
      <c r="B9" s="5" t="s">
        <v>100</v>
      </c>
      <c r="C9" s="5"/>
      <c r="D9" s="5"/>
      <c r="E9" s="5"/>
      <c r="F9" s="5"/>
      <c r="G9" s="5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111</v>
      </c>
      <c r="H10" s="23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39" t="s">
        <v>9</v>
      </c>
      <c r="B11" s="39" t="s">
        <v>12</v>
      </c>
      <c r="C11" s="76" t="s">
        <v>13</v>
      </c>
      <c r="D11" s="82"/>
      <c r="E11" s="76" t="s">
        <v>14</v>
      </c>
      <c r="F11" s="82"/>
      <c r="G11" s="76" t="s">
        <v>39</v>
      </c>
      <c r="H11" s="222"/>
      <c r="I11" s="76" t="s">
        <v>15</v>
      </c>
      <c r="J11" s="82"/>
      <c r="K11" s="17"/>
      <c r="L11" s="39" t="s">
        <v>9</v>
      </c>
      <c r="M11" s="39" t="s">
        <v>12</v>
      </c>
      <c r="N11" s="76" t="s">
        <v>13</v>
      </c>
      <c r="O11" s="92"/>
      <c r="P11" s="76" t="s">
        <v>14</v>
      </c>
      <c r="Q11" s="82"/>
      <c r="R11" s="76" t="s">
        <v>39</v>
      </c>
      <c r="S11" s="82"/>
      <c r="T11" s="76" t="s">
        <v>15</v>
      </c>
      <c r="U11" s="82"/>
      <c r="V11" s="6"/>
    </row>
    <row r="12" spans="1:22" ht="12.75">
      <c r="A12" s="40" t="s">
        <v>10</v>
      </c>
      <c r="B12" s="40" t="s">
        <v>72</v>
      </c>
      <c r="C12" s="77" t="s">
        <v>1</v>
      </c>
      <c r="D12" s="83"/>
      <c r="E12" s="77" t="s">
        <v>1</v>
      </c>
      <c r="F12" s="83"/>
      <c r="G12" s="77" t="s">
        <v>40</v>
      </c>
      <c r="H12" s="223"/>
      <c r="I12" s="77" t="s">
        <v>1</v>
      </c>
      <c r="J12" s="83"/>
      <c r="K12" s="17"/>
      <c r="L12" s="40" t="s">
        <v>10</v>
      </c>
      <c r="M12" s="40" t="s">
        <v>72</v>
      </c>
      <c r="N12" s="77" t="s">
        <v>1</v>
      </c>
      <c r="O12" s="83"/>
      <c r="P12" s="17" t="s">
        <v>1</v>
      </c>
      <c r="Q12" s="83"/>
      <c r="R12" s="77" t="s">
        <v>40</v>
      </c>
      <c r="S12" s="83"/>
      <c r="T12" s="77" t="s">
        <v>1</v>
      </c>
      <c r="U12" s="83"/>
      <c r="V12" s="6"/>
    </row>
    <row r="13" spans="1:22" ht="12.75">
      <c r="A13" s="41" t="s">
        <v>11</v>
      </c>
      <c r="B13" s="41" t="s">
        <v>1</v>
      </c>
      <c r="C13" s="78" t="s">
        <v>112</v>
      </c>
      <c r="D13" s="84"/>
      <c r="E13" s="78" t="s">
        <v>112</v>
      </c>
      <c r="F13" s="84"/>
      <c r="G13" s="78" t="s">
        <v>41</v>
      </c>
      <c r="H13" s="224"/>
      <c r="I13" s="78" t="s">
        <v>112</v>
      </c>
      <c r="J13" s="84"/>
      <c r="K13" s="17"/>
      <c r="L13" s="41" t="s">
        <v>11</v>
      </c>
      <c r="M13" s="41" t="s">
        <v>1</v>
      </c>
      <c r="N13" s="78" t="s">
        <v>112</v>
      </c>
      <c r="O13" s="93"/>
      <c r="P13" s="78" t="s">
        <v>112</v>
      </c>
      <c r="Q13" s="84"/>
      <c r="R13" s="78" t="s">
        <v>41</v>
      </c>
      <c r="S13" s="84"/>
      <c r="T13" s="78" t="s">
        <v>112</v>
      </c>
      <c r="U13" s="84"/>
      <c r="V13" s="6"/>
    </row>
    <row r="14" spans="1:22" ht="12.75">
      <c r="A14" s="64" t="s">
        <v>140</v>
      </c>
      <c r="B14" s="19" t="s">
        <v>143</v>
      </c>
      <c r="C14" s="102">
        <v>18.31</v>
      </c>
      <c r="D14" s="94"/>
      <c r="E14" s="91">
        <v>7.14</v>
      </c>
      <c r="F14" s="225"/>
      <c r="G14" s="91">
        <f aca="true" t="shared" si="0" ref="G14:G21">C14+E14</f>
        <v>25.45</v>
      </c>
      <c r="H14" s="225"/>
      <c r="I14" s="226">
        <v>6.18</v>
      </c>
      <c r="J14" s="281"/>
      <c r="K14" s="5"/>
      <c r="L14" s="19" t="s">
        <v>148</v>
      </c>
      <c r="M14" s="19" t="s">
        <v>143</v>
      </c>
      <c r="N14" s="91">
        <v>70.44</v>
      </c>
      <c r="O14" s="225"/>
      <c r="P14" s="91">
        <f>E14</f>
        <v>7.14</v>
      </c>
      <c r="Q14" s="225"/>
      <c r="R14" s="91">
        <f aca="true" t="shared" si="1" ref="R14:R19">N14+P14</f>
        <v>77.58</v>
      </c>
      <c r="S14" s="94"/>
      <c r="T14" s="91">
        <f>I14</f>
        <v>6.18</v>
      </c>
      <c r="U14" s="281"/>
      <c r="V14" s="6"/>
    </row>
    <row r="15" spans="1:22" ht="12.75">
      <c r="A15" s="64" t="s">
        <v>140</v>
      </c>
      <c r="B15" s="19" t="s">
        <v>144</v>
      </c>
      <c r="C15" s="114">
        <f>C14+0.75</f>
        <v>19.06</v>
      </c>
      <c r="D15" s="94"/>
      <c r="E15" s="114">
        <f aca="true" t="shared" si="2" ref="E15:E21">E14</f>
        <v>7.14</v>
      </c>
      <c r="F15" s="225"/>
      <c r="G15" s="114">
        <f t="shared" si="0"/>
        <v>26.2</v>
      </c>
      <c r="H15" s="225"/>
      <c r="I15" s="227">
        <f aca="true" t="shared" si="3" ref="I15:I21">I14</f>
        <v>6.18</v>
      </c>
      <c r="J15" s="281"/>
      <c r="K15" s="5"/>
      <c r="L15" s="19" t="s">
        <v>148</v>
      </c>
      <c r="M15" s="19" t="s">
        <v>144</v>
      </c>
      <c r="N15" s="114">
        <f>N14+0.75</f>
        <v>71.19</v>
      </c>
      <c r="O15" s="225"/>
      <c r="P15" s="114">
        <f>P14</f>
        <v>7.14</v>
      </c>
      <c r="Q15" s="225"/>
      <c r="R15" s="114">
        <f t="shared" si="1"/>
        <v>78.33</v>
      </c>
      <c r="S15" s="94"/>
      <c r="T15" s="80">
        <f>I15</f>
        <v>6.18</v>
      </c>
      <c r="U15" s="281"/>
      <c r="V15" s="6"/>
    </row>
    <row r="16" spans="1:22" ht="12.75">
      <c r="A16" s="19" t="s">
        <v>141</v>
      </c>
      <c r="B16" s="19" t="s">
        <v>143</v>
      </c>
      <c r="C16" s="114">
        <v>28.77</v>
      </c>
      <c r="D16" s="94"/>
      <c r="E16" s="114">
        <f t="shared" si="2"/>
        <v>7.14</v>
      </c>
      <c r="F16" s="225"/>
      <c r="G16" s="114">
        <f t="shared" si="0"/>
        <v>35.91</v>
      </c>
      <c r="H16" s="225"/>
      <c r="I16" s="227">
        <f t="shared" si="3"/>
        <v>6.18</v>
      </c>
      <c r="J16" s="281"/>
      <c r="K16" s="5"/>
      <c r="L16" s="19" t="s">
        <v>149</v>
      </c>
      <c r="M16" s="19" t="s">
        <v>143</v>
      </c>
      <c r="N16" s="114">
        <v>84.08</v>
      </c>
      <c r="O16" s="225"/>
      <c r="P16" s="114">
        <f>P15</f>
        <v>7.14</v>
      </c>
      <c r="Q16" s="225"/>
      <c r="R16" s="114">
        <f t="shared" si="1"/>
        <v>91.22</v>
      </c>
      <c r="S16" s="94"/>
      <c r="T16" s="80">
        <f>T14</f>
        <v>6.18</v>
      </c>
      <c r="U16" s="281"/>
      <c r="V16" s="6"/>
    </row>
    <row r="17" spans="1:22" ht="12.75">
      <c r="A17" s="19" t="s">
        <v>141</v>
      </c>
      <c r="B17" s="19" t="s">
        <v>144</v>
      </c>
      <c r="C17" s="114">
        <f>C16+0.75</f>
        <v>29.52</v>
      </c>
      <c r="D17" s="94"/>
      <c r="E17" s="114">
        <f t="shared" si="2"/>
        <v>7.14</v>
      </c>
      <c r="F17" s="225"/>
      <c r="G17" s="114">
        <f t="shared" si="0"/>
        <v>36.66</v>
      </c>
      <c r="H17" s="225"/>
      <c r="I17" s="227">
        <f t="shared" si="3"/>
        <v>6.18</v>
      </c>
      <c r="J17" s="281"/>
      <c r="K17" s="5"/>
      <c r="L17" s="19" t="s">
        <v>149</v>
      </c>
      <c r="M17" s="19" t="s">
        <v>144</v>
      </c>
      <c r="N17" s="114">
        <f>N16+0.75</f>
        <v>84.83</v>
      </c>
      <c r="O17" s="225"/>
      <c r="P17" s="114">
        <f>P16</f>
        <v>7.14</v>
      </c>
      <c r="Q17" s="225"/>
      <c r="R17" s="114">
        <f t="shared" si="1"/>
        <v>91.97</v>
      </c>
      <c r="S17" s="94"/>
      <c r="T17" s="80">
        <f>T14</f>
        <v>6.18</v>
      </c>
      <c r="U17" s="281"/>
      <c r="V17" s="6"/>
    </row>
    <row r="18" spans="1:22" ht="12.75">
      <c r="A18" s="19" t="s">
        <v>142</v>
      </c>
      <c r="B18" s="19" t="s">
        <v>143</v>
      </c>
      <c r="C18" s="114">
        <v>42.34</v>
      </c>
      <c r="D18" s="94"/>
      <c r="E18" s="114">
        <f t="shared" si="2"/>
        <v>7.14</v>
      </c>
      <c r="F18" s="225"/>
      <c r="G18" s="114">
        <f t="shared" si="0"/>
        <v>49.480000000000004</v>
      </c>
      <c r="H18" s="225"/>
      <c r="I18" s="227">
        <f t="shared" si="3"/>
        <v>6.18</v>
      </c>
      <c r="J18" s="281"/>
      <c r="K18" s="5"/>
      <c r="L18" s="213" t="s">
        <v>182</v>
      </c>
      <c r="M18" s="213" t="s">
        <v>143</v>
      </c>
      <c r="N18" s="285">
        <v>33.09</v>
      </c>
      <c r="O18" s="279"/>
      <c r="P18" s="114">
        <f>P17</f>
        <v>7.14</v>
      </c>
      <c r="Q18" s="279"/>
      <c r="R18" s="273">
        <f t="shared" si="1"/>
        <v>40.230000000000004</v>
      </c>
      <c r="S18" s="267"/>
      <c r="T18" s="80">
        <f>T15</f>
        <v>6.18</v>
      </c>
      <c r="U18" s="281"/>
      <c r="V18" s="6"/>
    </row>
    <row r="19" spans="1:22" ht="12.75">
      <c r="A19" s="19" t="s">
        <v>142</v>
      </c>
      <c r="B19" s="19" t="s">
        <v>144</v>
      </c>
      <c r="C19" s="178">
        <f>C18+0.75</f>
        <v>43.09</v>
      </c>
      <c r="D19" s="94"/>
      <c r="E19" s="114">
        <f t="shared" si="2"/>
        <v>7.14</v>
      </c>
      <c r="F19" s="225"/>
      <c r="G19" s="114">
        <f t="shared" si="0"/>
        <v>50.230000000000004</v>
      </c>
      <c r="H19" s="225"/>
      <c r="I19" s="227">
        <f t="shared" si="3"/>
        <v>6.18</v>
      </c>
      <c r="J19" s="281"/>
      <c r="K19" s="5"/>
      <c r="L19" s="213" t="s">
        <v>182</v>
      </c>
      <c r="M19" s="213" t="s">
        <v>144</v>
      </c>
      <c r="N19" s="286">
        <f>N18+0.75</f>
        <v>33.84</v>
      </c>
      <c r="O19" s="279"/>
      <c r="P19" s="272">
        <f>E14</f>
        <v>7.14</v>
      </c>
      <c r="Q19" s="279"/>
      <c r="R19" s="273">
        <f t="shared" si="1"/>
        <v>40.980000000000004</v>
      </c>
      <c r="S19" s="267"/>
      <c r="T19" s="288">
        <f>T16</f>
        <v>6.18</v>
      </c>
      <c r="U19" s="281"/>
      <c r="V19" s="6"/>
    </row>
    <row r="20" spans="1:22" ht="12.75">
      <c r="A20" s="19" t="s">
        <v>147</v>
      </c>
      <c r="B20" s="19" t="s">
        <v>143</v>
      </c>
      <c r="C20" s="114">
        <v>55.99</v>
      </c>
      <c r="D20" s="94"/>
      <c r="E20" s="114">
        <f t="shared" si="2"/>
        <v>7.14</v>
      </c>
      <c r="F20" s="225"/>
      <c r="G20" s="114">
        <f t="shared" si="0"/>
        <v>63.13</v>
      </c>
      <c r="H20" s="225"/>
      <c r="I20" s="227">
        <f t="shared" si="3"/>
        <v>6.18</v>
      </c>
      <c r="J20" s="281"/>
      <c r="K20" s="5"/>
      <c r="L20" s="213" t="s">
        <v>152</v>
      </c>
      <c r="M20" s="19"/>
      <c r="N20" s="115"/>
      <c r="O20" s="18"/>
      <c r="P20" s="114">
        <v>10.72</v>
      </c>
      <c r="Q20" s="89"/>
      <c r="R20" s="271"/>
      <c r="S20" s="269"/>
      <c r="T20" s="80">
        <f>T19</f>
        <v>6.18</v>
      </c>
      <c r="U20" s="279"/>
      <c r="V20" s="6"/>
    </row>
    <row r="21" spans="1:22" ht="12.75">
      <c r="A21" s="19" t="s">
        <v>147</v>
      </c>
      <c r="B21" s="19" t="s">
        <v>144</v>
      </c>
      <c r="C21" s="114">
        <f>C20+0.75</f>
        <v>56.74</v>
      </c>
      <c r="D21" s="94"/>
      <c r="E21" s="114">
        <f t="shared" si="2"/>
        <v>7.14</v>
      </c>
      <c r="F21" s="225"/>
      <c r="G21" s="114">
        <f t="shared" si="0"/>
        <v>63.88</v>
      </c>
      <c r="H21" s="225"/>
      <c r="I21" s="227">
        <f t="shared" si="3"/>
        <v>6.18</v>
      </c>
      <c r="J21" s="281"/>
      <c r="K21" s="5"/>
      <c r="L21" s="61"/>
      <c r="M21" s="61"/>
      <c r="N21" s="268"/>
      <c r="O21" s="269"/>
      <c r="P21" s="270"/>
      <c r="Q21" s="269"/>
      <c r="R21" s="271"/>
      <c r="S21" s="269"/>
      <c r="T21" s="287"/>
      <c r="U21" s="18"/>
      <c r="V21" s="6"/>
    </row>
    <row r="22" spans="1:22" ht="12.75">
      <c r="A22" s="19" t="s">
        <v>111</v>
      </c>
      <c r="B22" s="19" t="s">
        <v>111</v>
      </c>
      <c r="C22" s="28" t="s">
        <v>111</v>
      </c>
      <c r="D22" s="18"/>
      <c r="E22" s="28" t="s">
        <v>111</v>
      </c>
      <c r="F22" s="18"/>
      <c r="G22" s="28" t="s">
        <v>111</v>
      </c>
      <c r="H22" s="172"/>
      <c r="I22" s="228" t="s">
        <v>111</v>
      </c>
      <c r="J22" s="169"/>
      <c r="K22" s="5"/>
      <c r="L22" s="19"/>
      <c r="M22" s="19"/>
      <c r="N22" s="28"/>
      <c r="O22" s="18"/>
      <c r="P22" s="28"/>
      <c r="Q22" s="18"/>
      <c r="R22" s="28"/>
      <c r="S22" s="18"/>
      <c r="T22" s="28"/>
      <c r="U22" s="18"/>
      <c r="V22" s="6"/>
    </row>
    <row r="23" spans="1:22" ht="12.75">
      <c r="A23" s="19" t="s">
        <v>111</v>
      </c>
      <c r="B23" s="19" t="s">
        <v>111</v>
      </c>
      <c r="C23" s="87" t="s">
        <v>111</v>
      </c>
      <c r="D23" s="88"/>
      <c r="E23" s="87" t="s">
        <v>111</v>
      </c>
      <c r="F23" s="88"/>
      <c r="G23" s="87" t="s">
        <v>111</v>
      </c>
      <c r="H23" s="229"/>
      <c r="I23" s="228" t="s">
        <v>111</v>
      </c>
      <c r="J23" s="169"/>
      <c r="K23" s="21"/>
      <c r="L23" s="61"/>
      <c r="M23" s="19"/>
      <c r="N23" s="115"/>
      <c r="O23" s="18"/>
      <c r="P23" s="114"/>
      <c r="Q23" s="55"/>
      <c r="R23" s="28"/>
      <c r="S23" s="18"/>
      <c r="T23" s="86"/>
      <c r="U23" s="55"/>
      <c r="V23" s="6"/>
    </row>
    <row r="24" spans="1:22" ht="12.75">
      <c r="A24" s="19"/>
      <c r="B24" s="19"/>
      <c r="C24" s="28"/>
      <c r="D24" s="18"/>
      <c r="E24" s="28"/>
      <c r="F24" s="18"/>
      <c r="G24" s="28"/>
      <c r="H24" s="172"/>
      <c r="I24" s="19"/>
      <c r="J24" s="18"/>
      <c r="K24" s="5"/>
      <c r="L24" s="19"/>
      <c r="M24" s="19"/>
      <c r="N24" s="28"/>
      <c r="O24" s="18"/>
      <c r="P24" s="28"/>
      <c r="Q24" s="18"/>
      <c r="R24" s="28"/>
      <c r="S24" s="18"/>
      <c r="T24" s="28"/>
      <c r="U24" s="18"/>
      <c r="V24" s="6"/>
    </row>
    <row r="25" spans="1:22" ht="12.75">
      <c r="A25" s="45" t="s">
        <v>69</v>
      </c>
      <c r="B25" s="5"/>
      <c r="C25" s="5"/>
      <c r="D25" s="5"/>
      <c r="E25" s="5"/>
      <c r="F25" s="5"/>
      <c r="G25" s="5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43" t="s">
        <v>17</v>
      </c>
      <c r="D26" s="43"/>
      <c r="E26" s="5"/>
      <c r="F26" s="5"/>
      <c r="G26" s="5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43" t="s">
        <v>150</v>
      </c>
      <c r="D27" s="43"/>
      <c r="E27" s="5"/>
      <c r="F27" s="5"/>
      <c r="G27" s="5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43"/>
      <c r="D28" s="43"/>
      <c r="E28" s="5"/>
      <c r="F28" s="5"/>
      <c r="G28" s="5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43"/>
      <c r="D29" s="43"/>
      <c r="E29" s="5"/>
      <c r="F29" s="5"/>
      <c r="G29" s="5"/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104</v>
      </c>
      <c r="B31" s="95" t="s">
        <v>171</v>
      </c>
      <c r="C31" s="95"/>
      <c r="D31" s="95"/>
      <c r="E31" s="95"/>
      <c r="F31" s="95"/>
      <c r="G31" s="95"/>
      <c r="H31" s="46"/>
      <c r="I31" s="95"/>
      <c r="J31" s="95"/>
      <c r="K31" s="95"/>
      <c r="L31" s="21"/>
      <c r="M31" s="21"/>
      <c r="N31" s="21"/>
      <c r="O31" s="21"/>
      <c r="P31" s="21"/>
      <c r="Q31" s="21"/>
      <c r="R31" s="21"/>
      <c r="S31" s="21"/>
      <c r="T31" s="21"/>
      <c r="U31" s="5"/>
      <c r="V31" s="6"/>
    </row>
    <row r="32" spans="1:22" ht="12.75">
      <c r="A32" s="27"/>
      <c r="B32" s="95"/>
      <c r="C32" s="95"/>
      <c r="D32" s="95"/>
      <c r="E32" s="95"/>
      <c r="F32" s="95"/>
      <c r="G32" s="95"/>
      <c r="H32" s="46"/>
      <c r="I32" s="95"/>
      <c r="J32" s="95"/>
      <c r="K32" s="95"/>
      <c r="L32" s="95"/>
      <c r="M32" s="95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35" t="s">
        <v>33</v>
      </c>
      <c r="B33" s="46" t="s">
        <v>105</v>
      </c>
      <c r="C33" s="95"/>
      <c r="D33" s="95"/>
      <c r="E33" s="95"/>
      <c r="F33" s="95"/>
      <c r="G33" s="95"/>
      <c r="H33" s="46"/>
      <c r="I33" s="95"/>
      <c r="J33" s="95"/>
      <c r="K33" s="95"/>
      <c r="L33" s="95"/>
      <c r="M33" s="95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27"/>
      <c r="B34" s="46" t="s">
        <v>103</v>
      </c>
      <c r="C34" s="95"/>
      <c r="D34" s="95"/>
      <c r="E34" s="95"/>
      <c r="F34" s="95"/>
      <c r="G34" s="95"/>
      <c r="H34" s="46"/>
      <c r="I34" s="95"/>
      <c r="J34" s="95"/>
      <c r="K34" s="95"/>
      <c r="L34" s="95"/>
      <c r="M34" s="95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27"/>
      <c r="B35" s="46"/>
      <c r="C35" s="95"/>
      <c r="D35" s="95"/>
      <c r="E35" s="95"/>
      <c r="F35" s="95"/>
      <c r="G35" s="95"/>
      <c r="H35" s="46"/>
      <c r="I35" s="95"/>
      <c r="J35" s="95"/>
      <c r="K35" s="95"/>
      <c r="L35" s="95"/>
      <c r="M35" s="95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35" t="s">
        <v>34</v>
      </c>
      <c r="B36" s="48" t="s">
        <v>106</v>
      </c>
      <c r="C36" s="21"/>
      <c r="D36" s="21"/>
      <c r="E36" s="21"/>
      <c r="F36" s="21"/>
      <c r="G36" s="21"/>
      <c r="H36" s="230"/>
      <c r="I36" s="21"/>
      <c r="J36" s="21"/>
      <c r="K36" s="21"/>
      <c r="L36" s="95"/>
      <c r="M36" s="95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27"/>
      <c r="B37" s="186" t="s">
        <v>204</v>
      </c>
      <c r="C37" s="95"/>
      <c r="D37" s="95"/>
      <c r="E37" s="95"/>
      <c r="F37" s="95"/>
      <c r="G37" s="95"/>
      <c r="H37" s="46"/>
      <c r="I37" s="95"/>
      <c r="J37" s="95"/>
      <c r="K37" s="46"/>
      <c r="L37" s="95"/>
      <c r="M37" s="95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27"/>
      <c r="B38" s="95" t="s">
        <v>107</v>
      </c>
      <c r="C38" s="95"/>
      <c r="D38" s="95"/>
      <c r="E38" s="95"/>
      <c r="F38" s="95"/>
      <c r="G38" s="95"/>
      <c r="H38" s="46"/>
      <c r="I38" s="95"/>
      <c r="J38" s="95"/>
      <c r="K38" s="95"/>
      <c r="L38" s="95"/>
      <c r="M38" s="95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27"/>
      <c r="B39" s="24"/>
      <c r="C39" s="5"/>
      <c r="D39" s="5"/>
      <c r="E39" s="5"/>
      <c r="F39" s="5"/>
      <c r="G39" s="5"/>
      <c r="H39" s="23"/>
      <c r="I39" s="5"/>
      <c r="J39" s="5"/>
      <c r="K39" s="24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32"/>
    </row>
    <row r="40" spans="1:22" ht="12.75">
      <c r="A40" s="35" t="s">
        <v>179</v>
      </c>
      <c r="B40" s="186" t="s">
        <v>187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t="s">
        <v>185</v>
      </c>
      <c r="B42" s="186" t="s">
        <v>188</v>
      </c>
      <c r="C42" s="5"/>
      <c r="D42" s="5"/>
      <c r="E42" s="5"/>
      <c r="F42" s="5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ht="12.75">
      <c r="A43" s="70"/>
      <c r="B43" s="18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2.75">
      <c r="A44" s="70" t="s">
        <v>184</v>
      </c>
      <c r="B44" s="186" t="s">
        <v>189</v>
      </c>
      <c r="C44" s="5"/>
      <c r="D44" s="5"/>
      <c r="E44" s="5"/>
      <c r="F44" s="5"/>
      <c r="G44" s="5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3"/>
      <c r="C45" s="5"/>
      <c r="D45" s="5"/>
      <c r="E45" s="5"/>
      <c r="F45" s="5"/>
      <c r="G45" s="5"/>
      <c r="H45" s="2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</row>
    <row r="46" spans="1:22" s="176" customFormat="1" ht="12">
      <c r="A46" s="177"/>
      <c r="B46" s="174"/>
      <c r="C46" s="174"/>
      <c r="D46" s="174"/>
      <c r="E46" s="174"/>
      <c r="F46" s="174"/>
      <c r="G46" s="174"/>
      <c r="H46" s="29"/>
      <c r="I46" s="174"/>
      <c r="J46" s="174"/>
      <c r="K46" s="174"/>
      <c r="L46" s="174"/>
      <c r="M46" s="174"/>
      <c r="N46" s="174"/>
      <c r="O46" s="174"/>
      <c r="P46" s="29"/>
      <c r="Q46" s="174"/>
      <c r="R46" s="174"/>
      <c r="S46" s="174"/>
      <c r="T46" s="174"/>
      <c r="U46" s="174"/>
      <c r="V46" s="175"/>
    </row>
    <row r="47" spans="1:22" ht="12.75">
      <c r="A47" s="4"/>
      <c r="B47" s="23"/>
      <c r="C47" s="5"/>
      <c r="D47" s="5"/>
      <c r="E47" s="5"/>
      <c r="F47" s="5"/>
      <c r="G47" s="5"/>
      <c r="H47" s="2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</row>
    <row r="48" spans="1:22" ht="12.75">
      <c r="A48" s="4"/>
      <c r="B48" s="23"/>
      <c r="C48" s="5"/>
      <c r="D48" s="5"/>
      <c r="E48" s="5"/>
      <c r="F48" s="5"/>
      <c r="G48" s="5"/>
      <c r="H48" s="23"/>
      <c r="I48" s="5"/>
      <c r="J48" s="5"/>
      <c r="K48" s="5"/>
      <c r="L48" s="5"/>
      <c r="M48" s="5"/>
      <c r="N48" s="5"/>
      <c r="O48" s="5"/>
      <c r="P48" s="5"/>
      <c r="Q48" s="5"/>
      <c r="R48" s="75"/>
      <c r="S48" s="75"/>
      <c r="T48" s="75" t="s">
        <v>196</v>
      </c>
      <c r="U48" s="5"/>
      <c r="V48" s="6"/>
    </row>
    <row r="49" spans="1:22" ht="12.75">
      <c r="A49" s="4"/>
      <c r="B49" s="23"/>
      <c r="C49" s="5"/>
      <c r="D49" s="5"/>
      <c r="E49" s="5"/>
      <c r="F49" s="5"/>
      <c r="G49" s="5"/>
      <c r="H49" s="23"/>
      <c r="I49" s="5"/>
      <c r="J49" s="5"/>
      <c r="K49" s="5"/>
      <c r="L49" s="5"/>
      <c r="M49" s="5"/>
      <c r="N49" s="5"/>
      <c r="O49" s="5"/>
      <c r="P49" s="5"/>
      <c r="Q49" s="5"/>
      <c r="R49" s="75"/>
      <c r="S49" s="75"/>
      <c r="T49" s="5"/>
      <c r="U49" s="5"/>
      <c r="V49" s="6"/>
    </row>
    <row r="50" spans="1:22" s="110" customFormat="1" ht="12">
      <c r="A50" s="16"/>
      <c r="B50" s="11"/>
      <c r="C50" s="11"/>
      <c r="D50" s="11"/>
      <c r="E50" s="11"/>
      <c r="F50" s="111"/>
      <c r="G50" s="111"/>
      <c r="H50" s="231"/>
      <c r="I50" s="112"/>
      <c r="J50" s="112"/>
      <c r="K50" s="111"/>
      <c r="L50" s="111"/>
      <c r="M50" s="111"/>
      <c r="N50" s="108"/>
      <c r="O50" s="11"/>
      <c r="P50" s="11"/>
      <c r="Q50" s="11"/>
      <c r="R50" s="11"/>
      <c r="S50" s="11"/>
      <c r="T50" s="11"/>
      <c r="U50" s="11"/>
      <c r="V50" s="109"/>
    </row>
    <row r="51" spans="1:22" ht="12.75">
      <c r="A51" s="7"/>
      <c r="B51" s="8"/>
      <c r="C51" s="8"/>
      <c r="D51" s="8"/>
      <c r="E51" s="8"/>
      <c r="F51" s="8"/>
      <c r="G51" s="8"/>
      <c r="H51" s="10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12.75">
      <c r="A52" s="1" t="s">
        <v>79</v>
      </c>
      <c r="B52" s="185" t="s">
        <v>206</v>
      </c>
      <c r="C52" s="2"/>
      <c r="D52" s="2"/>
      <c r="E52" s="2"/>
      <c r="F52" s="2"/>
      <c r="G52" s="2"/>
      <c r="H52" s="20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2.75">
      <c r="A54" s="7" t="s">
        <v>78</v>
      </c>
      <c r="B54" s="97">
        <f>'Item 100, pg 23 '!B63</f>
        <v>42745</v>
      </c>
      <c r="C54" s="8"/>
      <c r="D54" s="8"/>
      <c r="E54" s="8"/>
      <c r="F54" s="8"/>
      <c r="G54" s="8"/>
      <c r="H54" s="105"/>
      <c r="I54" s="8"/>
      <c r="J54" s="8"/>
      <c r="K54" s="8"/>
      <c r="L54" s="8"/>
      <c r="M54" s="8"/>
      <c r="N54" s="5"/>
      <c r="O54" s="134" t="s">
        <v>201</v>
      </c>
      <c r="P54" s="8"/>
      <c r="Q54" s="8"/>
      <c r="R54" s="356">
        <f>'Item 100, pg 23 '!R63</f>
        <v>42795</v>
      </c>
      <c r="S54" s="356"/>
      <c r="T54" s="356"/>
      <c r="U54" s="8"/>
      <c r="V54" s="9"/>
    </row>
    <row r="55" spans="1:22" ht="12.75">
      <c r="A55" s="351" t="s">
        <v>71</v>
      </c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47"/>
      <c r="P55" s="347"/>
      <c r="Q55" s="347"/>
      <c r="R55" s="352"/>
      <c r="S55" s="352"/>
      <c r="T55" s="352"/>
      <c r="U55" s="5"/>
      <c r="V55" s="6"/>
    </row>
    <row r="56" spans="1:22" ht="12.75">
      <c r="A56" s="4"/>
      <c r="B56" s="5"/>
      <c r="C56" s="5"/>
      <c r="D56" s="5"/>
      <c r="E56" s="5"/>
      <c r="F56" s="5"/>
      <c r="G56" s="5"/>
      <c r="H56" s="23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</row>
    <row r="57" spans="1:22" ht="13.5" customHeight="1">
      <c r="A57" s="4" t="s">
        <v>77</v>
      </c>
      <c r="B57" s="5"/>
      <c r="C57" s="5"/>
      <c r="D57" s="5"/>
      <c r="E57" s="5"/>
      <c r="F57" s="5"/>
      <c r="G57" s="5"/>
      <c r="H57" s="23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</row>
    <row r="58" spans="1:22" ht="13.5" customHeight="1">
      <c r="A58" s="7"/>
      <c r="B58" s="8"/>
      <c r="C58" s="8"/>
      <c r="D58" s="8"/>
      <c r="E58" s="8"/>
      <c r="F58" s="8"/>
      <c r="G58" s="8"/>
      <c r="H58" s="10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</sheetData>
  <sheetProtection/>
  <mergeCells count="3">
    <mergeCell ref="A7:R7"/>
    <mergeCell ref="R54:T54"/>
    <mergeCell ref="A55:T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P51" sqref="P5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74</v>
      </c>
      <c r="B2" s="107">
        <v>27</v>
      </c>
      <c r="C2" s="5"/>
      <c r="D2" s="5"/>
      <c r="E2" s="5"/>
      <c r="F2" s="5"/>
      <c r="G2" s="68">
        <v>1</v>
      </c>
      <c r="H2" s="345" t="s">
        <v>199</v>
      </c>
      <c r="I2" s="353"/>
      <c r="J2" s="25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75</v>
      </c>
      <c r="B4" s="5"/>
      <c r="C4" s="187" t="s">
        <v>151</v>
      </c>
      <c r="D4" s="5"/>
      <c r="E4" s="5"/>
      <c r="F4" s="5"/>
      <c r="G4" s="5"/>
      <c r="H4" s="5"/>
      <c r="I4" s="5"/>
      <c r="J4" s="6"/>
    </row>
    <row r="5" spans="1:10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54" t="s">
        <v>114</v>
      </c>
      <c r="B7" s="355"/>
      <c r="C7" s="355"/>
      <c r="D7" s="355"/>
      <c r="E7" s="355"/>
      <c r="F7" s="355"/>
      <c r="G7" s="355"/>
      <c r="H7" s="35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3" t="s">
        <v>111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115</v>
      </c>
      <c r="B10" s="23"/>
      <c r="C10" s="5"/>
      <c r="D10" s="5"/>
      <c r="E10" s="5"/>
      <c r="F10" s="5"/>
      <c r="G10" s="5"/>
      <c r="H10" s="5"/>
      <c r="I10" s="5"/>
      <c r="J10" s="6"/>
    </row>
    <row r="11" spans="1:10" ht="12.75">
      <c r="A11" s="35" t="s">
        <v>116</v>
      </c>
      <c r="C11" s="21"/>
      <c r="D11" s="21"/>
      <c r="E11" s="21"/>
      <c r="F11" s="21"/>
      <c r="G11" s="21"/>
      <c r="H11" s="21"/>
      <c r="I11" s="21"/>
      <c r="J11" s="26"/>
    </row>
    <row r="12" spans="1:10" ht="12.75">
      <c r="A12" s="4"/>
      <c r="B12" s="23" t="s">
        <v>111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3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3"/>
      <c r="C14" s="1"/>
      <c r="D14" s="3"/>
      <c r="E14" s="358" t="s">
        <v>111</v>
      </c>
      <c r="F14" s="359"/>
      <c r="G14" s="358" t="s">
        <v>119</v>
      </c>
      <c r="H14" s="359"/>
      <c r="I14" s="5"/>
      <c r="J14" s="6"/>
    </row>
    <row r="15" spans="1:10" ht="12.75">
      <c r="A15" s="4"/>
      <c r="B15" s="23"/>
      <c r="C15" s="4"/>
      <c r="D15" s="6"/>
      <c r="E15" s="358" t="s">
        <v>19</v>
      </c>
      <c r="F15" s="359"/>
      <c r="G15" s="27" t="s">
        <v>120</v>
      </c>
      <c r="H15" s="15"/>
      <c r="I15" s="5"/>
      <c r="J15" s="6"/>
    </row>
    <row r="16" spans="1:10" ht="12.75">
      <c r="A16" s="4"/>
      <c r="B16" s="23"/>
      <c r="C16" s="360" t="s">
        <v>110</v>
      </c>
      <c r="D16" s="361"/>
      <c r="E16" s="360" t="s">
        <v>117</v>
      </c>
      <c r="F16" s="361"/>
      <c r="G16" s="360" t="s">
        <v>121</v>
      </c>
      <c r="H16" s="361"/>
      <c r="I16" s="5"/>
      <c r="J16" s="6"/>
    </row>
    <row r="17" spans="1:12" ht="12.75">
      <c r="A17" s="4"/>
      <c r="B17" s="23"/>
      <c r="C17" s="153" t="s">
        <v>186</v>
      </c>
      <c r="D17" s="18"/>
      <c r="E17" s="275">
        <f>11.06-0.78</f>
        <v>10.280000000000001</v>
      </c>
      <c r="F17" s="131"/>
      <c r="G17" s="101">
        <f>3.86-0.78</f>
        <v>3.08</v>
      </c>
      <c r="H17" s="131"/>
      <c r="I17" s="181"/>
      <c r="J17" s="274"/>
      <c r="L17" s="188"/>
    </row>
    <row r="18" spans="1:12" ht="12.75">
      <c r="A18" s="4"/>
      <c r="B18" s="5"/>
      <c r="C18" s="28" t="s">
        <v>20</v>
      </c>
      <c r="D18" s="18"/>
      <c r="E18" s="275">
        <v>11.06</v>
      </c>
      <c r="F18" s="131"/>
      <c r="G18" s="101">
        <v>3.86</v>
      </c>
      <c r="H18" s="131"/>
      <c r="I18" s="5"/>
      <c r="J18" s="6"/>
      <c r="L18" s="188"/>
    </row>
    <row r="19" spans="1:10" ht="12.75">
      <c r="A19" s="4"/>
      <c r="B19" s="5"/>
      <c r="C19" s="28" t="s">
        <v>111</v>
      </c>
      <c r="D19" s="18"/>
      <c r="E19" s="65" t="s">
        <v>111</v>
      </c>
      <c r="F19" s="18"/>
      <c r="G19" s="65" t="s">
        <v>111</v>
      </c>
      <c r="H19" s="18"/>
      <c r="I19" s="181"/>
      <c r="J19" s="6"/>
    </row>
    <row r="20" spans="1:10" ht="12.75">
      <c r="A20" s="4"/>
      <c r="B20" s="5"/>
      <c r="C20" s="47" t="s">
        <v>111</v>
      </c>
      <c r="D20" s="18"/>
      <c r="E20" s="28" t="s">
        <v>111</v>
      </c>
      <c r="F20" s="18"/>
      <c r="G20" s="28" t="s">
        <v>111</v>
      </c>
      <c r="H20" s="18"/>
      <c r="I20" s="181"/>
      <c r="J20" s="6"/>
    </row>
    <row r="21" spans="1:10" ht="12.75">
      <c r="A21" s="4"/>
      <c r="B21" s="5"/>
      <c r="C21" s="47" t="s">
        <v>111</v>
      </c>
      <c r="D21" s="18"/>
      <c r="E21" s="28" t="s">
        <v>111</v>
      </c>
      <c r="F21" s="18"/>
      <c r="G21" s="28" t="s">
        <v>111</v>
      </c>
      <c r="H21" s="18"/>
      <c r="I21" s="5"/>
      <c r="J21" s="6"/>
    </row>
    <row r="22" spans="1:10" ht="12.75">
      <c r="A22" s="4"/>
      <c r="B22" s="5"/>
      <c r="C22" s="47" t="s">
        <v>111</v>
      </c>
      <c r="D22" s="18"/>
      <c r="E22" s="65" t="s">
        <v>111</v>
      </c>
      <c r="F22" s="18"/>
      <c r="G22" s="65" t="s">
        <v>118</v>
      </c>
      <c r="H22" s="18"/>
      <c r="I22" s="5"/>
      <c r="J22" s="6"/>
    </row>
    <row r="23" spans="1:10" ht="12.75">
      <c r="A23" s="4"/>
      <c r="B23" s="5"/>
      <c r="C23" s="47" t="s">
        <v>111</v>
      </c>
      <c r="D23" s="18"/>
      <c r="E23" s="69" t="s">
        <v>111</v>
      </c>
      <c r="F23" s="18"/>
      <c r="G23" s="69" t="s">
        <v>111</v>
      </c>
      <c r="H23" s="18"/>
      <c r="I23" s="5"/>
      <c r="J23" s="6"/>
    </row>
    <row r="24" spans="1:10" ht="12.75">
      <c r="A24" s="4"/>
      <c r="B24" s="5"/>
      <c r="C24" s="47" t="s">
        <v>111</v>
      </c>
      <c r="D24" s="18"/>
      <c r="E24" s="28" t="s">
        <v>111</v>
      </c>
      <c r="F24" s="18"/>
      <c r="G24" s="28" t="s">
        <v>111</v>
      </c>
      <c r="H24" s="18"/>
      <c r="I24" s="5"/>
      <c r="J24" s="6"/>
    </row>
    <row r="25" spans="1:10" ht="12.75">
      <c r="A25" s="22"/>
      <c r="B25" s="21"/>
      <c r="C25" s="21"/>
      <c r="D25" s="21"/>
      <c r="E25" s="21"/>
      <c r="F25" s="21"/>
      <c r="G25" s="21"/>
      <c r="H25" s="21"/>
      <c r="I25" s="184"/>
      <c r="J25" s="26"/>
    </row>
    <row r="26" spans="1:10" ht="12.75">
      <c r="A26" s="4" t="s">
        <v>111</v>
      </c>
      <c r="B26" s="23" t="s">
        <v>111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70" t="s">
        <v>122</v>
      </c>
      <c r="H27" s="5"/>
      <c r="I27" s="5"/>
      <c r="J27" s="6"/>
    </row>
    <row r="28" spans="1:10" ht="12.75">
      <c r="A28" s="4"/>
      <c r="B28" s="23" t="s">
        <v>111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46" t="s">
        <v>247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3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46" t="s">
        <v>162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183" t="s">
        <v>205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107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17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8" ht="12.75">
      <c r="A37" s="4"/>
      <c r="B37" s="5"/>
      <c r="C37" s="5"/>
      <c r="D37" s="5"/>
      <c r="E37" s="5"/>
      <c r="F37" s="5"/>
      <c r="G37" s="5"/>
      <c r="H37" s="5"/>
      <c r="I37" s="5"/>
      <c r="J37" s="6"/>
      <c r="N37" s="5"/>
      <c r="O37" s="5"/>
      <c r="P37" s="5"/>
      <c r="Q37" s="5"/>
      <c r="R37" s="5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31" t="s">
        <v>196</v>
      </c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6"/>
      <c r="N40" s="5"/>
      <c r="O40" s="5"/>
      <c r="P40" s="5"/>
      <c r="Q40" s="5"/>
      <c r="R40" s="5"/>
    </row>
    <row r="41" spans="1:18" s="110" customFormat="1" ht="12">
      <c r="A41" s="16"/>
      <c r="B41" s="11"/>
      <c r="C41" s="11"/>
      <c r="D41" s="11"/>
      <c r="E41" s="11"/>
      <c r="F41" s="111"/>
      <c r="G41" s="111"/>
      <c r="H41" s="112"/>
      <c r="I41" s="111"/>
      <c r="J41" s="118"/>
      <c r="K41" s="111"/>
      <c r="L41" s="108"/>
      <c r="M41" s="11"/>
      <c r="N41" s="11"/>
      <c r="O41" s="11"/>
      <c r="P41" s="11"/>
      <c r="Q41" s="11"/>
      <c r="R41" s="11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79</v>
      </c>
      <c r="B43" s="95" t="s">
        <v>206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78</v>
      </c>
      <c r="B45" s="97">
        <f>'Item 105, pg 27'!B54</f>
        <v>42745</v>
      </c>
      <c r="C45" s="8"/>
      <c r="D45" s="8"/>
      <c r="E45" s="8"/>
      <c r="F45" s="8"/>
      <c r="G45" s="8"/>
      <c r="H45" s="133" t="s">
        <v>163</v>
      </c>
      <c r="I45" s="8"/>
      <c r="J45" s="96">
        <f>'Item 100, pg 23 '!R63</f>
        <v>42795</v>
      </c>
    </row>
    <row r="46" spans="1:10" ht="12.75">
      <c r="A46" s="351" t="s">
        <v>71</v>
      </c>
      <c r="B46" s="352"/>
      <c r="C46" s="352"/>
      <c r="D46" s="352"/>
      <c r="E46" s="352"/>
      <c r="F46" s="352"/>
      <c r="G46" s="352"/>
      <c r="H46" s="352"/>
      <c r="I46" s="352"/>
      <c r="J46" s="357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77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9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SheetLayoutView="100" zoomScalePageLayoutView="0" workbookViewId="0" topLeftCell="A1">
      <selection activeCell="S32" sqref="S32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74</v>
      </c>
      <c r="B2" s="107">
        <v>27</v>
      </c>
      <c r="C2" s="5"/>
      <c r="D2" s="5"/>
      <c r="E2" s="5"/>
      <c r="F2" s="5"/>
      <c r="G2" s="5"/>
      <c r="H2" s="5"/>
      <c r="I2" s="5"/>
      <c r="J2" s="68">
        <v>1</v>
      </c>
      <c r="K2" s="5"/>
      <c r="L2" s="345" t="s">
        <v>199</v>
      </c>
      <c r="M2" s="353"/>
      <c r="N2" s="105">
        <v>30</v>
      </c>
      <c r="O2" s="25" t="s">
        <v>111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75</v>
      </c>
      <c r="B4" s="5"/>
      <c r="C4" s="187"/>
      <c r="D4" s="187" t="s">
        <v>151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54" t="s">
        <v>123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62"/>
    </row>
    <row r="8" spans="1:15" ht="12.75">
      <c r="A8" s="363" t="s">
        <v>44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64"/>
    </row>
    <row r="9" spans="1:15" ht="12.75">
      <c r="A9" s="363" t="s">
        <v>45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64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101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0"/>
      <c r="C13" s="12"/>
      <c r="D13" s="365" t="s">
        <v>46</v>
      </c>
      <c r="E13" s="366"/>
      <c r="F13" s="367"/>
      <c r="G13" s="367"/>
      <c r="H13" s="367"/>
      <c r="I13" s="366"/>
      <c r="J13" s="367"/>
      <c r="K13" s="366"/>
      <c r="L13" s="367"/>
      <c r="M13" s="366"/>
      <c r="N13" s="366"/>
      <c r="O13" s="359"/>
    </row>
    <row r="14" spans="1:15" ht="12.75">
      <c r="A14" s="58" t="s">
        <v>56</v>
      </c>
      <c r="B14" s="51"/>
      <c r="C14" s="52"/>
      <c r="D14" s="7" t="s">
        <v>22</v>
      </c>
      <c r="E14" s="18"/>
      <c r="F14" s="8" t="s">
        <v>23</v>
      </c>
      <c r="G14" s="18"/>
      <c r="H14" s="8" t="s">
        <v>24</v>
      </c>
      <c r="I14" s="18"/>
      <c r="J14" s="8" t="s">
        <v>25</v>
      </c>
      <c r="K14" s="18"/>
      <c r="L14" s="28" t="s">
        <v>26</v>
      </c>
      <c r="M14" s="18"/>
      <c r="N14" s="28"/>
      <c r="O14" s="18"/>
    </row>
    <row r="15" spans="1:15" ht="12.75">
      <c r="A15" s="49" t="s">
        <v>47</v>
      </c>
      <c r="B15" s="14"/>
      <c r="C15" s="18"/>
      <c r="D15" s="135" t="s">
        <v>113</v>
      </c>
      <c r="E15" s="9" t="s">
        <v>111</v>
      </c>
      <c r="F15" s="135" t="s">
        <v>113</v>
      </c>
      <c r="G15" s="25" t="s">
        <v>111</v>
      </c>
      <c r="H15" s="135" t="s">
        <v>113</v>
      </c>
      <c r="I15" s="104" t="s">
        <v>111</v>
      </c>
      <c r="J15" s="135" t="s">
        <v>113</v>
      </c>
      <c r="K15" s="104"/>
      <c r="L15" s="135" t="s">
        <v>113</v>
      </c>
      <c r="M15" s="104"/>
      <c r="N15" s="103"/>
      <c r="O15" s="18"/>
    </row>
    <row r="16" spans="1:15" ht="12.75">
      <c r="A16" s="49" t="s">
        <v>48</v>
      </c>
      <c r="B16" s="14"/>
      <c r="C16" s="18"/>
      <c r="D16" s="233">
        <v>24.92</v>
      </c>
      <c r="E16" s="234"/>
      <c r="F16" s="235">
        <v>34.94</v>
      </c>
      <c r="G16" s="234"/>
      <c r="H16" s="235">
        <v>44.07</v>
      </c>
      <c r="I16" s="234"/>
      <c r="J16" s="236">
        <v>83.82</v>
      </c>
      <c r="K16" s="237"/>
      <c r="L16" s="236">
        <v>117.97</v>
      </c>
      <c r="M16" s="237"/>
      <c r="N16" s="119"/>
      <c r="O16" s="18"/>
    </row>
    <row r="17" spans="1:19" ht="12.75">
      <c r="A17" s="49" t="s">
        <v>49</v>
      </c>
      <c r="B17" s="14"/>
      <c r="C17" s="18"/>
      <c r="D17" s="238">
        <f>+D16</f>
        <v>24.92</v>
      </c>
      <c r="E17" s="234"/>
      <c r="F17" s="235">
        <f>+F16</f>
        <v>34.94</v>
      </c>
      <c r="G17" s="234"/>
      <c r="H17" s="235">
        <f>+H16</f>
        <v>44.07</v>
      </c>
      <c r="I17" s="234"/>
      <c r="J17" s="236">
        <f>J16</f>
        <v>83.82</v>
      </c>
      <c r="K17" s="237"/>
      <c r="L17" s="236">
        <f>L16</f>
        <v>117.97</v>
      </c>
      <c r="M17" s="237"/>
      <c r="N17" s="119"/>
      <c r="O17" s="18"/>
      <c r="S17" s="99"/>
    </row>
    <row r="18" spans="1:18" ht="12.75">
      <c r="A18" s="53" t="s">
        <v>50</v>
      </c>
      <c r="B18" s="54"/>
      <c r="C18" s="55"/>
      <c r="D18" s="239">
        <v>26.93</v>
      </c>
      <c r="E18" s="234"/>
      <c r="F18" s="241">
        <v>36.96</v>
      </c>
      <c r="G18" s="240"/>
      <c r="H18" s="241">
        <v>46.08</v>
      </c>
      <c r="I18" s="240"/>
      <c r="J18" s="242">
        <v>85.83</v>
      </c>
      <c r="K18" s="243"/>
      <c r="L18" s="242">
        <v>119.99</v>
      </c>
      <c r="M18" s="243"/>
      <c r="N18" s="119"/>
      <c r="O18" s="18"/>
      <c r="Q18" s="126"/>
      <c r="R18" s="126"/>
    </row>
    <row r="19" spans="1:15" ht="12.75">
      <c r="A19" s="53" t="s">
        <v>108</v>
      </c>
      <c r="B19" s="54"/>
      <c r="C19" s="55"/>
      <c r="D19" s="135" t="s">
        <v>113</v>
      </c>
      <c r="E19" s="276"/>
      <c r="F19" s="135" t="s">
        <v>113</v>
      </c>
      <c r="G19" s="244"/>
      <c r="H19" s="135" t="s">
        <v>113</v>
      </c>
      <c r="I19" s="244"/>
      <c r="J19" s="135" t="s">
        <v>113</v>
      </c>
      <c r="K19" s="244"/>
      <c r="L19" s="135" t="s">
        <v>113</v>
      </c>
      <c r="M19" s="244"/>
      <c r="N19" s="119"/>
      <c r="O19" s="18"/>
    </row>
    <row r="20" spans="1:15" ht="12.75">
      <c r="A20" s="53" t="s">
        <v>27</v>
      </c>
      <c r="B20" s="54"/>
      <c r="C20" s="55"/>
      <c r="D20" s="135" t="s">
        <v>113</v>
      </c>
      <c r="E20" s="244"/>
      <c r="F20" s="135" t="s">
        <v>113</v>
      </c>
      <c r="G20" s="244"/>
      <c r="H20" s="135" t="s">
        <v>113</v>
      </c>
      <c r="I20" s="244"/>
      <c r="J20" s="135" t="s">
        <v>113</v>
      </c>
      <c r="K20" s="244"/>
      <c r="L20" s="135" t="s">
        <v>113</v>
      </c>
      <c r="M20" s="244"/>
      <c r="N20" s="119"/>
      <c r="O20" s="18"/>
    </row>
    <row r="21" spans="1:15" ht="12.75">
      <c r="A21" s="50" t="s">
        <v>51</v>
      </c>
      <c r="B21" s="14"/>
      <c r="C21" s="18"/>
      <c r="D21" s="120"/>
      <c r="E21" s="245"/>
      <c r="F21" s="120"/>
      <c r="G21" s="245"/>
      <c r="H21" s="120"/>
      <c r="I21" s="245"/>
      <c r="J21" s="120"/>
      <c r="K21" s="245"/>
      <c r="L21" s="120"/>
      <c r="M21" s="245"/>
      <c r="N21" s="120"/>
      <c r="O21" s="90"/>
    </row>
    <row r="22" spans="1:17" ht="12.75">
      <c r="A22" s="49" t="s">
        <v>32</v>
      </c>
      <c r="B22" s="14"/>
      <c r="C22" s="18"/>
      <c r="D22" s="246">
        <v>39.42</v>
      </c>
      <c r="E22" s="234"/>
      <c r="F22" s="246">
        <f>D22</f>
        <v>39.42</v>
      </c>
      <c r="G22" s="234"/>
      <c r="H22" s="246">
        <f>F22</f>
        <v>39.42</v>
      </c>
      <c r="I22" s="234"/>
      <c r="J22" s="246">
        <f>H22</f>
        <v>39.42</v>
      </c>
      <c r="K22" s="234"/>
      <c r="L22" s="246">
        <f>J22</f>
        <v>39.42</v>
      </c>
      <c r="M22" s="234"/>
      <c r="N22" s="119"/>
      <c r="O22" s="18"/>
      <c r="Q22" s="126"/>
    </row>
    <row r="23" spans="1:15" ht="12.75">
      <c r="A23" s="49" t="s">
        <v>52</v>
      </c>
      <c r="B23" s="14"/>
      <c r="C23" s="18"/>
      <c r="D23" s="238">
        <f>+D18</f>
        <v>26.93</v>
      </c>
      <c r="E23" s="234"/>
      <c r="F23" s="238">
        <f>F18</f>
        <v>36.96</v>
      </c>
      <c r="G23" s="234"/>
      <c r="H23" s="238">
        <f>H18</f>
        <v>46.08</v>
      </c>
      <c r="I23" s="234"/>
      <c r="J23" s="247">
        <f>J18</f>
        <v>85.83</v>
      </c>
      <c r="K23" s="237"/>
      <c r="L23" s="247">
        <f>L18</f>
        <v>119.99</v>
      </c>
      <c r="M23" s="237"/>
      <c r="N23" s="115"/>
      <c r="O23" s="18"/>
    </row>
    <row r="24" spans="1:15" ht="12.75">
      <c r="A24" s="49" t="s">
        <v>53</v>
      </c>
      <c r="B24" s="14"/>
      <c r="C24" s="18"/>
      <c r="D24" s="135" t="s">
        <v>113</v>
      </c>
      <c r="E24" s="18"/>
      <c r="F24" s="135" t="s">
        <v>113</v>
      </c>
      <c r="G24" s="18"/>
      <c r="H24" s="135" t="s">
        <v>113</v>
      </c>
      <c r="I24" s="18"/>
      <c r="J24" s="135" t="s">
        <v>113</v>
      </c>
      <c r="K24" s="18"/>
      <c r="L24" s="135" t="s">
        <v>113</v>
      </c>
      <c r="M24" s="18"/>
      <c r="N24" s="14"/>
      <c r="O24" s="18"/>
    </row>
    <row r="25" spans="1:15" ht="12.75">
      <c r="A25" s="49" t="s">
        <v>54</v>
      </c>
      <c r="B25" s="14"/>
      <c r="C25" s="18"/>
      <c r="D25" s="135" t="s">
        <v>113</v>
      </c>
      <c r="E25" s="18"/>
      <c r="F25" s="135" t="s">
        <v>113</v>
      </c>
      <c r="G25" s="18"/>
      <c r="H25" s="135" t="s">
        <v>113</v>
      </c>
      <c r="I25" s="18"/>
      <c r="J25" s="135" t="s">
        <v>113</v>
      </c>
      <c r="K25" s="18"/>
      <c r="L25" s="135" t="s">
        <v>113</v>
      </c>
      <c r="M25" s="18"/>
      <c r="N25" s="14"/>
      <c r="O25" s="18"/>
    </row>
    <row r="26" spans="1:15" ht="12.75">
      <c r="A26" s="50" t="s">
        <v>153</v>
      </c>
      <c r="B26" s="14"/>
      <c r="C26" s="18"/>
      <c r="D26" s="120"/>
      <c r="E26" s="121"/>
      <c r="F26" s="120"/>
      <c r="G26" s="121"/>
      <c r="H26" s="120"/>
      <c r="I26" s="121"/>
      <c r="J26" s="120"/>
      <c r="K26" s="121"/>
      <c r="L26" s="120"/>
      <c r="M26" s="121"/>
      <c r="N26" s="120"/>
      <c r="O26" s="90"/>
    </row>
    <row r="27" spans="1:15" ht="12.75">
      <c r="A27" s="49"/>
      <c r="B27" s="14"/>
      <c r="C27" s="18"/>
      <c r="D27" s="239">
        <v>604.92</v>
      </c>
      <c r="E27" s="234"/>
      <c r="F27" s="248">
        <v>655.33</v>
      </c>
      <c r="G27" s="234"/>
      <c r="H27" s="248">
        <v>705.74</v>
      </c>
      <c r="I27" s="234"/>
      <c r="J27" s="248">
        <v>856.97</v>
      </c>
      <c r="K27" s="234"/>
      <c r="L27" s="248">
        <v>1058.61</v>
      </c>
      <c r="M27" s="234"/>
      <c r="N27" s="14"/>
      <c r="O27" s="18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27" t="s">
        <v>104</v>
      </c>
      <c r="B29" s="23" t="s">
        <v>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27"/>
      <c r="B30" s="23" t="s">
        <v>59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27"/>
      <c r="B31" s="23" t="s">
        <v>60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27"/>
      <c r="B32" s="23" t="s">
        <v>61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27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59" t="s">
        <v>33</v>
      </c>
      <c r="B34" s="48" t="s">
        <v>28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6"/>
    </row>
    <row r="35" spans="1:15" ht="12.75">
      <c r="A35" s="27"/>
      <c r="B35" s="23" t="s">
        <v>62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27"/>
      <c r="B36" s="2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27" t="s">
        <v>34</v>
      </c>
      <c r="B37" s="23" t="s">
        <v>154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27"/>
      <c r="B38" s="23" t="s">
        <v>155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34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49" t="s">
        <v>207</v>
      </c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27" t="s">
        <v>124</v>
      </c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249" t="s">
        <v>192</v>
      </c>
      <c r="B43" s="221"/>
      <c r="C43" s="13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5" t="s">
        <v>175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70" t="s">
        <v>176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70" t="s">
        <v>191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7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27" t="s">
        <v>63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277" t="s">
        <v>190</v>
      </c>
      <c r="C51" s="1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156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 t="s">
        <v>157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44" t="s">
        <v>197</v>
      </c>
      <c r="Q57" s="5"/>
      <c r="R57" s="5"/>
    </row>
    <row r="58" spans="1:18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44"/>
      <c r="Q58" s="5"/>
      <c r="R58" s="5"/>
    </row>
    <row r="59" spans="1:18" s="110" customFormat="1" ht="12">
      <c r="A59" s="16"/>
      <c r="B59" s="11"/>
      <c r="C59" s="11"/>
      <c r="D59" s="11"/>
      <c r="E59" s="11"/>
      <c r="F59" s="111"/>
      <c r="G59" s="111"/>
      <c r="H59" s="112"/>
      <c r="I59" s="111"/>
      <c r="J59" s="111"/>
      <c r="K59" s="111"/>
      <c r="L59" s="108"/>
      <c r="M59" s="11"/>
      <c r="N59" s="11"/>
      <c r="O59" s="109"/>
      <c r="P59" s="11"/>
      <c r="Q59" s="11"/>
      <c r="R59" s="11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79</v>
      </c>
      <c r="B61" s="95" t="s">
        <v>206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78</v>
      </c>
      <c r="B63" s="97">
        <f>'Item 105, pg 29'!B45</f>
        <v>42745</v>
      </c>
      <c r="C63" s="8"/>
      <c r="D63" s="8"/>
      <c r="E63" s="8"/>
      <c r="F63" s="8"/>
      <c r="G63" s="8"/>
      <c r="H63" s="8" t="s">
        <v>111</v>
      </c>
      <c r="I63" s="8"/>
      <c r="J63" s="8"/>
      <c r="K63" s="8"/>
      <c r="L63" s="8" t="s">
        <v>73</v>
      </c>
      <c r="M63" s="63"/>
      <c r="N63" s="97">
        <f>'Item 105, pg 29'!J45</f>
        <v>42795</v>
      </c>
      <c r="O63" s="62" t="s">
        <v>111</v>
      </c>
    </row>
    <row r="64" spans="1:15" ht="12.75">
      <c r="A64" s="351" t="s">
        <v>71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47"/>
      <c r="N64" s="347"/>
      <c r="O64" s="348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158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6">
    <mergeCell ref="A7:O7"/>
    <mergeCell ref="A8:O8"/>
    <mergeCell ref="A9:O9"/>
    <mergeCell ref="D13:O13"/>
    <mergeCell ref="A64:O64"/>
    <mergeCell ref="L2:M2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B32" sqref="B32:H33"/>
    </sheetView>
  </sheetViews>
  <sheetFormatPr defaultColWidth="9.140625" defaultRowHeight="12.75"/>
  <cols>
    <col min="1" max="1" width="10.57421875" style="139" customWidth="1"/>
    <col min="2" max="2" width="17.140625" style="139" customWidth="1"/>
    <col min="3" max="3" width="11.421875" style="139" customWidth="1"/>
    <col min="4" max="4" width="10.421875" style="139" customWidth="1"/>
    <col min="5" max="5" width="9.57421875" style="139" customWidth="1"/>
    <col min="6" max="6" width="10.7109375" style="139" customWidth="1"/>
    <col min="7" max="7" width="11.28125" style="139" customWidth="1"/>
    <col min="8" max="8" width="17.28125" style="139" customWidth="1"/>
    <col min="9" max="9" width="15.28125" style="139" customWidth="1"/>
    <col min="10" max="10" width="3.8515625" style="139" customWidth="1"/>
    <col min="11" max="16384" width="9.140625" style="139" customWidth="1"/>
  </cols>
  <sheetData>
    <row r="1" spans="1:9" ht="12.75">
      <c r="A1" s="136"/>
      <c r="B1" s="137"/>
      <c r="C1" s="137"/>
      <c r="D1" s="137"/>
      <c r="E1" s="137"/>
      <c r="F1" s="137"/>
      <c r="G1" s="137"/>
      <c r="H1" s="137"/>
      <c r="I1" s="138"/>
    </row>
    <row r="2" spans="1:9" ht="14.25">
      <c r="A2" s="140" t="s">
        <v>74</v>
      </c>
      <c r="B2" s="107">
        <v>27</v>
      </c>
      <c r="C2" s="141"/>
      <c r="D2" s="141"/>
      <c r="E2" s="141"/>
      <c r="F2" s="141"/>
      <c r="G2" s="68">
        <v>1</v>
      </c>
      <c r="H2" s="266" t="s">
        <v>202</v>
      </c>
      <c r="I2" s="251">
        <v>32</v>
      </c>
    </row>
    <row r="3" spans="1:9" ht="12.75">
      <c r="A3" s="140"/>
      <c r="B3" s="141"/>
      <c r="C3" s="141"/>
      <c r="D3" s="141"/>
      <c r="E3" s="141"/>
      <c r="F3" s="141"/>
      <c r="G3" s="141"/>
      <c r="H3" s="141"/>
      <c r="I3" s="143"/>
    </row>
    <row r="4" spans="1:9" ht="12.75">
      <c r="A4" s="140" t="s">
        <v>75</v>
      </c>
      <c r="B4" s="141"/>
      <c r="C4" s="154" t="s">
        <v>151</v>
      </c>
      <c r="D4" s="154"/>
      <c r="E4" s="154"/>
      <c r="F4" s="141"/>
      <c r="G4" s="141"/>
      <c r="H4" s="141"/>
      <c r="I4" s="143"/>
    </row>
    <row r="5" spans="1:9" ht="12.75">
      <c r="A5" s="144" t="s">
        <v>76</v>
      </c>
      <c r="B5" s="145"/>
      <c r="C5" s="145"/>
      <c r="D5" s="145"/>
      <c r="E5" s="145"/>
      <c r="F5" s="145"/>
      <c r="G5" s="145"/>
      <c r="H5" s="145"/>
      <c r="I5" s="146"/>
    </row>
    <row r="6" spans="1:9" ht="12.75">
      <c r="A6" s="140"/>
      <c r="B6" s="141"/>
      <c r="C6" s="141"/>
      <c r="D6" s="141"/>
      <c r="E6" s="141"/>
      <c r="F6" s="141"/>
      <c r="G6" s="141"/>
      <c r="H6" s="141"/>
      <c r="I6" s="143"/>
    </row>
    <row r="7" spans="1:9" ht="12.75">
      <c r="A7" s="368" t="s">
        <v>125</v>
      </c>
      <c r="B7" s="369"/>
      <c r="C7" s="369"/>
      <c r="D7" s="369"/>
      <c r="E7" s="369"/>
      <c r="F7" s="369"/>
      <c r="G7" s="369"/>
      <c r="H7" s="369"/>
      <c r="I7" s="370"/>
    </row>
    <row r="8" spans="1:9" ht="12.75">
      <c r="A8" s="371" t="s">
        <v>126</v>
      </c>
      <c r="B8" s="324"/>
      <c r="C8" s="324"/>
      <c r="D8" s="324"/>
      <c r="E8" s="324"/>
      <c r="F8" s="324"/>
      <c r="G8" s="324"/>
      <c r="H8" s="324"/>
      <c r="I8" s="325"/>
    </row>
    <row r="9" spans="1:9" ht="12.75">
      <c r="A9" s="372" t="s">
        <v>127</v>
      </c>
      <c r="B9" s="324"/>
      <c r="C9" s="324"/>
      <c r="D9" s="324"/>
      <c r="E9" s="324"/>
      <c r="F9" s="324"/>
      <c r="G9" s="324"/>
      <c r="H9" s="324"/>
      <c r="I9" s="325"/>
    </row>
    <row r="10" spans="1:9" ht="12.75">
      <c r="A10" s="140"/>
      <c r="B10" s="141"/>
      <c r="C10" s="141"/>
      <c r="D10" s="141"/>
      <c r="E10" s="141"/>
      <c r="F10" s="141"/>
      <c r="G10" s="141"/>
      <c r="H10" s="141"/>
      <c r="I10" s="143"/>
    </row>
    <row r="11" spans="1:9" ht="12.75">
      <c r="A11" s="140" t="s">
        <v>102</v>
      </c>
      <c r="B11" s="148"/>
      <c r="C11" s="141"/>
      <c r="D11" s="141"/>
      <c r="E11" s="141"/>
      <c r="F11" s="141"/>
      <c r="G11" s="141"/>
      <c r="H11" s="141"/>
      <c r="I11" s="143"/>
    </row>
    <row r="12" spans="1:9" ht="12.75">
      <c r="A12" s="140"/>
      <c r="B12" s="141"/>
      <c r="C12" s="141"/>
      <c r="D12" s="141"/>
      <c r="E12" s="141"/>
      <c r="F12" s="141"/>
      <c r="G12" s="141"/>
      <c r="H12" s="141"/>
      <c r="I12" s="143"/>
    </row>
    <row r="13" spans="1:9" ht="12.75">
      <c r="A13" s="140"/>
      <c r="B13" s="149"/>
      <c r="C13" s="142"/>
      <c r="D13" s="373" t="s">
        <v>46</v>
      </c>
      <c r="E13" s="374"/>
      <c r="F13" s="374"/>
      <c r="G13" s="374"/>
      <c r="H13" s="374"/>
      <c r="I13" s="375"/>
    </row>
    <row r="14" spans="1:9" ht="12.75">
      <c r="A14" s="252" t="s">
        <v>111</v>
      </c>
      <c r="B14" s="155"/>
      <c r="C14" s="156"/>
      <c r="D14" s="157" t="s">
        <v>128</v>
      </c>
      <c r="E14" s="157" t="s">
        <v>24</v>
      </c>
      <c r="F14" s="280" t="s">
        <v>25</v>
      </c>
      <c r="G14" s="157" t="s">
        <v>26</v>
      </c>
      <c r="H14" s="157" t="s">
        <v>55</v>
      </c>
      <c r="I14" s="157" t="s">
        <v>55</v>
      </c>
    </row>
    <row r="15" spans="1:9" ht="12.75">
      <c r="A15" s="158" t="s">
        <v>129</v>
      </c>
      <c r="B15" s="159"/>
      <c r="C15" s="160"/>
      <c r="D15" s="253">
        <v>1</v>
      </c>
      <c r="E15" s="253">
        <v>1</v>
      </c>
      <c r="F15" s="253">
        <v>1</v>
      </c>
      <c r="G15" s="253">
        <v>1</v>
      </c>
      <c r="H15" s="157" t="s">
        <v>109</v>
      </c>
      <c r="I15" s="157" t="s">
        <v>109</v>
      </c>
    </row>
    <row r="16" spans="1:9" ht="12.75">
      <c r="A16" s="158" t="s">
        <v>130</v>
      </c>
      <c r="B16" s="159"/>
      <c r="C16" s="160"/>
      <c r="D16" s="199" t="s">
        <v>131</v>
      </c>
      <c r="E16" s="199" t="s">
        <v>131</v>
      </c>
      <c r="F16" s="199" t="s">
        <v>131</v>
      </c>
      <c r="G16" s="199" t="s">
        <v>131</v>
      </c>
      <c r="H16" s="157" t="s">
        <v>109</v>
      </c>
      <c r="I16" s="157" t="s">
        <v>109</v>
      </c>
    </row>
    <row r="17" spans="1:9" ht="12.75">
      <c r="A17" s="158" t="s">
        <v>32</v>
      </c>
      <c r="B17" s="159"/>
      <c r="C17" s="160"/>
      <c r="D17" s="200">
        <v>47.62</v>
      </c>
      <c r="E17" s="198">
        <f>D17</f>
        <v>47.62</v>
      </c>
      <c r="F17" s="198">
        <f>D17</f>
        <v>47.62</v>
      </c>
      <c r="G17" s="198">
        <f>D17</f>
        <v>47.62</v>
      </c>
      <c r="H17" s="157" t="s">
        <v>109</v>
      </c>
      <c r="I17" s="157" t="s">
        <v>109</v>
      </c>
    </row>
    <row r="18" spans="1:9" ht="12.75">
      <c r="A18" s="161" t="s">
        <v>132</v>
      </c>
      <c r="B18" s="162"/>
      <c r="C18" s="163"/>
      <c r="D18" s="199" t="s">
        <v>113</v>
      </c>
      <c r="E18" s="199" t="s">
        <v>113</v>
      </c>
      <c r="F18" s="199" t="s">
        <v>113</v>
      </c>
      <c r="G18" s="199" t="s">
        <v>113</v>
      </c>
      <c r="H18" s="157" t="s">
        <v>109</v>
      </c>
      <c r="I18" s="157" t="s">
        <v>109</v>
      </c>
    </row>
    <row r="19" spans="1:9" ht="12.75">
      <c r="A19" s="158" t="s">
        <v>133</v>
      </c>
      <c r="B19" s="159"/>
      <c r="C19" s="160"/>
      <c r="D19" s="257">
        <v>4.77</v>
      </c>
      <c r="E19" s="257">
        <v>12.5</v>
      </c>
      <c r="F19" s="200">
        <v>15.48</v>
      </c>
      <c r="G19" s="200">
        <v>18.45</v>
      </c>
      <c r="H19" s="157" t="s">
        <v>109</v>
      </c>
      <c r="I19" s="157" t="s">
        <v>109</v>
      </c>
    </row>
    <row r="20" spans="1:10" ht="12.75">
      <c r="A20" s="254" t="s">
        <v>134</v>
      </c>
      <c r="B20" s="137"/>
      <c r="C20" s="138"/>
      <c r="D20" s="201" t="s">
        <v>111</v>
      </c>
      <c r="E20" s="201" t="s">
        <v>111</v>
      </c>
      <c r="F20" s="201" t="s">
        <v>111</v>
      </c>
      <c r="G20" s="136" t="s">
        <v>111</v>
      </c>
      <c r="H20" s="140" t="s">
        <v>111</v>
      </c>
      <c r="I20" s="255" t="s">
        <v>111</v>
      </c>
      <c r="J20" s="139" t="s">
        <v>111</v>
      </c>
    </row>
    <row r="21" spans="1:10" ht="12.75">
      <c r="A21" s="256" t="s">
        <v>135</v>
      </c>
      <c r="B21" s="145"/>
      <c r="C21" s="145"/>
      <c r="D21" s="257">
        <v>6.32</v>
      </c>
      <c r="E21" s="257">
        <v>13.09</v>
      </c>
      <c r="F21" s="257">
        <v>27.99</v>
      </c>
      <c r="G21" s="257">
        <v>40.82</v>
      </c>
      <c r="H21" s="258" t="s">
        <v>109</v>
      </c>
      <c r="I21" s="258" t="s">
        <v>109</v>
      </c>
      <c r="J21" s="140"/>
    </row>
    <row r="22" spans="1:9" ht="12.75">
      <c r="A22" s="256" t="s">
        <v>136</v>
      </c>
      <c r="B22" s="145"/>
      <c r="C22" s="146"/>
      <c r="D22" s="259">
        <v>9.52</v>
      </c>
      <c r="E22" s="259">
        <v>16.08</v>
      </c>
      <c r="F22" s="259">
        <v>30.96</v>
      </c>
      <c r="G22" s="259">
        <v>42.99</v>
      </c>
      <c r="H22" s="258" t="s">
        <v>109</v>
      </c>
      <c r="I22" s="258" t="s">
        <v>109</v>
      </c>
    </row>
    <row r="23" spans="1:10" ht="12.75">
      <c r="A23" s="140"/>
      <c r="B23" s="260" t="s">
        <v>137</v>
      </c>
      <c r="C23" s="141"/>
      <c r="D23" s="141"/>
      <c r="E23" s="141"/>
      <c r="F23" s="141"/>
      <c r="G23" s="141"/>
      <c r="H23" s="141"/>
      <c r="I23" s="138"/>
      <c r="J23" s="141"/>
    </row>
    <row r="24" spans="1:9" ht="12.75">
      <c r="A24" s="140"/>
      <c r="B24" s="141"/>
      <c r="C24" s="141"/>
      <c r="D24" s="141"/>
      <c r="E24" s="141"/>
      <c r="F24" s="141"/>
      <c r="G24" s="141"/>
      <c r="H24" s="141"/>
      <c r="I24" s="143"/>
    </row>
    <row r="25" spans="1:9" ht="12.75">
      <c r="A25" s="150" t="s">
        <v>57</v>
      </c>
      <c r="B25" s="165" t="s">
        <v>164</v>
      </c>
      <c r="C25" s="141"/>
      <c r="D25" s="141"/>
      <c r="E25" s="141"/>
      <c r="F25" s="141"/>
      <c r="G25" s="141"/>
      <c r="H25" s="141"/>
      <c r="I25" s="143"/>
    </row>
    <row r="26" spans="1:9" ht="12.75">
      <c r="A26" s="150"/>
      <c r="B26" s="164" t="s">
        <v>60</v>
      </c>
      <c r="C26" s="141"/>
      <c r="D26" s="141"/>
      <c r="E26" s="141"/>
      <c r="F26" s="141"/>
      <c r="G26" s="141"/>
      <c r="H26" s="141"/>
      <c r="I26" s="143"/>
    </row>
    <row r="27" spans="1:9" ht="12.75">
      <c r="A27" s="150"/>
      <c r="B27" s="164" t="s">
        <v>61</v>
      </c>
      <c r="C27" s="141"/>
      <c r="D27" s="141"/>
      <c r="E27" s="141"/>
      <c r="F27" s="141"/>
      <c r="G27" s="141"/>
      <c r="H27" s="141"/>
      <c r="I27" s="143"/>
    </row>
    <row r="28" spans="1:9" ht="12.75">
      <c r="A28" s="150"/>
      <c r="B28" s="164"/>
      <c r="C28" s="141"/>
      <c r="D28" s="141"/>
      <c r="E28" s="141"/>
      <c r="F28" s="141"/>
      <c r="G28" s="141"/>
      <c r="H28" s="141"/>
      <c r="I28" s="143"/>
    </row>
    <row r="29" spans="1:9" ht="12.75">
      <c r="A29" s="261" t="s">
        <v>33</v>
      </c>
      <c r="B29" s="262" t="s">
        <v>28</v>
      </c>
      <c r="C29" s="147"/>
      <c r="D29" s="147"/>
      <c r="E29" s="147"/>
      <c r="F29" s="147"/>
      <c r="G29" s="147"/>
      <c r="H29" s="147"/>
      <c r="I29" s="143"/>
    </row>
    <row r="30" spans="1:9" ht="12.75">
      <c r="A30" s="150"/>
      <c r="B30" s="164" t="s">
        <v>62</v>
      </c>
      <c r="C30" s="141"/>
      <c r="D30" s="141"/>
      <c r="E30" s="141"/>
      <c r="F30" s="141"/>
      <c r="G30" s="141"/>
      <c r="H30" s="141"/>
      <c r="I30" s="143"/>
    </row>
    <row r="31" spans="1:9" ht="12.75">
      <c r="A31" s="150"/>
      <c r="B31" s="164"/>
      <c r="C31" s="141"/>
      <c r="D31" s="141"/>
      <c r="E31" s="141"/>
      <c r="F31" s="141"/>
      <c r="G31" s="141"/>
      <c r="H31" s="141"/>
      <c r="I31" s="143"/>
    </row>
    <row r="32" spans="1:9" ht="12.75">
      <c r="A32" s="150" t="s">
        <v>34</v>
      </c>
      <c r="B32" s="291" t="s">
        <v>208</v>
      </c>
      <c r="C32" s="141"/>
      <c r="D32" s="141"/>
      <c r="E32" s="141"/>
      <c r="F32" s="141"/>
      <c r="G32" s="141"/>
      <c r="H32" s="141"/>
      <c r="I32" s="143"/>
    </row>
    <row r="33" spans="1:9" ht="12.75">
      <c r="A33" s="150"/>
      <c r="B33" s="263" t="s">
        <v>124</v>
      </c>
      <c r="C33" s="141"/>
      <c r="D33" s="141"/>
      <c r="E33" s="141"/>
      <c r="F33" s="141"/>
      <c r="G33" s="141"/>
      <c r="H33" s="141"/>
      <c r="I33" s="143"/>
    </row>
    <row r="34" spans="1:9" ht="12.75">
      <c r="A34" s="150"/>
      <c r="B34" s="141"/>
      <c r="C34" s="141"/>
      <c r="D34" s="141"/>
      <c r="E34" s="141"/>
      <c r="F34" s="141"/>
      <c r="G34" s="141"/>
      <c r="H34" s="141"/>
      <c r="I34" s="143"/>
    </row>
    <row r="35" spans="1:9" ht="12.75">
      <c r="A35" s="166" t="s">
        <v>18</v>
      </c>
      <c r="B35" s="164" t="s">
        <v>138</v>
      </c>
      <c r="C35" s="141"/>
      <c r="D35" s="141"/>
      <c r="E35" s="141"/>
      <c r="F35" s="141"/>
      <c r="G35" s="141"/>
      <c r="H35" s="141"/>
      <c r="I35" s="143"/>
    </row>
    <row r="36" spans="1:9" ht="12.75">
      <c r="A36" s="150" t="s">
        <v>111</v>
      </c>
      <c r="B36" s="164" t="s">
        <v>178</v>
      </c>
      <c r="C36" s="141"/>
      <c r="D36" s="141"/>
      <c r="E36" s="141"/>
      <c r="F36" s="141"/>
      <c r="G36" s="141"/>
      <c r="H36" s="141"/>
      <c r="I36" s="143"/>
    </row>
    <row r="37" spans="1:9" ht="12.75">
      <c r="A37" s="150"/>
      <c r="B37" s="95" t="s">
        <v>177</v>
      </c>
      <c r="C37" s="5"/>
      <c r="D37" s="5"/>
      <c r="E37" s="5"/>
      <c r="F37" s="5"/>
      <c r="G37" s="5"/>
      <c r="H37" s="5"/>
      <c r="I37" s="6"/>
    </row>
    <row r="38" spans="1:15" ht="12.75">
      <c r="A38" s="140"/>
      <c r="B38" s="95" t="s">
        <v>193</v>
      </c>
      <c r="C38" s="5"/>
      <c r="D38" s="5"/>
      <c r="E38" s="5"/>
      <c r="F38" s="5"/>
      <c r="G38" s="5"/>
      <c r="H38" s="5"/>
      <c r="I38" s="6"/>
      <c r="J38" s="5"/>
      <c r="K38" s="5"/>
      <c r="L38" s="5"/>
      <c r="M38" s="5"/>
      <c r="N38" s="5"/>
      <c r="O38" s="5"/>
    </row>
    <row r="39" spans="1:15" ht="12.75">
      <c r="A39" s="140"/>
      <c r="B39" s="95"/>
      <c r="C39" s="5"/>
      <c r="D39" s="5"/>
      <c r="E39" s="5"/>
      <c r="F39" s="5"/>
      <c r="G39" s="5"/>
      <c r="H39" s="5"/>
      <c r="I39" s="6"/>
      <c r="J39" s="5"/>
      <c r="K39" s="5"/>
      <c r="L39" s="5"/>
      <c r="M39" s="5"/>
      <c r="N39" s="5"/>
      <c r="O39" s="5"/>
    </row>
    <row r="40" spans="1:15" ht="12.75">
      <c r="A40" s="140"/>
      <c r="B40" s="95"/>
      <c r="C40" s="5"/>
      <c r="D40" s="5"/>
      <c r="E40" s="5"/>
      <c r="F40" s="5"/>
      <c r="G40" s="5"/>
      <c r="H40" s="5"/>
      <c r="I40" s="6"/>
      <c r="J40" s="5"/>
      <c r="K40" s="5"/>
      <c r="L40" s="5"/>
      <c r="M40" s="5"/>
      <c r="N40" s="5"/>
      <c r="O40" s="5"/>
    </row>
    <row r="41" spans="1:9" ht="12.75">
      <c r="A41" s="140"/>
      <c r="B41" s="141"/>
      <c r="C41" s="141"/>
      <c r="D41" s="141"/>
      <c r="E41" s="141"/>
      <c r="F41" s="141"/>
      <c r="G41" s="141"/>
      <c r="H41" s="141"/>
      <c r="I41" s="143"/>
    </row>
    <row r="42" spans="1:9" ht="12.75">
      <c r="A42" s="140"/>
      <c r="B42" s="141"/>
      <c r="C42" s="141"/>
      <c r="D42" s="141"/>
      <c r="E42" s="141"/>
      <c r="F42" s="141"/>
      <c r="G42" s="141"/>
      <c r="H42" s="141"/>
      <c r="I42" s="143"/>
    </row>
    <row r="43" spans="1:9" ht="12.75">
      <c r="A43" s="140"/>
      <c r="B43" s="141"/>
      <c r="C43" s="141"/>
      <c r="D43" s="141"/>
      <c r="E43" s="141"/>
      <c r="F43" s="141"/>
      <c r="G43" s="141"/>
      <c r="H43" s="141"/>
      <c r="I43" s="143"/>
    </row>
    <row r="44" spans="1:9" ht="12.75">
      <c r="A44" s="140"/>
      <c r="B44" s="141"/>
      <c r="C44" s="141"/>
      <c r="D44" s="141"/>
      <c r="E44" s="141"/>
      <c r="F44" s="141"/>
      <c r="G44" s="141"/>
      <c r="H44" s="141"/>
      <c r="I44" s="264" t="s">
        <v>197</v>
      </c>
    </row>
    <row r="45" spans="1:9" ht="12.75">
      <c r="A45" s="140"/>
      <c r="B45" s="141"/>
      <c r="C45" s="141"/>
      <c r="D45" s="141"/>
      <c r="E45" s="141"/>
      <c r="F45" s="141"/>
      <c r="G45" s="141"/>
      <c r="H45" s="141"/>
      <c r="I45" s="143"/>
    </row>
    <row r="46" spans="1:9" ht="12.75">
      <c r="A46" s="140"/>
      <c r="B46" s="141"/>
      <c r="C46" s="141"/>
      <c r="D46" s="141"/>
      <c r="E46" s="141"/>
      <c r="F46" s="141"/>
      <c r="G46" s="141"/>
      <c r="H46" s="141"/>
      <c r="I46" s="143"/>
    </row>
    <row r="47" spans="1:9" ht="12.75">
      <c r="A47" s="144"/>
      <c r="B47" s="145"/>
      <c r="C47" s="145"/>
      <c r="D47" s="145"/>
      <c r="E47" s="145"/>
      <c r="F47" s="145"/>
      <c r="G47" s="145"/>
      <c r="H47" s="145"/>
      <c r="I47" s="146"/>
    </row>
    <row r="48" spans="1:9" ht="12.75">
      <c r="A48" s="140" t="s">
        <v>79</v>
      </c>
      <c r="B48" s="141" t="s">
        <v>206</v>
      </c>
      <c r="C48" s="141"/>
      <c r="D48" s="141"/>
      <c r="E48" s="141"/>
      <c r="F48" s="141"/>
      <c r="G48" s="141"/>
      <c r="H48" s="141"/>
      <c r="I48" s="143"/>
    </row>
    <row r="49" spans="1:9" ht="12.75">
      <c r="A49" s="140"/>
      <c r="B49" s="141"/>
      <c r="C49" s="141"/>
      <c r="D49" s="141"/>
      <c r="E49" s="141"/>
      <c r="F49" s="141"/>
      <c r="G49" s="141"/>
      <c r="H49" s="141"/>
      <c r="I49" s="143"/>
    </row>
    <row r="50" spans="1:9" ht="12.75">
      <c r="A50" s="144" t="s">
        <v>78</v>
      </c>
      <c r="B50" s="151">
        <f>'Item 105, pg 30'!B63</f>
        <v>42745</v>
      </c>
      <c r="C50" s="145"/>
      <c r="D50" s="145"/>
      <c r="E50" s="145"/>
      <c r="F50" s="145"/>
      <c r="G50" s="265" t="s">
        <v>174</v>
      </c>
      <c r="I50" s="152">
        <f>'Item 105, pg 30'!N63</f>
        <v>42795</v>
      </c>
    </row>
    <row r="51" spans="1:9" ht="12.75">
      <c r="A51" s="376" t="s">
        <v>71</v>
      </c>
      <c r="B51" s="377"/>
      <c r="C51" s="377"/>
      <c r="D51" s="377"/>
      <c r="E51" s="377"/>
      <c r="F51" s="377"/>
      <c r="G51" s="377"/>
      <c r="H51" s="377"/>
      <c r="I51" s="378"/>
    </row>
    <row r="52" spans="1:9" ht="12.75">
      <c r="A52" s="140"/>
      <c r="B52" s="141"/>
      <c r="C52" s="141"/>
      <c r="D52" s="141"/>
      <c r="E52" s="141"/>
      <c r="F52" s="141"/>
      <c r="G52" s="141"/>
      <c r="H52" s="141"/>
      <c r="I52" s="143"/>
    </row>
    <row r="53" spans="1:9" ht="12.75">
      <c r="A53" s="140" t="s">
        <v>77</v>
      </c>
      <c r="B53" s="141"/>
      <c r="C53" s="141"/>
      <c r="D53" s="141"/>
      <c r="E53" s="141"/>
      <c r="F53" s="141"/>
      <c r="G53" s="141"/>
      <c r="H53" s="141"/>
      <c r="I53" s="143"/>
    </row>
    <row r="54" spans="1:9" ht="12.75">
      <c r="A54" s="144"/>
      <c r="B54" s="145"/>
      <c r="C54" s="145"/>
      <c r="D54" s="145"/>
      <c r="E54" s="145"/>
      <c r="F54" s="145"/>
      <c r="G54" s="145"/>
      <c r="H54" s="145"/>
      <c r="I54" s="146"/>
    </row>
  </sheetData>
  <sheetProtection/>
  <mergeCells count="5">
    <mergeCell ref="A7:I7"/>
    <mergeCell ref="A8:I8"/>
    <mergeCell ref="A9:I9"/>
    <mergeCell ref="D13:I13"/>
    <mergeCell ref="A51:I51"/>
  </mergeCells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Q30" sqref="Q30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74</v>
      </c>
      <c r="B2" s="107">
        <v>27</v>
      </c>
      <c r="C2" s="5"/>
      <c r="D2" s="5"/>
      <c r="E2" s="5"/>
      <c r="F2" s="5"/>
      <c r="G2" s="5"/>
      <c r="H2" s="5"/>
      <c r="I2" s="68">
        <v>1</v>
      </c>
      <c r="J2" s="345" t="s">
        <v>199</v>
      </c>
      <c r="K2" s="353"/>
      <c r="L2" s="106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75</v>
      </c>
      <c r="B4" s="5"/>
      <c r="C4" s="5"/>
      <c r="D4" s="187" t="s">
        <v>151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79" t="s">
        <v>66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6"/>
    </row>
    <row r="8" spans="1:12" ht="12.75">
      <c r="A8" s="380" t="s">
        <v>94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6"/>
    </row>
    <row r="9" spans="1:12" ht="12.75">
      <c r="A9" s="381" t="s">
        <v>172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6"/>
    </row>
    <row r="10" spans="1:12" ht="12.75">
      <c r="A10" s="363" t="s">
        <v>45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101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92</v>
      </c>
      <c r="B14" s="20"/>
      <c r="C14" s="12"/>
      <c r="D14" s="365" t="s">
        <v>46</v>
      </c>
      <c r="E14" s="367"/>
      <c r="F14" s="366"/>
      <c r="G14" s="367"/>
      <c r="H14" s="366"/>
      <c r="I14" s="367"/>
      <c r="J14" s="366"/>
      <c r="K14" s="366"/>
      <c r="L14" s="74"/>
    </row>
    <row r="15" spans="1:13" ht="12.75">
      <c r="A15" s="58" t="s">
        <v>56</v>
      </c>
      <c r="B15" s="51"/>
      <c r="C15" s="52"/>
      <c r="D15" s="61" t="s">
        <v>65</v>
      </c>
      <c r="E15" s="28" t="s">
        <v>24</v>
      </c>
      <c r="F15" s="18"/>
      <c r="G15" s="14" t="s">
        <v>25</v>
      </c>
      <c r="H15" s="18"/>
      <c r="I15" s="14" t="s">
        <v>26</v>
      </c>
      <c r="J15" s="18"/>
      <c r="K15" s="14" t="s">
        <v>26</v>
      </c>
      <c r="L15" s="19"/>
      <c r="M15" s="191"/>
    </row>
    <row r="16" spans="1:12" ht="12.75">
      <c r="A16" s="60" t="s">
        <v>64</v>
      </c>
      <c r="B16" s="14"/>
      <c r="C16" s="18"/>
      <c r="D16" s="19" t="s">
        <v>109</v>
      </c>
      <c r="E16" s="250">
        <v>94.77</v>
      </c>
      <c r="F16" s="179"/>
      <c r="G16" s="122">
        <v>175.35</v>
      </c>
      <c r="H16" s="179"/>
      <c r="I16" s="122">
        <v>250.51</v>
      </c>
      <c r="J16" s="179"/>
      <c r="K16" s="8" t="s">
        <v>109</v>
      </c>
      <c r="L16" s="73"/>
    </row>
    <row r="17" spans="1:16" ht="12.75">
      <c r="A17" s="53" t="s">
        <v>50</v>
      </c>
      <c r="B17" s="54"/>
      <c r="C17" s="55"/>
      <c r="D17" s="19" t="s">
        <v>109</v>
      </c>
      <c r="E17" s="67">
        <v>100.82</v>
      </c>
      <c r="F17" s="179"/>
      <c r="G17" s="67">
        <v>181.4</v>
      </c>
      <c r="H17" s="179"/>
      <c r="I17" s="67">
        <v>256.56</v>
      </c>
      <c r="J17" s="179"/>
      <c r="K17" s="14" t="s">
        <v>109</v>
      </c>
      <c r="L17" s="19"/>
      <c r="P17" s="126"/>
    </row>
    <row r="18" spans="1:16" ht="12.75">
      <c r="A18" s="50" t="s">
        <v>51</v>
      </c>
      <c r="B18" s="14"/>
      <c r="C18" s="18"/>
      <c r="D18" s="56"/>
      <c r="E18" s="123"/>
      <c r="F18" s="190"/>
      <c r="G18" s="123"/>
      <c r="H18" s="190"/>
      <c r="I18" s="182"/>
      <c r="J18" s="190"/>
      <c r="K18" s="127"/>
      <c r="L18" s="19"/>
      <c r="P18" s="126"/>
    </row>
    <row r="19" spans="1:12" ht="12.75">
      <c r="A19" s="49" t="s">
        <v>52</v>
      </c>
      <c r="B19" s="14"/>
      <c r="C19" s="18"/>
      <c r="D19" s="19" t="s">
        <v>109</v>
      </c>
      <c r="E19" s="67">
        <f>+E17</f>
        <v>100.82</v>
      </c>
      <c r="F19" s="179"/>
      <c r="G19" s="67">
        <f>+G17</f>
        <v>181.4</v>
      </c>
      <c r="H19" s="179"/>
      <c r="I19" s="67">
        <f>+I17</f>
        <v>256.56</v>
      </c>
      <c r="J19" s="179"/>
      <c r="K19" s="14" t="s">
        <v>109</v>
      </c>
      <c r="L19" s="19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0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27" t="s">
        <v>57</v>
      </c>
      <c r="B24" s="23" t="s">
        <v>58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27"/>
      <c r="B25" s="23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27"/>
      <c r="B26" s="23" t="s">
        <v>60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27"/>
      <c r="B27" s="23" t="s">
        <v>61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35" t="s">
        <v>111</v>
      </c>
      <c r="B29" s="46" t="s">
        <v>111</v>
      </c>
      <c r="C29" s="21"/>
      <c r="D29" s="21"/>
      <c r="E29" s="21"/>
      <c r="F29" s="21"/>
      <c r="G29" s="21"/>
      <c r="H29" s="21"/>
      <c r="I29" s="21"/>
      <c r="J29" s="21"/>
      <c r="K29" s="21"/>
      <c r="L29" s="6"/>
    </row>
    <row r="30" spans="1:12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27" t="s">
        <v>63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194" t="s">
        <v>194</v>
      </c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6"/>
    </row>
    <row r="34" spans="1:12" ht="12.75">
      <c r="A34" s="27"/>
      <c r="B34" s="23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27" t="s">
        <v>90</v>
      </c>
      <c r="B35" s="23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91</v>
      </c>
      <c r="B36" s="23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197" t="s">
        <v>195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20" t="s">
        <v>209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124</v>
      </c>
      <c r="B41" s="5"/>
      <c r="C41" s="5"/>
      <c r="D41" s="21"/>
      <c r="E41" s="21"/>
      <c r="F41" s="21"/>
      <c r="G41" s="21"/>
      <c r="H41" s="21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220" t="s">
        <v>192</v>
      </c>
      <c r="B43" s="13"/>
      <c r="C43" s="13"/>
      <c r="D43" s="13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31" t="s">
        <v>197</v>
      </c>
      <c r="F46" s="31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31"/>
      <c r="F47" s="31"/>
      <c r="G47" s="5"/>
      <c r="H47" s="5"/>
      <c r="I47" s="5"/>
      <c r="J47" s="5"/>
      <c r="K47" s="5"/>
      <c r="L47" s="6"/>
    </row>
    <row r="48" spans="1:12" ht="12.75">
      <c r="A48" s="45"/>
      <c r="B48" s="43"/>
      <c r="C48" s="43"/>
      <c r="D48" s="43"/>
      <c r="E48" s="43"/>
      <c r="F48" s="128"/>
      <c r="G48" s="128"/>
      <c r="H48" s="129"/>
      <c r="I48" s="128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79</v>
      </c>
      <c r="B50" s="95" t="s">
        <v>206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78</v>
      </c>
      <c r="B52" s="97">
        <f>'Item 105, pg 32'!B50</f>
        <v>42745</v>
      </c>
      <c r="C52" s="8"/>
      <c r="D52" s="8"/>
      <c r="E52" s="8"/>
      <c r="F52" s="8"/>
      <c r="G52" s="8"/>
      <c r="H52" s="8"/>
      <c r="I52" s="8"/>
      <c r="J52" s="116" t="s">
        <v>73</v>
      </c>
      <c r="K52" s="130">
        <f>'Item 105, pg 32'!I50</f>
        <v>42795</v>
      </c>
      <c r="L52" s="117"/>
    </row>
    <row r="53" spans="1:12" ht="12.75">
      <c r="A53" s="351" t="s">
        <v>71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47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77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7">
    <mergeCell ref="A53:K53"/>
    <mergeCell ref="J2:K2"/>
    <mergeCell ref="A7:K7"/>
    <mergeCell ref="A8:K8"/>
    <mergeCell ref="A9:K9"/>
    <mergeCell ref="A10:K10"/>
    <mergeCell ref="D14:K14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H16" sqref="H16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74</v>
      </c>
      <c r="B2" s="107">
        <v>27</v>
      </c>
      <c r="C2" s="5"/>
      <c r="D2" s="5"/>
      <c r="E2" s="5"/>
      <c r="F2" s="5"/>
      <c r="G2" s="5"/>
      <c r="H2" s="5"/>
      <c r="I2" s="68">
        <v>1</v>
      </c>
      <c r="J2" s="345" t="s">
        <v>202</v>
      </c>
      <c r="K2" s="353"/>
      <c r="L2" s="353"/>
      <c r="M2" s="25">
        <v>49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75</v>
      </c>
      <c r="B4" s="5"/>
      <c r="C4" s="187"/>
      <c r="D4" s="187" t="s">
        <v>151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379" t="s">
        <v>66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62"/>
    </row>
    <row r="8" spans="1:13" ht="12.75">
      <c r="A8" s="380" t="s">
        <v>94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64"/>
    </row>
    <row r="9" spans="1:13" ht="12.75">
      <c r="A9" s="192"/>
      <c r="B9" s="382" t="s">
        <v>173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15"/>
    </row>
    <row r="10" spans="1:13" ht="12.75">
      <c r="A10" s="363" t="s">
        <v>45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64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101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29</v>
      </c>
      <c r="B14" s="20"/>
      <c r="C14" s="12"/>
      <c r="D14" s="365" t="s">
        <v>46</v>
      </c>
      <c r="E14" s="367"/>
      <c r="F14" s="367"/>
      <c r="G14" s="367"/>
      <c r="H14" s="367"/>
      <c r="I14" s="366"/>
      <c r="J14" s="367"/>
      <c r="K14" s="366"/>
      <c r="L14" s="367"/>
      <c r="M14" s="383"/>
    </row>
    <row r="15" spans="1:14" ht="12.75">
      <c r="A15" s="58" t="s">
        <v>56</v>
      </c>
      <c r="B15" s="51"/>
      <c r="C15" s="52"/>
      <c r="D15" s="87" t="s">
        <v>24</v>
      </c>
      <c r="E15" s="18"/>
      <c r="F15" s="28" t="s">
        <v>159</v>
      </c>
      <c r="G15" s="14"/>
      <c r="H15" s="28" t="s">
        <v>25</v>
      </c>
      <c r="I15" s="18"/>
      <c r="J15" s="14" t="s">
        <v>26</v>
      </c>
      <c r="K15" s="18"/>
      <c r="L15" s="18" t="s">
        <v>55</v>
      </c>
      <c r="M15" s="19" t="s">
        <v>55</v>
      </c>
      <c r="N15" s="191"/>
    </row>
    <row r="16" spans="1:13" ht="12.75">
      <c r="A16" s="60" t="s">
        <v>64</v>
      </c>
      <c r="B16" s="14"/>
      <c r="C16" s="18"/>
      <c r="D16" s="113">
        <v>121.59</v>
      </c>
      <c r="E16" s="179"/>
      <c r="F16" s="72">
        <v>169.08</v>
      </c>
      <c r="G16" s="179"/>
      <c r="H16" s="250">
        <v>213.02</v>
      </c>
      <c r="I16" s="179"/>
      <c r="J16" s="122">
        <v>318.68</v>
      </c>
      <c r="K16" s="179"/>
      <c r="L16" s="18" t="s">
        <v>109</v>
      </c>
      <c r="M16" s="19" t="s">
        <v>109</v>
      </c>
    </row>
    <row r="17" spans="1:13" ht="12.75">
      <c r="A17" s="53" t="s">
        <v>50</v>
      </c>
      <c r="B17" s="54"/>
      <c r="C17" s="55"/>
      <c r="D17" s="113">
        <v>127.64</v>
      </c>
      <c r="E17" s="179"/>
      <c r="F17" s="72">
        <v>175.13</v>
      </c>
      <c r="G17" s="179"/>
      <c r="H17" s="67">
        <v>219.07</v>
      </c>
      <c r="I17" s="179"/>
      <c r="J17" s="67">
        <v>324.73</v>
      </c>
      <c r="K17" s="179"/>
      <c r="L17" s="18" t="s">
        <v>109</v>
      </c>
      <c r="M17" s="19" t="s">
        <v>109</v>
      </c>
    </row>
    <row r="18" spans="1:20" ht="12.75">
      <c r="A18" s="50" t="s">
        <v>51</v>
      </c>
      <c r="B18" s="14"/>
      <c r="C18" s="18"/>
      <c r="D18" s="132"/>
      <c r="E18" s="189"/>
      <c r="F18" s="56"/>
      <c r="G18" s="189"/>
      <c r="H18" s="123"/>
      <c r="I18" s="190"/>
      <c r="J18" s="123"/>
      <c r="K18" s="190"/>
      <c r="L18" s="56"/>
      <c r="M18" s="57"/>
      <c r="P18" s="188"/>
      <c r="Q18" s="188"/>
      <c r="R18" s="188"/>
      <c r="S18" s="188"/>
      <c r="T18" s="188"/>
    </row>
    <row r="19" spans="1:13" ht="12.75">
      <c r="A19" s="49" t="s">
        <v>52</v>
      </c>
      <c r="B19" s="14"/>
      <c r="C19" s="18"/>
      <c r="D19" s="113">
        <f>D17</f>
        <v>127.64</v>
      </c>
      <c r="E19" s="179"/>
      <c r="F19" s="72">
        <f>F17</f>
        <v>175.13</v>
      </c>
      <c r="G19" s="179"/>
      <c r="H19" s="67">
        <f>+H17</f>
        <v>219.07</v>
      </c>
      <c r="I19" s="179"/>
      <c r="J19" s="67">
        <f>+J17</f>
        <v>324.73</v>
      </c>
      <c r="K19" s="179"/>
      <c r="L19" s="18" t="s">
        <v>109</v>
      </c>
      <c r="M19" s="19" t="s">
        <v>109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27" t="s">
        <v>57</v>
      </c>
      <c r="B23" s="23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27"/>
      <c r="B24" s="23" t="s">
        <v>59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27"/>
      <c r="B25" s="23" t="s">
        <v>60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27"/>
      <c r="B26" s="23" t="s">
        <v>61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27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27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27" t="s">
        <v>63</v>
      </c>
      <c r="B29" s="23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27"/>
      <c r="B30" s="23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35" t="str">
        <f>'Item 255, pg 48'!A33</f>
        <v>An initial delivery charge of $39.42 will be assessed if customers request delivery of a compactor.</v>
      </c>
      <c r="B31" s="23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27"/>
      <c r="B32" s="23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27" t="s">
        <v>90</v>
      </c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91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3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70" t="str">
        <f>'Item 255, pg 48'!A38</f>
        <v>If a company employee disconnects/reconnects a compactor a charge of $6.60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20" t="s">
        <v>209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124</v>
      </c>
      <c r="B39" s="5"/>
      <c r="C39" s="5"/>
      <c r="D39" s="21"/>
      <c r="E39" s="21"/>
      <c r="F39" s="21"/>
      <c r="G39" s="21"/>
      <c r="H39" s="21"/>
      <c r="I39" s="21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70" t="s">
        <v>192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112" t="s">
        <v>197</v>
      </c>
      <c r="G45" s="289"/>
      <c r="H45" s="112"/>
      <c r="I45" s="112"/>
      <c r="J45" s="112"/>
      <c r="K45" s="112"/>
      <c r="L45" s="290"/>
      <c r="M45" s="290"/>
    </row>
    <row r="46" spans="1:13" ht="12.75">
      <c r="A46" s="4"/>
      <c r="B46" s="5"/>
      <c r="C46" s="5"/>
      <c r="D46" s="5"/>
      <c r="E46" s="5"/>
      <c r="F46" s="5"/>
      <c r="G46" s="5"/>
      <c r="H46" s="31"/>
      <c r="I46" s="5"/>
      <c r="J46" s="5"/>
      <c r="K46" s="5"/>
      <c r="L46" s="5"/>
      <c r="M46" s="6"/>
    </row>
    <row r="47" spans="1:13" ht="12.75">
      <c r="A47" s="45"/>
      <c r="B47" s="43"/>
      <c r="C47" s="43"/>
      <c r="D47" s="43"/>
      <c r="E47" s="43"/>
      <c r="F47" s="128"/>
      <c r="G47" s="128"/>
      <c r="H47" s="129"/>
      <c r="I47" s="128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79</v>
      </c>
      <c r="B49" s="95" t="s">
        <v>206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78</v>
      </c>
      <c r="B51" s="97">
        <f>'Item 255, pg 48'!B52</f>
        <v>42745</v>
      </c>
      <c r="C51" s="8"/>
      <c r="D51" s="8"/>
      <c r="E51" s="8"/>
      <c r="F51" s="8"/>
      <c r="G51" s="8"/>
      <c r="H51" s="8"/>
      <c r="I51" s="8"/>
      <c r="J51" s="8" t="s">
        <v>98</v>
      </c>
      <c r="K51" s="8"/>
      <c r="L51" s="8"/>
      <c r="M51" s="96">
        <f>'Item 255, pg 48'!K52</f>
        <v>42795</v>
      </c>
    </row>
    <row r="52" spans="1:13" ht="12.75">
      <c r="A52" s="351" t="s">
        <v>71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7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77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A52:M52"/>
    <mergeCell ref="J2:L2"/>
    <mergeCell ref="A7:M7"/>
    <mergeCell ref="A8:M8"/>
    <mergeCell ref="B9:L9"/>
    <mergeCell ref="A10:M10"/>
    <mergeCell ref="D14:M14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Heather Garland</cp:lastModifiedBy>
  <cp:lastPrinted>2016-12-28T18:54:18Z</cp:lastPrinted>
  <dcterms:created xsi:type="dcterms:W3CDTF">2002-02-08T00:35:58Z</dcterms:created>
  <dcterms:modified xsi:type="dcterms:W3CDTF">2017-01-10T20:41:43Z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170020</vt:lpwstr>
  </property>
  <property fmtid="{D5CDD505-2E9C-101B-9397-08002B2CF9AE}" pid="5" name="IsConfidential">
    <vt:lpwstr>0</vt:lpwstr>
  </property>
  <property fmtid="{D5CDD505-2E9C-101B-9397-08002B2CF9AE}" pid="6" name="Date1">
    <vt:lpwstr>2017-01-10T00:00:00Z</vt:lpwstr>
  </property>
  <property fmtid="{D5CDD505-2E9C-101B-9397-08002B2CF9AE}" pid="7" name="Nickname">
    <vt:lpwstr/>
  </property>
  <property fmtid="{D5CDD505-2E9C-101B-9397-08002B2CF9AE}" pid="8" name="CaseCompanyNames">
    <vt:lpwstr>MURREY'S DISPOSAL COMPANY, INC.</vt:lpwstr>
  </property>
  <property fmtid="{D5CDD505-2E9C-101B-9397-08002B2CF9AE}" pid="9" name="Process">
    <vt:lpwstr/>
  </property>
  <property fmtid="{D5CDD505-2E9C-101B-9397-08002B2CF9AE}" pid="10" name="_docset_NoMedatataSyncRequired">
    <vt:lpwstr>False</vt:lpwstr>
  </property>
  <property fmtid="{D5CDD505-2E9C-101B-9397-08002B2CF9AE}" pid="11" name="Visibility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2017-01-10T00:00:00Z</vt:lpwstr>
  </property>
  <property fmtid="{D5CDD505-2E9C-101B-9397-08002B2CF9AE}" pid="14" name="Prefix">
    <vt:lpwstr>TG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DocumentGroup">
    <vt:lpwstr/>
  </property>
</Properties>
</file>