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10590" activeTab="3"/>
  </bookViews>
  <sheets>
    <sheet name="SOE 07-2016" sheetId="1" r:id="rId1"/>
    <sheet name="SOE 08-2016" sheetId="2" r:id="rId2"/>
    <sheet name="SOE 09-2016" sheetId="3" r:id="rId3"/>
    <sheet name="SOE 12ME 09-2016" sheetId="4" r:id="rId4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F58" i="4" l="1"/>
  <c r="N56" i="4"/>
  <c r="L56" i="4"/>
  <c r="F56" i="4"/>
  <c r="H56" i="4"/>
  <c r="L55" i="4"/>
  <c r="N55" i="4"/>
  <c r="H55" i="4"/>
  <c r="F55" i="4"/>
  <c r="F54" i="4"/>
  <c r="D54" i="4"/>
  <c r="D58" i="4" s="1"/>
  <c r="H58" i="4" s="1"/>
  <c r="P15" i="4"/>
  <c r="H51" i="4"/>
  <c r="F51" i="4"/>
  <c r="L51" i="4"/>
  <c r="N51" i="4" s="1"/>
  <c r="N50" i="4"/>
  <c r="L50" i="4"/>
  <c r="F50" i="4"/>
  <c r="H50" i="4"/>
  <c r="L49" i="4"/>
  <c r="N49" i="4"/>
  <c r="F49" i="4"/>
  <c r="J54" i="4"/>
  <c r="H48" i="4"/>
  <c r="B54" i="4"/>
  <c r="F26" i="4"/>
  <c r="H26" i="4" s="1"/>
  <c r="H25" i="4"/>
  <c r="F25" i="4"/>
  <c r="L25" i="4"/>
  <c r="N25" i="4" s="1"/>
  <c r="N24" i="4"/>
  <c r="L24" i="4"/>
  <c r="F24" i="4"/>
  <c r="H24" i="4"/>
  <c r="L23" i="4"/>
  <c r="J27" i="4"/>
  <c r="D27" i="4"/>
  <c r="B27" i="4"/>
  <c r="R19" i="4"/>
  <c r="Q19" i="4"/>
  <c r="P19" i="4"/>
  <c r="N19" i="4"/>
  <c r="L19" i="4"/>
  <c r="F19" i="4"/>
  <c r="H19" i="4"/>
  <c r="Q18" i="4"/>
  <c r="P18" i="4"/>
  <c r="F17" i="4"/>
  <c r="F21" i="4" s="1"/>
  <c r="D17" i="4"/>
  <c r="D21" i="4" s="1"/>
  <c r="H21" i="4" s="1"/>
  <c r="Q15" i="4"/>
  <c r="F15" i="4"/>
  <c r="H15" i="4" s="1"/>
  <c r="R14" i="4"/>
  <c r="P14" i="4"/>
  <c r="N14" i="4"/>
  <c r="L14" i="4"/>
  <c r="F14" i="4"/>
  <c r="Q14" i="4"/>
  <c r="Q13" i="4"/>
  <c r="P13" i="4"/>
  <c r="R12" i="4"/>
  <c r="P12" i="4"/>
  <c r="N12" i="4"/>
  <c r="L12" i="4"/>
  <c r="F12" i="4"/>
  <c r="H12" i="4"/>
  <c r="Q11" i="4"/>
  <c r="J17" i="4"/>
  <c r="B17" i="4"/>
  <c r="B21" i="4" s="1"/>
  <c r="N55" i="3"/>
  <c r="L55" i="3"/>
  <c r="F55" i="3"/>
  <c r="H55" i="3"/>
  <c r="L54" i="3"/>
  <c r="N54" i="3"/>
  <c r="F54" i="3"/>
  <c r="N51" i="3"/>
  <c r="L51" i="3"/>
  <c r="H51" i="3"/>
  <c r="F51" i="3"/>
  <c r="N50" i="3"/>
  <c r="L50" i="3"/>
  <c r="F50" i="3"/>
  <c r="H50" i="3"/>
  <c r="L49" i="3"/>
  <c r="N49" i="3"/>
  <c r="H49" i="3"/>
  <c r="F49" i="3"/>
  <c r="F48" i="3"/>
  <c r="H48" i="3" s="1"/>
  <c r="N47" i="3"/>
  <c r="L47" i="3"/>
  <c r="H47" i="3"/>
  <c r="F47" i="3"/>
  <c r="D53" i="3"/>
  <c r="F25" i="3"/>
  <c r="H25" i="3" s="1"/>
  <c r="N24" i="3"/>
  <c r="L24" i="3"/>
  <c r="H24" i="3"/>
  <c r="F24" i="3"/>
  <c r="N23" i="3"/>
  <c r="L23" i="3"/>
  <c r="F23" i="3"/>
  <c r="H23" i="3"/>
  <c r="L22" i="3"/>
  <c r="J26" i="3"/>
  <c r="H22" i="3"/>
  <c r="B26" i="3"/>
  <c r="R18" i="3"/>
  <c r="Q18" i="3"/>
  <c r="N18" i="3"/>
  <c r="L18" i="3"/>
  <c r="F18" i="3"/>
  <c r="H18" i="3"/>
  <c r="P18" i="3"/>
  <c r="Q17" i="3"/>
  <c r="P17" i="3"/>
  <c r="Q14" i="3"/>
  <c r="P14" i="3"/>
  <c r="R13" i="3"/>
  <c r="N13" i="3"/>
  <c r="L13" i="3"/>
  <c r="F13" i="3"/>
  <c r="Q13" i="3"/>
  <c r="P13" i="3"/>
  <c r="Q12" i="3"/>
  <c r="P12" i="3"/>
  <c r="R11" i="3"/>
  <c r="N11" i="3"/>
  <c r="L11" i="3"/>
  <c r="F11" i="3"/>
  <c r="D16" i="3"/>
  <c r="Q10" i="3"/>
  <c r="J16" i="3"/>
  <c r="P10" i="3"/>
  <c r="J21" i="4" l="1"/>
  <c r="D29" i="4"/>
  <c r="H29" i="4" s="1"/>
  <c r="H27" i="4"/>
  <c r="B58" i="4"/>
  <c r="P17" i="4"/>
  <c r="J29" i="4"/>
  <c r="H49" i="4"/>
  <c r="B29" i="4"/>
  <c r="R17" i="4"/>
  <c r="J58" i="4"/>
  <c r="L11" i="4"/>
  <c r="R11" i="4"/>
  <c r="L13" i="4"/>
  <c r="N13" i="4" s="1"/>
  <c r="R13" i="4"/>
  <c r="H14" i="4"/>
  <c r="L15" i="4"/>
  <c r="N15" i="4" s="1"/>
  <c r="R15" i="4"/>
  <c r="H17" i="4"/>
  <c r="L18" i="4"/>
  <c r="N18" i="4" s="1"/>
  <c r="R18" i="4"/>
  <c r="F23" i="4"/>
  <c r="F27" i="4" s="1"/>
  <c r="F29" i="4" s="1"/>
  <c r="N23" i="4"/>
  <c r="L26" i="4"/>
  <c r="L27" i="4" s="1"/>
  <c r="L48" i="4"/>
  <c r="L54" i="4" s="1"/>
  <c r="L58" i="4" s="1"/>
  <c r="L52" i="4"/>
  <c r="N52" i="4" s="1"/>
  <c r="F11" i="4"/>
  <c r="H11" i="4" s="1"/>
  <c r="N11" i="4"/>
  <c r="Q12" i="4"/>
  <c r="F13" i="4"/>
  <c r="H13" i="4" s="1"/>
  <c r="Q17" i="4"/>
  <c r="F18" i="4"/>
  <c r="H18" i="4" s="1"/>
  <c r="H23" i="4"/>
  <c r="F48" i="4"/>
  <c r="F52" i="4"/>
  <c r="H52" i="4" s="1"/>
  <c r="H54" i="4"/>
  <c r="P11" i="4"/>
  <c r="D20" i="3"/>
  <c r="L26" i="3"/>
  <c r="N25" i="3"/>
  <c r="J20" i="3"/>
  <c r="B28" i="3"/>
  <c r="H54" i="3"/>
  <c r="H53" i="3"/>
  <c r="D57" i="3"/>
  <c r="Q16" i="3"/>
  <c r="L53" i="3"/>
  <c r="L57" i="3" s="1"/>
  <c r="N48" i="3"/>
  <c r="N17" i="3"/>
  <c r="N26" i="3"/>
  <c r="F53" i="3"/>
  <c r="F57" i="3" s="1"/>
  <c r="D26" i="3"/>
  <c r="J53" i="3"/>
  <c r="L10" i="3"/>
  <c r="R10" i="3"/>
  <c r="H11" i="3"/>
  <c r="P11" i="3"/>
  <c r="L12" i="3"/>
  <c r="N12" i="3" s="1"/>
  <c r="R12" i="3"/>
  <c r="H13" i="3"/>
  <c r="L14" i="3"/>
  <c r="N14" i="3" s="1"/>
  <c r="R14" i="3"/>
  <c r="L17" i="3"/>
  <c r="R17" i="3"/>
  <c r="F22" i="3"/>
  <c r="F26" i="3" s="1"/>
  <c r="N22" i="3"/>
  <c r="L25" i="3"/>
  <c r="L48" i="3"/>
  <c r="B53" i="3"/>
  <c r="F10" i="3"/>
  <c r="Q11" i="3"/>
  <c r="F12" i="3"/>
  <c r="H12" i="3" s="1"/>
  <c r="F14" i="3"/>
  <c r="H14" i="3" s="1"/>
  <c r="B16" i="3"/>
  <c r="B20" i="3" s="1"/>
  <c r="F17" i="3"/>
  <c r="H17" i="3" s="1"/>
  <c r="N27" i="4" l="1"/>
  <c r="L17" i="4"/>
  <c r="N48" i="4"/>
  <c r="N54" i="4"/>
  <c r="N58" i="4"/>
  <c r="N26" i="4"/>
  <c r="H10" i="3"/>
  <c r="F16" i="3"/>
  <c r="L16" i="3"/>
  <c r="B57" i="3"/>
  <c r="P16" i="3"/>
  <c r="R16" i="3"/>
  <c r="N53" i="3"/>
  <c r="J57" i="3"/>
  <c r="N57" i="3" s="1"/>
  <c r="J28" i="3"/>
  <c r="D28" i="3"/>
  <c r="H26" i="3"/>
  <c r="N10" i="3"/>
  <c r="H57" i="3"/>
  <c r="L21" i="4" l="1"/>
  <c r="N17" i="4"/>
  <c r="L20" i="3"/>
  <c r="N16" i="3"/>
  <c r="F20" i="3"/>
  <c r="H16" i="3"/>
  <c r="L29" i="4" l="1"/>
  <c r="N29" i="4" s="1"/>
  <c r="N21" i="4"/>
  <c r="F28" i="3"/>
  <c r="H28" i="3" s="1"/>
  <c r="H20" i="3"/>
  <c r="L28" i="3"/>
  <c r="N28" i="3" s="1"/>
  <c r="N20" i="3"/>
  <c r="L55" i="2" l="1"/>
  <c r="N55" i="2"/>
  <c r="H55" i="2"/>
  <c r="Q18" i="2"/>
  <c r="F55" i="2"/>
  <c r="F54" i="2"/>
  <c r="H54" i="2"/>
  <c r="L54" i="2"/>
  <c r="N54" i="2" s="1"/>
  <c r="L51" i="2"/>
  <c r="L50" i="2"/>
  <c r="N50" i="2" s="1"/>
  <c r="Q13" i="2"/>
  <c r="F49" i="2"/>
  <c r="H49" i="2"/>
  <c r="L49" i="2"/>
  <c r="N49" i="2" s="1"/>
  <c r="L48" i="2"/>
  <c r="N48" i="2"/>
  <c r="Q11" i="2"/>
  <c r="F48" i="2"/>
  <c r="J53" i="2"/>
  <c r="L47" i="2"/>
  <c r="L25" i="2"/>
  <c r="N25" i="2" s="1"/>
  <c r="F25" i="2"/>
  <c r="N24" i="2"/>
  <c r="L24" i="2"/>
  <c r="L23" i="2"/>
  <c r="N23" i="2"/>
  <c r="F23" i="2"/>
  <c r="H23" i="2" s="1"/>
  <c r="J26" i="2"/>
  <c r="H22" i="2"/>
  <c r="F22" i="2"/>
  <c r="D26" i="2"/>
  <c r="L22" i="2"/>
  <c r="R18" i="2"/>
  <c r="P18" i="2"/>
  <c r="L18" i="2"/>
  <c r="N18" i="2"/>
  <c r="F18" i="2"/>
  <c r="H18" i="2" s="1"/>
  <c r="R17" i="2"/>
  <c r="P17" i="2"/>
  <c r="L17" i="2"/>
  <c r="N17" i="2" s="1"/>
  <c r="F17" i="2"/>
  <c r="R14" i="2"/>
  <c r="P14" i="2"/>
  <c r="L14" i="2"/>
  <c r="N14" i="2" s="1"/>
  <c r="F14" i="2"/>
  <c r="R13" i="2"/>
  <c r="P13" i="2"/>
  <c r="L13" i="2"/>
  <c r="N13" i="2"/>
  <c r="F13" i="2"/>
  <c r="H13" i="2" s="1"/>
  <c r="R12" i="2"/>
  <c r="P12" i="2"/>
  <c r="L12" i="2"/>
  <c r="N12" i="2" s="1"/>
  <c r="F12" i="2"/>
  <c r="R11" i="2"/>
  <c r="P11" i="2"/>
  <c r="L11" i="2"/>
  <c r="N11" i="2"/>
  <c r="F11" i="2"/>
  <c r="H11" i="2" s="1"/>
  <c r="R10" i="2"/>
  <c r="P10" i="2"/>
  <c r="L10" i="2"/>
  <c r="N10" i="2" s="1"/>
  <c r="J16" i="2"/>
  <c r="F10" i="2"/>
  <c r="F16" i="2" s="1"/>
  <c r="B16" i="2"/>
  <c r="B20" i="2" s="1"/>
  <c r="F26" i="2" l="1"/>
  <c r="F28" i="2" s="1"/>
  <c r="J57" i="2"/>
  <c r="R16" i="2"/>
  <c r="F20" i="2"/>
  <c r="J20" i="2"/>
  <c r="N22" i="2"/>
  <c r="L26" i="2"/>
  <c r="J28" i="2"/>
  <c r="N26" i="2"/>
  <c r="L53" i="2"/>
  <c r="L57" i="2" s="1"/>
  <c r="N51" i="2"/>
  <c r="H10" i="2"/>
  <c r="H12" i="2"/>
  <c r="H14" i="2"/>
  <c r="D16" i="2"/>
  <c r="L16" i="2"/>
  <c r="L20" i="2" s="1"/>
  <c r="H17" i="2"/>
  <c r="F24" i="2"/>
  <c r="H24" i="2" s="1"/>
  <c r="H25" i="2"/>
  <c r="B26" i="2"/>
  <c r="B28" i="2" s="1"/>
  <c r="F47" i="2"/>
  <c r="N47" i="2"/>
  <c r="H48" i="2"/>
  <c r="F51" i="2"/>
  <c r="H51" i="2" s="1"/>
  <c r="Q10" i="2"/>
  <c r="Q12" i="2"/>
  <c r="Q14" i="2"/>
  <c r="Q17" i="2"/>
  <c r="F50" i="2"/>
  <c r="H50" i="2" s="1"/>
  <c r="B53" i="2"/>
  <c r="D53" i="2"/>
  <c r="D57" i="2" l="1"/>
  <c r="Q16" i="2"/>
  <c r="D20" i="2"/>
  <c r="H16" i="2"/>
  <c r="N16" i="2"/>
  <c r="N57" i="2"/>
  <c r="B57" i="2"/>
  <c r="P16" i="2"/>
  <c r="N20" i="2"/>
  <c r="N53" i="2"/>
  <c r="F53" i="2"/>
  <c r="F57" i="2" s="1"/>
  <c r="H47" i="2"/>
  <c r="H26" i="2"/>
  <c r="L28" i="2"/>
  <c r="N28" i="2" s="1"/>
  <c r="H57" i="2" l="1"/>
  <c r="H20" i="2"/>
  <c r="D28" i="2"/>
  <c r="H28" i="2" s="1"/>
  <c r="H53" i="2"/>
  <c r="R18" i="1" l="1"/>
  <c r="H55" i="1"/>
  <c r="F55" i="1"/>
  <c r="L55" i="1"/>
  <c r="N55" i="1" s="1"/>
  <c r="L54" i="1"/>
  <c r="N54" i="1" s="1"/>
  <c r="J53" i="1"/>
  <c r="F51" i="1"/>
  <c r="H51" i="1" s="1"/>
  <c r="R13" i="1"/>
  <c r="F50" i="1"/>
  <c r="H50" i="1" s="1"/>
  <c r="L50" i="1"/>
  <c r="N50" i="1" s="1"/>
  <c r="L49" i="1"/>
  <c r="N49" i="1" s="1"/>
  <c r="P11" i="1"/>
  <c r="F47" i="1"/>
  <c r="D26" i="1"/>
  <c r="F24" i="1"/>
  <c r="H24" i="1" s="1"/>
  <c r="F23" i="1"/>
  <c r="H23" i="1" s="1"/>
  <c r="L23" i="1"/>
  <c r="N23" i="1" s="1"/>
  <c r="L22" i="1"/>
  <c r="N22" i="1" s="1"/>
  <c r="B26" i="1"/>
  <c r="Q18" i="1"/>
  <c r="P18" i="1"/>
  <c r="H18" i="1"/>
  <c r="F18" i="1"/>
  <c r="L18" i="1"/>
  <c r="N18" i="1" s="1"/>
  <c r="R17" i="1"/>
  <c r="L17" i="1"/>
  <c r="Q14" i="1"/>
  <c r="L14" i="1"/>
  <c r="R14" i="1"/>
  <c r="F14" i="1"/>
  <c r="Q13" i="1"/>
  <c r="P13" i="1"/>
  <c r="H13" i="1"/>
  <c r="F13" i="1"/>
  <c r="L13" i="1"/>
  <c r="N13" i="1" s="1"/>
  <c r="R12" i="1"/>
  <c r="L12" i="1"/>
  <c r="H11" i="1"/>
  <c r="F11" i="1"/>
  <c r="L11" i="1"/>
  <c r="N11" i="1" s="1"/>
  <c r="Q10" i="1"/>
  <c r="J16" i="1" l="1"/>
  <c r="R16" i="1" s="1"/>
  <c r="H17" i="1"/>
  <c r="F49" i="1"/>
  <c r="H49" i="1" s="1"/>
  <c r="N12" i="1"/>
  <c r="N17" i="1"/>
  <c r="H22" i="1"/>
  <c r="F22" i="1"/>
  <c r="F26" i="1" s="1"/>
  <c r="H26" i="1" s="1"/>
  <c r="F25" i="1"/>
  <c r="L25" i="1"/>
  <c r="H48" i="1"/>
  <c r="J57" i="1"/>
  <c r="B16" i="1"/>
  <c r="B20" i="1" s="1"/>
  <c r="B28" i="1" s="1"/>
  <c r="F10" i="1"/>
  <c r="H14" i="1"/>
  <c r="J26" i="1"/>
  <c r="H25" i="1"/>
  <c r="H47" i="1"/>
  <c r="R11" i="1"/>
  <c r="F48" i="1"/>
  <c r="F53" i="1" s="1"/>
  <c r="F57" i="1" s="1"/>
  <c r="L48" i="1"/>
  <c r="N48" i="1" s="1"/>
  <c r="B53" i="1"/>
  <c r="L10" i="1"/>
  <c r="L16" i="1" s="1"/>
  <c r="L20" i="1" s="1"/>
  <c r="D16" i="1"/>
  <c r="H10" i="1"/>
  <c r="R10" i="1"/>
  <c r="P12" i="1"/>
  <c r="F12" i="1"/>
  <c r="H12" i="1" s="1"/>
  <c r="Q12" i="1"/>
  <c r="N14" i="1"/>
  <c r="P17" i="1"/>
  <c r="F17" i="1"/>
  <c r="Q17" i="1"/>
  <c r="N25" i="1"/>
  <c r="F54" i="1"/>
  <c r="H54" i="1" s="1"/>
  <c r="D53" i="1"/>
  <c r="Q11" i="1"/>
  <c r="L24" i="1"/>
  <c r="N24" i="1" s="1"/>
  <c r="L47" i="1"/>
  <c r="L53" i="1" s="1"/>
  <c r="L57" i="1" s="1"/>
  <c r="L51" i="1"/>
  <c r="N51" i="1" s="1"/>
  <c r="P10" i="1"/>
  <c r="P14" i="1"/>
  <c r="B57" i="1" l="1"/>
  <c r="P16" i="1"/>
  <c r="D20" i="1"/>
  <c r="N53" i="1"/>
  <c r="N57" i="1"/>
  <c r="L26" i="1"/>
  <c r="L28" i="1" s="1"/>
  <c r="H53" i="1"/>
  <c r="D57" i="1"/>
  <c r="H57" i="1" s="1"/>
  <c r="Q16" i="1"/>
  <c r="N47" i="1"/>
  <c r="F16" i="1"/>
  <c r="F20" i="1" s="1"/>
  <c r="N10" i="1"/>
  <c r="F28" i="1"/>
  <c r="J20" i="1"/>
  <c r="N20" i="1" s="1"/>
  <c r="N16" i="1"/>
  <c r="H20" i="1" l="1"/>
  <c r="D28" i="1"/>
  <c r="H28" i="1" s="1"/>
  <c r="N26" i="1"/>
  <c r="H16" i="1"/>
  <c r="J28" i="1"/>
  <c r="N28" i="1" s="1"/>
</calcChain>
</file>

<file path=xl/sharedStrings.xml><?xml version="1.0" encoding="utf-8"?>
<sst xmlns="http://schemas.openxmlformats.org/spreadsheetml/2006/main" count="295" uniqueCount="47">
  <si>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</si>
  <si>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</si>
  <si>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</si>
  <si>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</si>
  <si>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</si>
  <si>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</si>
  <si>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</si>
  <si>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</si>
  <si>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</si>
  <si>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</si>
  <si>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</si>
  <si>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</si>
  <si>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</si>
  <si>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</si>
  <si>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</si>
  <si>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</si>
  <si>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</si>
  <si>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</si>
  <si>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</si>
  <si>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</si>
  <si>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</si>
  <si>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</si>
  <si>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</si>
  <si>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</si>
  <si>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</si>
  <si>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</si>
  <si>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</si>
  <si>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</si>
  <si>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</si>
  <si>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</si>
  <si>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</si>
  <si>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</si>
  <si>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</si>
  <si>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</si>
  <si>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</si>
  <si>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</si>
  <si>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</si>
  <si>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</si>
  <si>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</si>
  <si>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</si>
  <si>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</si>
  <si>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</si>
  <si>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MONTH OF SEPTEMBER 2016</t>
  </si>
  <si>
    <t>VARIANCE FROM 2015</t>
  </si>
  <si>
    <t>TWELVE MONTHS ENDED SEPTEMBER 30, 2016</t>
  </si>
  <si>
    <t>MONTH OF JULY 2016</t>
  </si>
  <si>
    <t>MONTH OF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</si>
</sst>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</numFmts>
  <fonts count="32" x14ac:knownFonts="1"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3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9" fontId="1" fillId="0" borderId="0"/>
    <xf numFmtId="39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2" fontId="3" fillId="0" borderId="0"/>
    <xf numFmtId="38" fontId="11" fillId="16" borderId="0" applyNumberFormat="0" applyBorder="0" applyAlignment="0" applyProtection="0"/>
    <xf numFmtId="10" fontId="11" fillId="17" borderId="4" applyNumberFormat="0" applyBorder="0" applyAlignment="0" applyProtection="0"/>
    <xf numFmtId="173" fontId="12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8" borderId="5" applyNumberFormat="0" applyProtection="0">
      <alignment vertical="center"/>
    </xf>
    <xf numFmtId="4" fontId="14" fillId="18" borderId="5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0" fontId="13" fillId="18" borderId="5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5" fillId="23" borderId="5" applyNumberFormat="0" applyProtection="0">
      <alignment horizontal="right" vertical="center"/>
    </xf>
    <xf numFmtId="4" fontId="15" fillId="24" borderId="5" applyNumberFormat="0" applyProtection="0">
      <alignment horizontal="right" vertical="center"/>
    </xf>
    <xf numFmtId="4" fontId="15" fillId="25" borderId="5" applyNumberFormat="0" applyProtection="0">
      <alignment horizontal="right" vertical="center"/>
    </xf>
    <xf numFmtId="4" fontId="15" fillId="26" borderId="5" applyNumberFormat="0" applyProtection="0">
      <alignment horizontal="right" vertical="center"/>
    </xf>
    <xf numFmtId="4" fontId="15" fillId="27" borderId="5" applyNumberFormat="0" applyProtection="0">
      <alignment horizontal="right" vertical="center"/>
    </xf>
    <xf numFmtId="4" fontId="15" fillId="28" borderId="5" applyNumberFormat="0" applyProtection="0">
      <alignment horizontal="right" vertical="center"/>
    </xf>
    <xf numFmtId="4" fontId="13" fillId="29" borderId="6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3" fillId="31" borderId="5" applyNumberFormat="0" applyProtection="0">
      <alignment horizontal="left" vertical="center" indent="1"/>
    </xf>
    <xf numFmtId="0" fontId="3" fillId="31" borderId="5" applyNumberFormat="0" applyProtection="0">
      <alignment horizontal="left" vertical="top" indent="1"/>
    </xf>
    <xf numFmtId="0" fontId="3" fillId="19" borderId="5" applyNumberFormat="0" applyProtection="0">
      <alignment horizontal="left" vertical="center" indent="1"/>
    </xf>
    <xf numFmtId="0" fontId="3" fillId="19" borderId="5" applyNumberFormat="0" applyProtection="0">
      <alignment horizontal="left" vertical="top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30" borderId="5" applyNumberFormat="0" applyProtection="0">
      <alignment horizontal="left" vertical="center" indent="1"/>
    </xf>
    <xf numFmtId="0" fontId="3" fillId="30" borderId="5" applyNumberFormat="0" applyProtection="0">
      <alignment horizontal="left" vertical="top" indent="1"/>
    </xf>
    <xf numFmtId="0" fontId="3" fillId="33" borderId="4" applyNumberFormat="0">
      <protection locked="0"/>
    </xf>
    <xf numFmtId="0" fontId="17" fillId="31" borderId="7" applyBorder="0"/>
    <xf numFmtId="4" fontId="15" fillId="34" borderId="5" applyNumberFormat="0" applyProtection="0">
      <alignment vertical="center"/>
    </xf>
    <xf numFmtId="4" fontId="18" fillId="34" borderId="5" applyNumberFormat="0" applyProtection="0">
      <alignment vertical="center"/>
    </xf>
    <xf numFmtId="4" fontId="15" fillId="34" borderId="5" applyNumberFormat="0" applyProtection="0">
      <alignment horizontal="left" vertical="center" indent="1"/>
    </xf>
    <xf numFmtId="0" fontId="15" fillId="34" borderId="5" applyNumberFormat="0" applyProtection="0">
      <alignment horizontal="left" vertical="top" indent="1"/>
    </xf>
    <xf numFmtId="4" fontId="15" fillId="30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19" borderId="5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4"/>
    <xf numFmtId="4" fontId="20" fillId="30" borderId="5" applyNumberFormat="0" applyProtection="0">
      <alignment horizontal="right" vertical="center"/>
    </xf>
    <xf numFmtId="0" fontId="21" fillId="0" borderId="8" applyNumberFormat="0" applyFont="0" applyFill="0" applyAlignment="0" applyProtection="0"/>
    <xf numFmtId="174" fontId="22" fillId="0" borderId="9" applyNumberFormat="0" applyProtection="0">
      <alignment horizontal="right" vertical="center"/>
    </xf>
    <xf numFmtId="174" fontId="23" fillId="0" borderId="10" applyNumberFormat="0" applyProtection="0">
      <alignment horizontal="right" vertical="center"/>
    </xf>
    <xf numFmtId="0" fontId="23" fillId="37" borderId="8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5" fillId="0" borderId="11" applyNumberFormat="0" applyFill="0" applyBorder="0" applyAlignment="0" applyProtection="0"/>
    <xf numFmtId="0" fontId="26" fillId="0" borderId="11" applyBorder="0" applyAlignment="0" applyProtection="0"/>
    <xf numFmtId="174" fontId="27" fillId="39" borderId="12" applyNumberFormat="0" applyBorder="0" applyAlignment="0" applyProtection="0">
      <alignment horizontal="right" vertical="center" indent="1"/>
    </xf>
    <xf numFmtId="174" fontId="28" fillId="40" borderId="12" applyNumberFormat="0" applyBorder="0" applyAlignment="0" applyProtection="0">
      <alignment horizontal="right" vertical="center" indent="1"/>
    </xf>
    <xf numFmtId="174" fontId="28" fillId="41" borderId="12" applyNumberFormat="0" applyBorder="0" applyAlignment="0" applyProtection="0">
      <alignment horizontal="right" vertical="center" indent="1"/>
    </xf>
    <xf numFmtId="174" fontId="29" fillId="42" borderId="12" applyNumberFormat="0" applyBorder="0" applyAlignment="0" applyProtection="0">
      <alignment horizontal="right" vertical="center" indent="1"/>
    </xf>
    <xf numFmtId="174" fontId="29" fillId="43" borderId="12" applyNumberFormat="0" applyBorder="0" applyAlignment="0" applyProtection="0">
      <alignment horizontal="right" vertical="center" indent="1"/>
    </xf>
    <xf numFmtId="174" fontId="29" fillId="44" borderId="12" applyNumberFormat="0" applyBorder="0" applyAlignment="0" applyProtection="0">
      <alignment horizontal="right" vertical="center" indent="1"/>
    </xf>
    <xf numFmtId="174" fontId="30" fillId="45" borderId="12" applyNumberFormat="0" applyBorder="0" applyAlignment="0" applyProtection="0">
      <alignment horizontal="right" vertical="center" indent="1"/>
    </xf>
    <xf numFmtId="174" fontId="30" fillId="46" borderId="12" applyNumberFormat="0" applyBorder="0" applyAlignment="0" applyProtection="0">
      <alignment horizontal="right" vertical="center" indent="1"/>
    </xf>
    <xf numFmtId="174" fontId="30" fillId="47" borderId="12" applyNumberFormat="0" applyBorder="0" applyAlignment="0" applyProtection="0">
      <alignment horizontal="right" vertical="center" indent="1"/>
    </xf>
    <xf numFmtId="0" fontId="24" fillId="48" borderId="8" applyNumberFormat="0" applyAlignment="0" applyProtection="0">
      <alignment horizontal="left" vertical="center" indent="1"/>
    </xf>
    <xf numFmtId="0" fontId="24" fillId="49" borderId="8" applyNumberFormat="0" applyAlignment="0" applyProtection="0">
      <alignment horizontal="left" vertical="center" indent="1"/>
    </xf>
    <xf numFmtId="0" fontId="24" fillId="50" borderId="8" applyNumberFormat="0" applyAlignment="0" applyProtection="0">
      <alignment horizontal="left" vertical="center" indent="1"/>
    </xf>
    <xf numFmtId="0" fontId="24" fillId="51" borderId="8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2" fillId="51" borderId="9" applyNumberFormat="0" applyBorder="0" applyProtection="0">
      <alignment horizontal="right" vertical="center"/>
    </xf>
    <xf numFmtId="174" fontId="23" fillId="51" borderId="10" applyNumberFormat="0" applyBorder="0" applyProtection="0">
      <alignment horizontal="right" vertical="center"/>
    </xf>
    <xf numFmtId="174" fontId="22" fillId="53" borderId="8" applyNumberFormat="0" applyAlignment="0" applyProtection="0">
      <alignment horizontal="left" vertical="center" indent="1"/>
    </xf>
    <xf numFmtId="0" fontId="23" fillId="37" borderId="10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3" fillId="52" borderId="10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09">
    <xf numFmtId="0" fontId="0" fillId="0" borderId="0" xfId="0"/>
    <xf numFmtId="39" fontId="2" fillId="0" borderId="0" xfId="4" applyFont="1" applyFill="1" applyAlignment="1" applyProtection="1">
      <alignment horizontal="centerContinuous"/>
    </xf>
    <xf numFmtId="0" fontId="0" fillId="0" borderId="0" xfId="0" applyFill="1" applyProtection="1"/>
    <xf numFmtId="39" fontId="2" fillId="0" borderId="0" xfId="4" applyFont="1" applyFill="1" applyBorder="1" applyAlignment="1" applyProtection="1">
      <alignment horizontal="centerContinuous"/>
    </xf>
    <xf numFmtId="14" fontId="2" fillId="0" borderId="0" xfId="4" applyNumberFormat="1" applyFont="1" applyFill="1" applyAlignment="1" applyProtection="1">
      <alignment horizontal="centerContinuous"/>
    </xf>
    <xf numFmtId="39" fontId="4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/>
    <xf numFmtId="39" fontId="3" fillId="0" borderId="0" xfId="4" applyFont="1" applyFill="1" applyAlignment="1" applyProtection="1"/>
    <xf numFmtId="39" fontId="3" fillId="0" borderId="0" xfId="4" applyFont="1" applyFill="1" applyProtection="1"/>
    <xf numFmtId="39" fontId="5" fillId="0" borderId="0" xfId="4" applyNumberFormat="1" applyFont="1" applyFill="1" applyProtection="1"/>
    <xf numFmtId="39" fontId="3" fillId="0" borderId="0" xfId="4" applyNumberFormat="1" applyFont="1" applyFill="1" applyProtection="1"/>
    <xf numFmtId="43" fontId="3" fillId="0" borderId="1" xfId="4" applyNumberFormat="1" applyFont="1" applyFill="1" applyBorder="1" applyAlignment="1" applyProtection="1">
      <alignment horizontal="centerContinuous"/>
    </xf>
    <xf numFmtId="39" fontId="3" fillId="0" borderId="0" xfId="4" applyNumberFormat="1" applyFont="1" applyFill="1" applyBorder="1" applyProtection="1"/>
    <xf numFmtId="39" fontId="3" fillId="0" borderId="1" xfId="4" applyNumberFormat="1" applyFont="1" applyFill="1" applyBorder="1" applyAlignment="1" applyProtection="1">
      <alignment horizontal="centerContinuous"/>
    </xf>
    <xf numFmtId="39" fontId="3" fillId="0" borderId="1" xfId="4" applyFont="1" applyFill="1" applyBorder="1" applyAlignment="1" applyProtection="1">
      <alignment horizontal="centerContinuous"/>
    </xf>
    <xf numFmtId="39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center"/>
    </xf>
    <xf numFmtId="39" fontId="3" fillId="0" borderId="0" xfId="4" quotePrefix="1" applyFont="1" applyFill="1" applyAlignment="1" applyProtection="1">
      <alignment horizontal="center"/>
    </xf>
    <xf numFmtId="39" fontId="3" fillId="0" borderId="0" xfId="4" applyFont="1" applyFill="1" applyAlignment="1" applyProtection="1">
      <alignment horizontal="center"/>
    </xf>
    <xf numFmtId="39" fontId="5" fillId="0" borderId="0" xfId="4" applyNumberFormat="1" applyFont="1" applyFill="1" applyAlignment="1" applyProtection="1">
      <alignment horizontal="left"/>
    </xf>
    <xf numFmtId="0" fontId="3" fillId="0" borderId="1" xfId="4" quotePrefix="1" applyNumberFormat="1" applyFont="1" applyFill="1" applyBorder="1" applyAlignment="1" applyProtection="1">
      <alignment horizontal="center"/>
    </xf>
    <xf numFmtId="39" fontId="3" fillId="0" borderId="1" xfId="4" applyNumberFormat="1" applyFont="1" applyFill="1" applyBorder="1" applyAlignment="1" applyProtection="1">
      <alignment horizontal="center"/>
    </xf>
    <xf numFmtId="39" fontId="3" fillId="0" borderId="1" xfId="4" applyFont="1" applyFill="1" applyBorder="1" applyAlignment="1" applyProtection="1">
      <alignment horizontal="center"/>
    </xf>
    <xf numFmtId="39" fontId="3" fillId="0" borderId="0" xfId="4" applyNumberFormat="1" applyFont="1" applyFill="1" applyBorder="1" applyAlignment="1" applyProtection="1">
      <alignment horizontal="center"/>
    </xf>
    <xf numFmtId="39" fontId="6" fillId="0" borderId="0" xfId="4" applyNumberFormat="1" applyFont="1" applyFill="1" applyProtection="1"/>
    <xf numFmtId="39" fontId="6" fillId="0" borderId="0" xfId="4" applyNumberFormat="1" applyFont="1" applyFill="1" applyAlignment="1" applyProtection="1">
      <alignment horizontal="fill"/>
    </xf>
    <xf numFmtId="39" fontId="6" fillId="0" borderId="0" xfId="4" applyFont="1" applyFill="1" applyAlignment="1" applyProtection="1">
      <alignment horizontal="fill"/>
    </xf>
    <xf numFmtId="39" fontId="6" fillId="0" borderId="0" xfId="4" applyFont="1" applyFill="1" applyProtection="1"/>
    <xf numFmtId="39" fontId="6" fillId="0" borderId="0" xfId="4" applyNumberFormat="1" applyFont="1" applyFill="1" applyAlignment="1" applyProtection="1">
      <alignment horizontal="left"/>
    </xf>
    <xf numFmtId="44" fontId="6" fillId="0" borderId="0" xfId="4" applyNumberFormat="1" applyFont="1" applyFill="1" applyAlignment="1" applyProtection="1">
      <alignment horizontal="right"/>
    </xf>
    <xf numFmtId="7" fontId="6" fillId="0" borderId="0" xfId="4" applyNumberFormat="1" applyFont="1" applyFill="1" applyAlignment="1" applyProtection="1">
      <alignment horizontal="right"/>
    </xf>
    <xf numFmtId="164" fontId="6" fillId="0" borderId="0" xfId="4" applyNumberFormat="1" applyFont="1" applyFill="1" applyAlignment="1" applyProtection="1">
      <alignment horizontal="right"/>
    </xf>
    <xf numFmtId="39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Alignment="1" applyProtection="1">
      <alignment horizontal="right"/>
    </xf>
    <xf numFmtId="166" fontId="6" fillId="0" borderId="0" xfId="2" applyNumberFormat="1" applyFont="1" applyFill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6" fillId="0" borderId="0" xfId="4" applyNumberFormat="1" applyFont="1" applyFill="1" applyAlignment="1" applyProtection="1">
      <alignment horizontal="right"/>
    </xf>
    <xf numFmtId="168" fontId="6" fillId="0" borderId="0" xfId="1" applyNumberFormat="1" applyFont="1" applyFill="1" applyAlignment="1" applyProtection="1">
      <alignment horizontal="right"/>
    </xf>
    <xf numFmtId="168" fontId="6" fillId="0" borderId="0" xfId="1" applyNumberFormat="1" applyFont="1" applyFill="1" applyBorder="1" applyAlignment="1" applyProtection="1">
      <alignment horizontal="right"/>
    </xf>
    <xf numFmtId="9" fontId="0" fillId="0" borderId="0" xfId="3" applyFont="1" applyFill="1" applyProtection="1"/>
    <xf numFmtId="43" fontId="6" fillId="0" borderId="0" xfId="4" applyNumberFormat="1" applyFont="1" applyFill="1" applyBorder="1" applyAlignment="1" applyProtection="1">
      <alignment horizontal="right"/>
    </xf>
    <xf numFmtId="10" fontId="6" fillId="0" borderId="0" xfId="4" applyNumberFormat="1" applyFont="1" applyFill="1" applyBorder="1" applyAlignment="1" applyProtection="1">
      <alignment horizontal="right"/>
    </xf>
    <xf numFmtId="43" fontId="6" fillId="0" borderId="2" xfId="4" applyNumberFormat="1" applyFont="1" applyFill="1" applyBorder="1" applyAlignment="1" applyProtection="1">
      <alignment horizontal="right"/>
    </xf>
    <xf numFmtId="39" fontId="6" fillId="0" borderId="2" xfId="4" applyFont="1" applyFill="1" applyBorder="1" applyAlignment="1" applyProtection="1">
      <alignment horizontal="right"/>
    </xf>
    <xf numFmtId="169" fontId="6" fillId="0" borderId="2" xfId="4" applyNumberFormat="1" applyFont="1" applyFill="1" applyBorder="1" applyAlignment="1" applyProtection="1">
      <alignment horizontal="right"/>
    </xf>
    <xf numFmtId="39" fontId="6" fillId="0" borderId="0" xfId="4" applyNumberFormat="1" applyFont="1" applyFill="1" applyAlignment="1" applyProtection="1">
      <alignment horizontal="left" indent="1"/>
    </xf>
    <xf numFmtId="43" fontId="6" fillId="0" borderId="1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Alignment="1" applyProtection="1">
      <alignment horizontal="right"/>
    </xf>
    <xf numFmtId="164" fontId="6" fillId="0" borderId="1" xfId="4" applyNumberFormat="1" applyFont="1" applyFill="1" applyBorder="1" applyAlignment="1" applyProtection="1">
      <alignment horizontal="right"/>
    </xf>
    <xf numFmtId="168" fontId="6" fillId="0" borderId="1" xfId="1" applyNumberFormat="1" applyFont="1" applyFill="1" applyBorder="1" applyAlignment="1" applyProtection="1">
      <alignment horizontal="right"/>
    </xf>
    <xf numFmtId="43" fontId="3" fillId="0" borderId="2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Alignment="1" applyProtection="1">
      <alignment horizontal="right"/>
    </xf>
    <xf numFmtId="39" fontId="3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 indent="1"/>
    </xf>
    <xf numFmtId="16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/>
    </xf>
    <xf numFmtId="39" fontId="6" fillId="0" borderId="0" xfId="4" applyFont="1" applyFill="1" applyBorder="1" applyAlignment="1" applyProtection="1">
      <alignment horizontal="right"/>
    </xf>
    <xf numFmtId="4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 indent="1"/>
    </xf>
    <xf numFmtId="44" fontId="6" fillId="0" borderId="3" xfId="4" applyNumberFormat="1" applyFont="1" applyFill="1" applyBorder="1" applyAlignment="1" applyProtection="1">
      <alignment horizontal="right"/>
    </xf>
    <xf numFmtId="164" fontId="6" fillId="0" borderId="3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/>
    </xf>
    <xf numFmtId="170" fontId="6" fillId="0" borderId="0" xfId="4" applyNumberFormat="1" applyFont="1" applyFill="1" applyBorder="1" applyAlignment="1" applyProtection="1">
      <alignment horizontal="right"/>
    </xf>
    <xf numFmtId="44" fontId="3" fillId="0" borderId="0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Border="1" applyAlignment="1" applyProtection="1">
      <alignment horizontal="right"/>
    </xf>
    <xf numFmtId="39" fontId="3" fillId="0" borderId="0" xfId="4" applyFont="1" applyFill="1" applyBorder="1" applyAlignment="1" applyProtection="1">
      <alignment horizontal="right"/>
    </xf>
    <xf numFmtId="167" fontId="0" fillId="0" borderId="0" xfId="1" applyFont="1" applyFill="1" applyProtection="1"/>
    <xf numFmtId="43" fontId="6" fillId="0" borderId="0" xfId="4" applyNumberFormat="1" applyFont="1" applyFill="1" applyProtection="1"/>
    <xf numFmtId="44" fontId="6" fillId="0" borderId="0" xfId="4" applyNumberFormat="1" applyFont="1" applyFill="1" applyProtection="1"/>
    <xf numFmtId="43" fontId="0" fillId="0" borderId="0" xfId="0" applyNumberFormat="1" applyFill="1" applyProtection="1"/>
    <xf numFmtId="39" fontId="6" fillId="0" borderId="0" xfId="5" applyFont="1" applyFill="1" applyAlignment="1" applyProtection="1">
      <alignment horizontal="left"/>
    </xf>
    <xf numFmtId="44" fontId="7" fillId="0" borderId="0" xfId="4" applyNumberFormat="1" applyFont="1" applyFill="1" applyProtection="1"/>
    <xf numFmtId="44" fontId="3" fillId="0" borderId="0" xfId="4" applyNumberFormat="1" applyFont="1" applyFill="1" applyProtection="1"/>
    <xf numFmtId="43" fontId="3" fillId="0" borderId="0" xfId="4" applyNumberFormat="1" applyFont="1" applyFill="1" applyProtection="1"/>
    <xf numFmtId="44" fontId="3" fillId="0" borderId="1" xfId="4" applyNumberFormat="1" applyFont="1" applyFill="1" applyBorder="1" applyAlignment="1" applyProtection="1">
      <alignment horizontal="centerContinuous"/>
    </xf>
    <xf numFmtId="44" fontId="3" fillId="0" borderId="0" xfId="4" applyNumberFormat="1" applyFont="1" applyFill="1" applyAlignment="1" applyProtection="1">
      <alignment horizontal="center"/>
    </xf>
    <xf numFmtId="44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fill"/>
    </xf>
    <xf numFmtId="44" fontId="3" fillId="0" borderId="1" xfId="4" quotePrefix="1" applyNumberFormat="1" applyFont="1" applyFill="1" applyBorder="1" applyAlignment="1" applyProtection="1">
      <alignment horizontal="center"/>
    </xf>
    <xf numFmtId="43" fontId="3" fillId="0" borderId="1" xfId="4" applyNumberFormat="1" applyFont="1" applyFill="1" applyBorder="1" applyAlignment="1" applyProtection="1">
      <alignment horizontal="center"/>
    </xf>
    <xf numFmtId="44" fontId="6" fillId="0" borderId="0" xfId="4" applyNumberFormat="1" applyFont="1" applyFill="1" applyAlignment="1" applyProtection="1">
      <alignment horizontal="fill"/>
    </xf>
    <xf numFmtId="43" fontId="6" fillId="0" borderId="0" xfId="4" applyNumberFormat="1" applyFont="1" applyFill="1" applyAlignment="1" applyProtection="1">
      <alignment horizontal="fill"/>
    </xf>
    <xf numFmtId="171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Protection="1"/>
    <xf numFmtId="165" fontId="6" fillId="0" borderId="0" xfId="2" applyFont="1" applyFill="1" applyProtection="1"/>
    <xf numFmtId="171" fontId="6" fillId="0" borderId="0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Border="1" applyAlignment="1" applyProtection="1">
      <alignment horizontal="right"/>
    </xf>
    <xf numFmtId="171" fontId="3" fillId="0" borderId="2" xfId="4" applyNumberFormat="1" applyFont="1" applyFill="1" applyBorder="1" applyAlignment="1" applyProtection="1">
      <alignment horizontal="right"/>
    </xf>
    <xf numFmtId="171" fontId="3" fillId="0" borderId="0" xfId="4" applyNumberFormat="1" applyFont="1" applyFill="1" applyAlignment="1" applyProtection="1">
      <alignment horizontal="right"/>
    </xf>
    <xf numFmtId="41" fontId="3" fillId="0" borderId="0" xfId="4" applyNumberFormat="1" applyFont="1" applyFill="1" applyAlignment="1" applyProtection="1">
      <alignment horizontal="right"/>
    </xf>
    <xf numFmtId="41" fontId="3" fillId="0" borderId="2" xfId="4" applyNumberFormat="1" applyFont="1" applyFill="1" applyBorder="1" applyAlignment="1" applyProtection="1">
      <alignment horizontal="right"/>
    </xf>
    <xf numFmtId="171" fontId="6" fillId="0" borderId="1" xfId="4" applyNumberFormat="1" applyFont="1" applyFill="1" applyBorder="1" applyAlignment="1" applyProtection="1">
      <alignment horizontal="right"/>
    </xf>
    <xf numFmtId="171" fontId="6" fillId="0" borderId="2" xfId="4" applyNumberFormat="1" applyFont="1" applyFill="1" applyBorder="1" applyAlignment="1" applyProtection="1">
      <alignment horizontal="right"/>
    </xf>
    <xf numFmtId="41" fontId="6" fillId="0" borderId="2" xfId="4" applyNumberFormat="1" applyFont="1" applyFill="1" applyBorder="1" applyAlignment="1" applyProtection="1">
      <alignment horizontal="right"/>
    </xf>
    <xf numFmtId="171" fontId="6" fillId="0" borderId="3" xfId="4" applyNumberFormat="1" applyFont="1" applyFill="1" applyBorder="1" applyAlignment="1" applyProtection="1">
      <alignment horizontal="right"/>
    </xf>
    <xf numFmtId="41" fontId="3" fillId="0" borderId="0" xfId="4" applyNumberFormat="1" applyFont="1" applyFill="1" applyBorder="1" applyAlignment="1" applyProtection="1">
      <alignment horizontal="fill"/>
    </xf>
    <xf numFmtId="41" fontId="3" fillId="0" borderId="0" xfId="4" applyNumberFormat="1" applyFont="1" applyFill="1" applyProtection="1"/>
    <xf numFmtId="41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Border="1" applyAlignment="1" applyProtection="1">
      <alignment horizontal="left"/>
    </xf>
    <xf numFmtId="39" fontId="3" fillId="0" borderId="0" xfId="4" applyFont="1" applyFill="1" applyBorder="1" applyProtection="1"/>
    <xf numFmtId="39" fontId="3" fillId="0" borderId="0" xfId="4" applyFont="1" applyFill="1" applyBorder="1" applyAlignment="1" applyProtection="1">
      <alignment horizontal="center"/>
    </xf>
    <xf numFmtId="44" fontId="3" fillId="0" borderId="1" xfId="4" applyNumberFormat="1" applyFont="1" applyFill="1" applyBorder="1" applyAlignment="1" applyProtection="1">
      <alignment horizontal="center"/>
    </xf>
    <xf numFmtId="43" fontId="3" fillId="0" borderId="0" xfId="4" applyNumberFormat="1" applyFont="1" applyFill="1" applyBorder="1" applyAlignment="1" applyProtection="1">
      <alignment horizontal="fill"/>
    </xf>
    <xf numFmtId="43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03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" xfId="1" builtinId="3"/>
    <cellStyle name="Currency" xfId="2" builtinId="4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_Monthly" xfId="4"/>
    <cellStyle name="Normal_Year To Date" xfId="5"/>
    <cellStyle name="Percent" xfId="3" builtinId="5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3" activePane="bottomRight" state="frozen"/>
      <selection activeCell="A4" sqref="A4:D4"/>
      <selection pane="topRight" activeCell="A4" sqref="A4:D4"/>
      <selection pane="bottomLeft" activeCell="A4" sqref="A4:D4"/>
      <selection pane="bottomRight" activeCell="B65" sqref="B6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0" t="s">
        <v>7</v>
      </c>
      <c r="B8" s="21">
        <v>2016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2015</v>
      </c>
      <c r="K8" s="9"/>
      <c r="L8" s="22" t="s">
        <v>9</v>
      </c>
      <c r="M8" s="11"/>
      <c r="N8" s="23" t="s">
        <v>10</v>
      </c>
      <c r="O8" s="24"/>
      <c r="P8" s="21">
        <v>2016</v>
      </c>
      <c r="Q8" s="22" t="s">
        <v>11</v>
      </c>
      <c r="R8" s="21">
        <v>2015</v>
      </c>
    </row>
    <row r="9" spans="1:20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">
      <c r="A10" s="29" t="s">
        <v>12</v>
      </c>
      <c r="B10" s="30">
        <v>77891014.560000002</v>
      </c>
      <c r="C10" s="30"/>
      <c r="D10" s="30">
        <v>77126000</v>
      </c>
      <c r="E10" s="30"/>
      <c r="F10" s="30">
        <f>B10-D10</f>
        <v>765014.56000000238</v>
      </c>
      <c r="G10" s="31"/>
      <c r="H10" s="32">
        <f>IF(D10=0,"n/a",IF(AND(F10/D10&lt;1,F10/D10&gt;-1),F10/D10,"n/a"))</f>
        <v>9.9190228975961723E-3</v>
      </c>
      <c r="I10" s="33"/>
      <c r="J10" s="30">
        <v>76854805.790000007</v>
      </c>
      <c r="K10" s="30"/>
      <c r="L10" s="30">
        <f>B10-J10</f>
        <v>1036208.7699999958</v>
      </c>
      <c r="M10" s="33"/>
      <c r="N10" s="32">
        <f>IF(J10=0,"n/a",IF(AND(L10/J10&lt;1,L10/J10&gt;-1),L10/J10,"n/a"))</f>
        <v>1.3482680222123761E-2</v>
      </c>
      <c r="O10" s="34"/>
      <c r="P10" s="35">
        <f>IF(B47=0,"n/a",B10/B47)</f>
        <v>0.11209567980130167</v>
      </c>
      <c r="Q10" s="36">
        <f>IF(D47=0,"n/a",D10/D47)</f>
        <v>0.11008972642433205</v>
      </c>
      <c r="R10" s="36">
        <f>IF(J47=0,"n/a",J10/J47)</f>
        <v>0.10839358093436895</v>
      </c>
      <c r="T10" s="37"/>
    </row>
    <row r="11" spans="1:20" x14ac:dyDescent="0.2">
      <c r="A11" s="29" t="s">
        <v>13</v>
      </c>
      <c r="B11" s="38">
        <v>69436083.590000004</v>
      </c>
      <c r="C11" s="38"/>
      <c r="D11" s="38">
        <v>75893000</v>
      </c>
      <c r="E11" s="38"/>
      <c r="F11" s="38">
        <f>B11-D11</f>
        <v>-6456916.4099999964</v>
      </c>
      <c r="G11" s="38"/>
      <c r="H11" s="32">
        <f>IF(D11=0,"n/a",IF(AND(F11/D11&lt;1,F11/D11&gt;-1),F11/D11,"n/a"))</f>
        <v>-8.5079209017959442E-2</v>
      </c>
      <c r="I11" s="38"/>
      <c r="J11" s="38">
        <v>77227384.060000002</v>
      </c>
      <c r="K11" s="38"/>
      <c r="L11" s="38">
        <f>B11-J11</f>
        <v>-7791300.4699999988</v>
      </c>
      <c r="M11" s="38"/>
      <c r="N11" s="32">
        <f>IF(J11=0,"n/a",IF(AND(L11/J11&lt;1,L11/J11&gt;-1),L11/J11,"n/a"))</f>
        <v>-0.1008877947224877</v>
      </c>
      <c r="O11" s="34"/>
      <c r="P11" s="39">
        <f>IF(B48=0,"n/a",B11/B48)</f>
        <v>9.451029499465341E-2</v>
      </c>
      <c r="Q11" s="40">
        <f>IF(D48=0,"n/a",D11/D48)</f>
        <v>9.7286245353159856E-2</v>
      </c>
      <c r="R11" s="40">
        <f>IF(J48=0,"n/a",J11/J48)</f>
        <v>9.5757402173117831E-2</v>
      </c>
    </row>
    <row r="12" spans="1:20" x14ac:dyDescent="0.2">
      <c r="A12" s="29" t="s">
        <v>14</v>
      </c>
      <c r="B12" s="38">
        <v>10637746.810000001</v>
      </c>
      <c r="C12" s="38"/>
      <c r="D12" s="38">
        <v>10649000</v>
      </c>
      <c r="E12" s="38"/>
      <c r="F12" s="38">
        <f>B12-D12</f>
        <v>-11253.189999999478</v>
      </c>
      <c r="G12" s="38"/>
      <c r="H12" s="32">
        <f>IF(D12=0,"n/a",IF(AND(F12/D12&lt;1,F12/D12&gt;-1),F12/D12,"n/a"))</f>
        <v>-1.0567367827964578E-3</v>
      </c>
      <c r="I12" s="38"/>
      <c r="J12" s="38">
        <v>10286195.43</v>
      </c>
      <c r="K12" s="38"/>
      <c r="L12" s="38">
        <f>B12-J12</f>
        <v>351551.38000000082</v>
      </c>
      <c r="M12" s="38"/>
      <c r="N12" s="32">
        <f>IF(J12=0,"n/a",IF(AND(L12/J12&lt;1,L12/J12&gt;-1),L12/J12,"n/a"))</f>
        <v>3.4177007659672749E-2</v>
      </c>
      <c r="O12" s="34"/>
      <c r="P12" s="39">
        <f>IF(B49=0,"n/a",B12/B49)</f>
        <v>8.5666014207550642E-2</v>
      </c>
      <c r="Q12" s="40">
        <f>IF(D49=0,"n/a",D12/D49)</f>
        <v>9.409404987011151E-2</v>
      </c>
      <c r="R12" s="40">
        <f>IF(J49=0,"n/a",J12/J49)</f>
        <v>8.8526782128295761E-2</v>
      </c>
    </row>
    <row r="13" spans="1:20" x14ac:dyDescent="0.2">
      <c r="A13" s="29" t="s">
        <v>15</v>
      </c>
      <c r="B13" s="38">
        <v>1594765.24</v>
      </c>
      <c r="C13" s="38"/>
      <c r="D13" s="38">
        <v>1316000</v>
      </c>
      <c r="E13" s="38"/>
      <c r="F13" s="38">
        <f>B13-D13</f>
        <v>278765.24</v>
      </c>
      <c r="G13" s="38"/>
      <c r="H13" s="32">
        <f>IF(D13=0,"n/a",IF(AND(F13/D13&lt;1,F13/D13&gt;-1),F13/D13,"n/a"))</f>
        <v>0.21182768996960485</v>
      </c>
      <c r="I13" s="38"/>
      <c r="J13" s="38">
        <v>1385701.04</v>
      </c>
      <c r="K13" s="38"/>
      <c r="L13" s="38">
        <f>B13-J13</f>
        <v>209064.19999999995</v>
      </c>
      <c r="M13" s="38"/>
      <c r="N13" s="32">
        <f>IF(J13=0,"n/a",IF(AND(L13/J13&lt;1,L13/J13&gt;-1),L13/J13,"n/a"))</f>
        <v>0.15087251431953891</v>
      </c>
      <c r="O13" s="34"/>
      <c r="P13" s="39">
        <f>IF(B50=0,"n/a",B13/B50)</f>
        <v>0.23629788321124906</v>
      </c>
      <c r="Q13" s="40">
        <f>IF(D50=0,"n/a",D13/D50)</f>
        <v>0.20559287611310734</v>
      </c>
      <c r="R13" s="40">
        <f>IF(J50=0,"n/a",J13/J50)</f>
        <v>0.22319715869924184</v>
      </c>
      <c r="S13" s="41"/>
    </row>
    <row r="14" spans="1:20" x14ac:dyDescent="0.2">
      <c r="A14" s="29" t="s">
        <v>16</v>
      </c>
      <c r="B14" s="38">
        <v>12418.67</v>
      </c>
      <c r="C14" s="42"/>
      <c r="D14" s="38">
        <v>23000</v>
      </c>
      <c r="E14" s="42"/>
      <c r="F14" s="38">
        <f>B14-D14</f>
        <v>-10581.33</v>
      </c>
      <c r="G14" s="42"/>
      <c r="H14" s="32">
        <f>IF(D14=0,"n/a",IF(AND(F14/D14&lt;1,F14/D14&gt;-1),F14/D14,"n/a"))</f>
        <v>-0.4600578260869565</v>
      </c>
      <c r="I14" s="42"/>
      <c r="J14" s="38">
        <v>14372.88</v>
      </c>
      <c r="K14" s="38"/>
      <c r="L14" s="38">
        <f>B14-J14</f>
        <v>-1954.2099999999991</v>
      </c>
      <c r="M14" s="42"/>
      <c r="N14" s="32">
        <f>IF(J14=0,"n/a",IF(AND(L14/J14&lt;1,L14/J14&gt;-1),L14/J14,"n/a"))</f>
        <v>-0.13596509537406554</v>
      </c>
      <c r="O14" s="43"/>
      <c r="P14" s="39">
        <f>IF(B51=0,"n/a",B14/B51)</f>
        <v>5.2267129629629629E-2</v>
      </c>
      <c r="Q14" s="40">
        <f>IF(D51=0,"n/a",D14/D51)</f>
        <v>6.8452380952380959E-2</v>
      </c>
      <c r="R14" s="40">
        <f>IF(J51=0,"n/a",J14/J51)</f>
        <v>5.3726911019530421E-2</v>
      </c>
    </row>
    <row r="15" spans="1:20" ht="8.4499999999999993" customHeight="1" x14ac:dyDescent="0.2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">
      <c r="A16" s="47" t="s">
        <v>18</v>
      </c>
      <c r="B16" s="48">
        <f>SUM(B10:B15)</f>
        <v>159572028.87</v>
      </c>
      <c r="C16" s="38"/>
      <c r="D16" s="48">
        <f>SUM(D10:D15)</f>
        <v>165007000</v>
      </c>
      <c r="E16" s="38"/>
      <c r="F16" s="48">
        <f>SUM(F10:F15)</f>
        <v>-5434971.1299999934</v>
      </c>
      <c r="G16" s="49"/>
      <c r="H16" s="50">
        <f>IF(D16=0,"n/a",IF(AND(F16/D16&lt;1,F16/D16&gt;-1),F16/D16,"n/a"))</f>
        <v>-3.2937821607568127E-2</v>
      </c>
      <c r="I16" s="49"/>
      <c r="J16" s="48">
        <f>SUM(J10:J15)</f>
        <v>165768459.20000002</v>
      </c>
      <c r="K16" s="38"/>
      <c r="L16" s="48">
        <f>SUM(L10:L15)</f>
        <v>-6196430.3300000019</v>
      </c>
      <c r="M16" s="49"/>
      <c r="N16" s="50">
        <f>IF(J16=0,"n/a",IF(AND(L16/J16&lt;1,L16/J16&gt;-1),L16/J16,"n/a"))</f>
        <v>-3.7380032123746743E-2</v>
      </c>
      <c r="O16" s="34"/>
      <c r="P16" s="51">
        <f>IF(B53=0,"n/a",B16/B53)</f>
        <v>0.1022426550975257</v>
      </c>
      <c r="Q16" s="51">
        <f>IF(D53=0,"n/a",D16/D53)</f>
        <v>0.10309168210373082</v>
      </c>
      <c r="R16" s="51">
        <f>IF(J53=0,"n/a",J16/J53)</f>
        <v>0.10118978594280763</v>
      </c>
    </row>
    <row r="17" spans="1:20" x14ac:dyDescent="0.2">
      <c r="A17" s="29" t="s">
        <v>19</v>
      </c>
      <c r="B17" s="38">
        <v>793688.08</v>
      </c>
      <c r="C17" s="38"/>
      <c r="D17" s="38">
        <v>414000</v>
      </c>
      <c r="E17" s="38"/>
      <c r="F17" s="38">
        <f>B17-D17</f>
        <v>379688.07999999996</v>
      </c>
      <c r="G17" s="38"/>
      <c r="H17" s="32">
        <f>IF(D17=0,"n/a",IF(AND(F17/D17&lt;1,F17/D17&gt;-1),F17/D17,"n/a"))</f>
        <v>0.91712096618357475</v>
      </c>
      <c r="I17" s="38"/>
      <c r="J17" s="38">
        <v>1075073.74</v>
      </c>
      <c r="K17" s="38"/>
      <c r="L17" s="38">
        <f>B17-J17</f>
        <v>-281385.66000000003</v>
      </c>
      <c r="M17" s="38"/>
      <c r="N17" s="32">
        <f>IF(J17=0,"n/a",IF(AND(L17/J17&lt;1,L17/J17&gt;-1),L17/J17,"n/a"))</f>
        <v>-0.26173614844317566</v>
      </c>
      <c r="O17" s="43"/>
      <c r="P17" s="40">
        <f>IF(B54=0,"n/a",B17/B54)</f>
        <v>4.5308775889141102E-3</v>
      </c>
      <c r="Q17" s="40">
        <f>IF(D54=0,"n/a",D17/D54)</f>
        <v>2.334906857519923E-3</v>
      </c>
      <c r="R17" s="40">
        <f>IF(J54=0,"n/a",J17/J54)</f>
        <v>5.7325449661324822E-3</v>
      </c>
    </row>
    <row r="18" spans="1:20" ht="12.75" customHeight="1" x14ac:dyDescent="0.2">
      <c r="A18" s="29" t="s">
        <v>20</v>
      </c>
      <c r="B18" s="38">
        <v>5832582.3600000003</v>
      </c>
      <c r="C18" s="42"/>
      <c r="D18" s="38">
        <v>10255000</v>
      </c>
      <c r="E18" s="42"/>
      <c r="F18" s="38">
        <f>B18-D18</f>
        <v>-4422417.6399999997</v>
      </c>
      <c r="G18" s="42"/>
      <c r="H18" s="32">
        <f>IF(D18=0,"n/a",IF(AND(F18/D18&lt;1,F18/D18&gt;-1),F18/D18,"n/a"))</f>
        <v>-0.43124501608971233</v>
      </c>
      <c r="I18" s="42"/>
      <c r="J18" s="38">
        <v>5509488.9400000004</v>
      </c>
      <c r="K18" s="38"/>
      <c r="L18" s="38">
        <f>B18-J18</f>
        <v>323093.41999999993</v>
      </c>
      <c r="M18" s="42"/>
      <c r="N18" s="32">
        <f>IF(J18=0,"n/a",IF(AND(L18/J18&lt;1,L18/J18&gt;-1),L18/J18,"n/a"))</f>
        <v>5.8643083508939743E-2</v>
      </c>
      <c r="O18" s="34"/>
      <c r="P18" s="51">
        <f>IF(B55=0,"n/a",B18/B55)</f>
        <v>2.1983281860703533E-2</v>
      </c>
      <c r="Q18" s="51" t="str">
        <f>IF(D55=0,"n/a",D18/D55)</f>
        <v>n/a</v>
      </c>
      <c r="R18" s="51">
        <f>IF(J55=0,"n/a",J18/J55)</f>
        <v>2.5956689013789887E-2</v>
      </c>
    </row>
    <row r="19" spans="1:20" ht="6" customHeight="1" x14ac:dyDescent="0.2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21</v>
      </c>
      <c r="B20" s="38">
        <f>SUM(B16:B18)</f>
        <v>166198299.31000003</v>
      </c>
      <c r="C20" s="38"/>
      <c r="D20" s="38">
        <f>SUM(D16:D18)</f>
        <v>175676000</v>
      </c>
      <c r="E20" s="38"/>
      <c r="F20" s="38">
        <f>SUM(F16:F18)</f>
        <v>-9477700.6899999939</v>
      </c>
      <c r="G20" s="38"/>
      <c r="H20" s="56">
        <f>IF(D20=0,"n/a",IF(AND(F20/D20&lt;1,F20/D20&gt;-1),F20/D20,"n/a"))</f>
        <v>-5.3949888943281919E-2</v>
      </c>
      <c r="I20" s="38"/>
      <c r="J20" s="38">
        <f>SUM(J16:J18)</f>
        <v>172353021.88000003</v>
      </c>
      <c r="K20" s="38"/>
      <c r="L20" s="38">
        <f>SUM(L16:L18)</f>
        <v>-6154722.5700000022</v>
      </c>
      <c r="M20" s="38"/>
      <c r="N20" s="56">
        <f>IF(J20=0,"n/a",IF(AND(L20/J20&lt;1,L20/J20&gt;-1),L20/J20,"n/a"))</f>
        <v>-3.5709977712402391E-2</v>
      </c>
      <c r="O20" s="34"/>
      <c r="P20" s="33"/>
      <c r="Q20" s="57"/>
      <c r="R20" s="57"/>
    </row>
    <row r="21" spans="1:20" ht="6.6" customHeight="1" x14ac:dyDescent="0.2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">
      <c r="A22" s="29" t="s">
        <v>22</v>
      </c>
      <c r="B22" s="38">
        <v>273966.18</v>
      </c>
      <c r="C22" s="38"/>
      <c r="D22" s="38">
        <v>0</v>
      </c>
      <c r="E22" s="38"/>
      <c r="F22" s="38">
        <f>B22-D22</f>
        <v>273966.18</v>
      </c>
      <c r="G22" s="38"/>
      <c r="H22" s="32" t="str">
        <f>IF(D22=0,"n/a",IF(AND(F22/D22&lt;1,F22/D22&gt;-1),F22/D22,"n/a"))</f>
        <v>n/a</v>
      </c>
      <c r="I22" s="38"/>
      <c r="J22" s="38">
        <v>-362151.39</v>
      </c>
      <c r="K22" s="38"/>
      <c r="L22" s="38">
        <f>B22-J22</f>
        <v>636117.57000000007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">
      <c r="A23" s="29" t="s">
        <v>23</v>
      </c>
      <c r="B23" s="38">
        <v>1266010.03</v>
      </c>
      <c r="C23" s="38"/>
      <c r="D23" s="38">
        <v>1215000</v>
      </c>
      <c r="E23" s="38"/>
      <c r="F23" s="38">
        <f>B23-D23</f>
        <v>51010.030000000028</v>
      </c>
      <c r="G23" s="38"/>
      <c r="H23" s="32">
        <f>IF(D23=0,"n/a",IF(AND(F23/D23&lt;1,F23/D23&gt;-1),F23/D23,"n/a"))</f>
        <v>4.1983563786008253E-2</v>
      </c>
      <c r="I23" s="38"/>
      <c r="J23" s="38">
        <v>1549131.06</v>
      </c>
      <c r="K23" s="38"/>
      <c r="L23" s="38">
        <f>B23-J23</f>
        <v>-283121.03000000003</v>
      </c>
      <c r="M23" s="38"/>
      <c r="N23" s="32">
        <f>IF(J23=0,"n/a",IF(AND(L23/J23&lt;1,L23/J23&gt;-1),L23/J23,"n/a"))</f>
        <v>-0.18276118613230827</v>
      </c>
      <c r="O23" s="43"/>
      <c r="P23" s="59"/>
      <c r="Q23" s="59"/>
      <c r="R23" s="59"/>
    </row>
    <row r="24" spans="1:20" x14ac:dyDescent="0.2">
      <c r="A24" s="29" t="s">
        <v>24</v>
      </c>
      <c r="B24" s="38">
        <v>-2002790.96</v>
      </c>
      <c r="C24" s="38"/>
      <c r="D24" s="38">
        <v>-3530000</v>
      </c>
      <c r="E24" s="38"/>
      <c r="F24" s="38">
        <f>B24-D24</f>
        <v>1527209.04</v>
      </c>
      <c r="G24" s="38"/>
      <c r="H24" s="32">
        <f>IF(D24=0,"n/a",IF(AND(F24/D24&lt;1,F24/D24&gt;-1),F24/D24,"n/a"))</f>
        <v>-0.43263712181303116</v>
      </c>
      <c r="I24" s="38"/>
      <c r="J24" s="38">
        <v>-4949060.3499999996</v>
      </c>
      <c r="K24" s="38"/>
      <c r="L24" s="38">
        <f>B24-J24</f>
        <v>2946269.3899999997</v>
      </c>
      <c r="M24" s="38"/>
      <c r="N24" s="32">
        <f>IF(J24=0,"n/a",IF(AND(L24/J24&lt;1,L24/J24&gt;-1),L24/J24,"n/a"))</f>
        <v>-0.59531894574694366</v>
      </c>
      <c r="O24" s="43"/>
      <c r="P24" s="59"/>
      <c r="Q24" s="59"/>
      <c r="R24" s="59"/>
    </row>
    <row r="25" spans="1:20" x14ac:dyDescent="0.2">
      <c r="A25" s="29" t="s">
        <v>25</v>
      </c>
      <c r="B25" s="48">
        <v>1180207.71</v>
      </c>
      <c r="C25" s="42"/>
      <c r="D25" s="48">
        <v>-297000</v>
      </c>
      <c r="E25" s="42"/>
      <c r="F25" s="48">
        <f>B25-D25</f>
        <v>1477207.71</v>
      </c>
      <c r="G25" s="42"/>
      <c r="H25" s="50" t="str">
        <f>IF(D25=0,"n/a",IF(AND(F25/D25&lt;1,F25/D25&gt;-1),F25/D25,"n/a"))</f>
        <v>n/a</v>
      </c>
      <c r="I25" s="42"/>
      <c r="J25" s="48">
        <v>-302459.89</v>
      </c>
      <c r="K25" s="38"/>
      <c r="L25" s="48">
        <f>B25-J25</f>
        <v>1482667.6</v>
      </c>
      <c r="M25" s="42"/>
      <c r="N25" s="50" t="str">
        <f>IF(J25=0,"n/a",IF(AND(L25/J25&lt;1,L25/J25&gt;-1),L25/J25,"n/a"))</f>
        <v>n/a</v>
      </c>
      <c r="O25" s="43"/>
      <c r="P25" s="59"/>
      <c r="Q25" s="59"/>
      <c r="R25" s="59"/>
    </row>
    <row r="26" spans="1:20" ht="12.75" customHeight="1" x14ac:dyDescent="0.2">
      <c r="A26" s="29" t="s">
        <v>26</v>
      </c>
      <c r="B26" s="48">
        <f>SUM(B22:B25)</f>
        <v>717392.96</v>
      </c>
      <c r="C26" s="38"/>
      <c r="D26" s="48">
        <f>SUM(D22:D25)</f>
        <v>-2612000</v>
      </c>
      <c r="E26" s="38"/>
      <c r="F26" s="48">
        <f>SUM(F22:F25)</f>
        <v>3329392.96</v>
      </c>
      <c r="G26" s="38"/>
      <c r="H26" s="50" t="str">
        <f>IF(D26=0,"n/a",IF(AND(F26/D26&lt;1,F26/D26&gt;-1),F26/D26,"n/a"))</f>
        <v>n/a</v>
      </c>
      <c r="I26" s="38"/>
      <c r="J26" s="48">
        <f>SUM(J22:J25)</f>
        <v>-4064540.57</v>
      </c>
      <c r="K26" s="38"/>
      <c r="L26" s="48">
        <f>SUM(L22:L25)</f>
        <v>4781933.5299999993</v>
      </c>
      <c r="M26" s="38"/>
      <c r="N26" s="50" t="str">
        <f>IF(J26=0,"n/a",IF(AND(L26/J26&lt;1,L26/J26&gt;-1),L26/J26,"n/a"))</f>
        <v>n/a</v>
      </c>
      <c r="O26" s="34"/>
      <c r="P26" s="57"/>
      <c r="Q26" s="57"/>
      <c r="R26" s="57"/>
    </row>
    <row r="27" spans="1:20" ht="6.6" customHeight="1" x14ac:dyDescent="0.2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5" thickBot="1" x14ac:dyDescent="0.25">
      <c r="A28" s="61" t="s">
        <v>27</v>
      </c>
      <c r="B28" s="62">
        <f>+B26+B20</f>
        <v>166915692.27000004</v>
      </c>
      <c r="C28" s="30"/>
      <c r="D28" s="62">
        <f>+D26+D20</f>
        <v>173064000</v>
      </c>
      <c r="E28" s="30"/>
      <c r="F28" s="62">
        <f>+F26+F20</f>
        <v>-6148307.7299999939</v>
      </c>
      <c r="G28" s="38"/>
      <c r="H28" s="63">
        <f>IF(D28=0,"n/a",IF(AND(F28/D28&lt;1,F28/D28&gt;-1),F28/D28,"n/a"))</f>
        <v>-3.5526208396893598E-2</v>
      </c>
      <c r="I28" s="38"/>
      <c r="J28" s="62">
        <f>+J26+J20</f>
        <v>168288481.31000003</v>
      </c>
      <c r="K28" s="30"/>
      <c r="L28" s="62">
        <f>+L26+L20</f>
        <v>-1372789.0400000028</v>
      </c>
      <c r="M28" s="38"/>
      <c r="N28" s="63">
        <f>IF(J28=0,"n/a",IF(AND(L28/J28&lt;1,L28/J28&gt;-1),L28/J28,"n/a"))</f>
        <v>-8.1573559242668677E-3</v>
      </c>
      <c r="O28" s="34"/>
      <c r="P28" s="57"/>
      <c r="Q28" s="57"/>
      <c r="R28" s="57"/>
    </row>
    <row r="29" spans="1:20" ht="4.1500000000000004" customHeight="1" thickTop="1" x14ac:dyDescent="0.2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">
      <c r="A31" s="29" t="s">
        <v>28</v>
      </c>
      <c r="B31" s="30">
        <v>6065838.9400000004</v>
      </c>
      <c r="C31" s="30"/>
      <c r="D31" s="30">
        <v>6033750</v>
      </c>
      <c r="E31" s="30"/>
      <c r="F31" s="30"/>
      <c r="G31" s="38"/>
      <c r="H31" s="38"/>
      <c r="I31" s="38"/>
      <c r="J31" s="30">
        <v>7061536.4299999997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">
      <c r="A32" s="29" t="s">
        <v>29</v>
      </c>
      <c r="B32" s="38">
        <v>-4999208.87</v>
      </c>
      <c r="C32" s="38"/>
      <c r="D32" s="38">
        <v>-5646161</v>
      </c>
      <c r="E32" s="38"/>
      <c r="F32" s="38"/>
      <c r="G32" s="38"/>
      <c r="H32" s="38"/>
      <c r="I32" s="38"/>
      <c r="J32" s="38">
        <v>-7080543.7300000004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">
      <c r="A33" s="29" t="s">
        <v>30</v>
      </c>
      <c r="B33" s="38">
        <v>7228268.3200000003</v>
      </c>
      <c r="C33" s="38"/>
      <c r="D33" s="38">
        <v>8223105</v>
      </c>
      <c r="E33" s="70"/>
      <c r="F33" s="38"/>
      <c r="G33" s="70"/>
      <c r="H33" s="70"/>
      <c r="I33" s="70"/>
      <c r="J33" s="38">
        <v>8435011.3800000008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">
      <c r="A34" s="29" t="s">
        <v>31</v>
      </c>
      <c r="B34" s="38">
        <v>-4224076.92</v>
      </c>
      <c r="C34" s="38"/>
      <c r="D34" s="38">
        <v>-4240760</v>
      </c>
      <c r="E34" s="38"/>
      <c r="F34" s="38"/>
      <c r="G34" s="38"/>
      <c r="H34" s="38"/>
      <c r="I34" s="38"/>
      <c r="J34" s="38">
        <v>-4172549.26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">
      <c r="A35" s="29" t="s">
        <v>32</v>
      </c>
      <c r="B35" s="38">
        <v>1293206.81</v>
      </c>
      <c r="C35" s="38"/>
      <c r="D35" s="38">
        <v>1157263</v>
      </c>
      <c r="E35" s="38"/>
      <c r="F35" s="38"/>
      <c r="G35" s="38"/>
      <c r="H35" s="38"/>
      <c r="I35" s="38"/>
      <c r="J35" s="38">
        <v>1258602.81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">
      <c r="A36" s="29" t="s">
        <v>33</v>
      </c>
      <c r="B36" s="38">
        <v>-478467.75</v>
      </c>
      <c r="C36" s="38"/>
      <c r="D36" s="38">
        <v>-456053</v>
      </c>
      <c r="E36" s="38"/>
      <c r="F36" s="38"/>
      <c r="G36" s="38"/>
      <c r="H36" s="38"/>
      <c r="I36" s="38"/>
      <c r="J36" s="38">
        <v>-476230.84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">
      <c r="A37" s="29" t="s">
        <v>34</v>
      </c>
      <c r="B37" s="38">
        <v>-22.78</v>
      </c>
      <c r="C37" s="38"/>
      <c r="D37" s="38">
        <v>0</v>
      </c>
      <c r="E37" s="38"/>
      <c r="F37" s="38"/>
      <c r="G37" s="38"/>
      <c r="H37" s="38"/>
      <c r="I37" s="38"/>
      <c r="J37" s="38">
        <v>-59295.43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">
      <c r="A38" s="29" t="s">
        <v>35</v>
      </c>
      <c r="B38" s="38">
        <v>-115981.58</v>
      </c>
      <c r="C38" s="38"/>
      <c r="D38" s="38">
        <v>0</v>
      </c>
      <c r="E38" s="38"/>
      <c r="F38" s="38"/>
      <c r="G38" s="38"/>
      <c r="H38" s="38"/>
      <c r="I38" s="38"/>
      <c r="J38" s="38">
        <v>-277206.73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">
      <c r="A39" s="29" t="s">
        <v>36</v>
      </c>
      <c r="B39" s="38">
        <v>4650070.3</v>
      </c>
      <c r="C39" s="38"/>
      <c r="D39" s="38">
        <v>5112792</v>
      </c>
      <c r="E39" s="38"/>
      <c r="F39" s="38"/>
      <c r="G39" s="38"/>
      <c r="H39" s="38"/>
      <c r="I39" s="38"/>
      <c r="J39" s="38">
        <v>4069315.44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">
      <c r="A40" s="29" t="s">
        <v>37</v>
      </c>
      <c r="B40" s="38">
        <v>1713240.43</v>
      </c>
      <c r="C40" s="38"/>
      <c r="D40" s="38">
        <v>0</v>
      </c>
      <c r="E40" s="38"/>
      <c r="F40" s="38"/>
      <c r="G40" s="38"/>
      <c r="H40" s="38"/>
      <c r="I40" s="38"/>
      <c r="J40" s="38">
        <v>1787655.26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">
      <c r="A41" s="29" t="s">
        <v>38</v>
      </c>
      <c r="B41" s="38">
        <v>29744410.300000001</v>
      </c>
      <c r="C41" s="38"/>
      <c r="D41" s="38">
        <v>0</v>
      </c>
      <c r="E41" s="38"/>
      <c r="F41" s="38"/>
      <c r="G41" s="38"/>
      <c r="H41" s="38"/>
      <c r="I41" s="38"/>
      <c r="J41" s="38">
        <v>-24486553.620000001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">
      <c r="A45" s="20" t="s">
        <v>39</v>
      </c>
      <c r="B45" s="21">
        <v>2016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2015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">
      <c r="A47" s="29" t="s">
        <v>12</v>
      </c>
      <c r="B47" s="85">
        <v>694861877.79999995</v>
      </c>
      <c r="C47" s="85"/>
      <c r="D47" s="85">
        <v>700574000</v>
      </c>
      <c r="E47" s="85"/>
      <c r="F47" s="85">
        <f>B47-D47</f>
        <v>-5712122.2000000477</v>
      </c>
      <c r="G47" s="49"/>
      <c r="H47" s="56">
        <f>IF(D47=0,"n/a",IF(AND(F47/D47&lt;1,F47/D47&gt;-1),F47/D47,"n/a"))</f>
        <v>-8.1534887106858769E-3</v>
      </c>
      <c r="I47" s="49"/>
      <c r="J47" s="85">
        <v>709034659.87100005</v>
      </c>
      <c r="K47" s="85"/>
      <c r="L47" s="85">
        <f>+B47-J47</f>
        <v>-14172782.071000099</v>
      </c>
      <c r="M47" s="49"/>
      <c r="N47" s="56">
        <f>IF(J47=0,"n/a",IF(AND(L47/J47&lt;1,L47/J47&gt;-1),L47/J47,"n/a"))</f>
        <v>-1.9988842398168036E-2</v>
      </c>
      <c r="O47" s="86"/>
      <c r="P47" s="25"/>
      <c r="Q47" s="28"/>
      <c r="R47" s="28"/>
    </row>
    <row r="48" spans="1:20" x14ac:dyDescent="0.2">
      <c r="A48" s="29" t="s">
        <v>13</v>
      </c>
      <c r="B48" s="85">
        <v>734693332.551</v>
      </c>
      <c r="C48" s="85"/>
      <c r="D48" s="85">
        <v>780100000</v>
      </c>
      <c r="E48" s="85"/>
      <c r="F48" s="85">
        <f>B48-D48</f>
        <v>-45406667.449000001</v>
      </c>
      <c r="G48" s="49"/>
      <c r="H48" s="56">
        <f>IF(D48=0,"n/a",IF(AND(F48/D48&lt;1,F48/D48&gt;-1),F48/D48,"n/a"))</f>
        <v>-5.8206213881553649E-2</v>
      </c>
      <c r="I48" s="49"/>
      <c r="J48" s="85">
        <v>806489966.38800001</v>
      </c>
      <c r="K48" s="85"/>
      <c r="L48" s="85">
        <f>+B48-J48</f>
        <v>-71796633.837000012</v>
      </c>
      <c r="M48" s="49"/>
      <c r="N48" s="56">
        <f>IF(J48=0,"n/a",IF(AND(L48/J48&lt;1,L48/J48&gt;-1),L48/J48,"n/a"))</f>
        <v>-8.9023592145297509E-2</v>
      </c>
      <c r="O48" s="86"/>
      <c r="P48" s="25"/>
      <c r="Q48" s="28"/>
      <c r="R48" s="28"/>
    </row>
    <row r="49" spans="1:18" ht="12.75" customHeight="1" x14ac:dyDescent="0.2">
      <c r="A49" s="29" t="s">
        <v>14</v>
      </c>
      <c r="B49" s="85">
        <v>124176978.565</v>
      </c>
      <c r="C49" s="85"/>
      <c r="D49" s="85">
        <v>113174000</v>
      </c>
      <c r="E49" s="85"/>
      <c r="F49" s="85">
        <f>B49-D49</f>
        <v>11002978.564999998</v>
      </c>
      <c r="G49" s="49"/>
      <c r="H49" s="56">
        <f>IF(D49=0,"n/a",IF(AND(F49/D49&lt;1,F49/D49&gt;-1),F49/D49,"n/a"))</f>
        <v>9.7221787380493738E-2</v>
      </c>
      <c r="I49" s="49"/>
      <c r="J49" s="85">
        <v>116193034.274</v>
      </c>
      <c r="K49" s="85"/>
      <c r="L49" s="85">
        <f>+B49-J49</f>
        <v>7983944.2909999937</v>
      </c>
      <c r="M49" s="49"/>
      <c r="N49" s="56">
        <f>IF(J49=0,"n/a",IF(AND(L49/J49&lt;1,L49/J49&gt;-1),L49/J49,"n/a"))</f>
        <v>6.8712761835384176E-2</v>
      </c>
      <c r="O49" s="86"/>
      <c r="P49" s="25"/>
      <c r="Q49" s="28"/>
      <c r="R49" s="28"/>
    </row>
    <row r="50" spans="1:18" x14ac:dyDescent="0.2">
      <c r="A50" s="29" t="s">
        <v>15</v>
      </c>
      <c r="B50" s="85">
        <v>6748961.1770000001</v>
      </c>
      <c r="C50" s="85"/>
      <c r="D50" s="85">
        <v>6401000</v>
      </c>
      <c r="E50" s="85"/>
      <c r="F50" s="85">
        <f>B50-D50</f>
        <v>347961.17700000014</v>
      </c>
      <c r="G50" s="49"/>
      <c r="H50" s="56">
        <f>IF(D50=0,"n/a",IF(AND(F50/D50&lt;1,F50/D50&gt;-1),F50/D50,"n/a"))</f>
        <v>5.4360440087486354E-2</v>
      </c>
      <c r="I50" s="49"/>
      <c r="J50" s="85">
        <v>6208417.0250000004</v>
      </c>
      <c r="K50" s="85"/>
      <c r="L50" s="85">
        <f>+B50-J50</f>
        <v>540544.15199999977</v>
      </c>
      <c r="M50" s="49"/>
      <c r="N50" s="56">
        <f>IF(J50=0,"n/a",IF(AND(L50/J50&lt;1,L50/J50&gt;-1),L50/J50,"n/a"))</f>
        <v>8.7066340715087467E-2</v>
      </c>
      <c r="O50" s="86"/>
      <c r="P50" s="87"/>
      <c r="Q50" s="28"/>
      <c r="R50" s="28"/>
    </row>
    <row r="51" spans="1:18" x14ac:dyDescent="0.2">
      <c r="A51" s="29" t="s">
        <v>16</v>
      </c>
      <c r="B51" s="85">
        <v>237600</v>
      </c>
      <c r="C51" s="88"/>
      <c r="D51" s="85">
        <v>336000</v>
      </c>
      <c r="E51" s="88"/>
      <c r="F51" s="85">
        <f>B51-D51</f>
        <v>-98400</v>
      </c>
      <c r="G51" s="89"/>
      <c r="H51" s="56">
        <f>IF(D51=0,"n/a",IF(AND(F51/D51&lt;1,F51/D51&gt;-1),F51/D51,"n/a"))</f>
        <v>-0.29285714285714287</v>
      </c>
      <c r="I51" s="89"/>
      <c r="J51" s="85">
        <v>267517.33399999997</v>
      </c>
      <c r="K51" s="88"/>
      <c r="L51" s="85">
        <f>+B51-J51</f>
        <v>-29917.333999999973</v>
      </c>
      <c r="M51" s="89"/>
      <c r="N51" s="56">
        <f>IF(J51=0,"n/a",IF(AND(L51/J51&lt;1,L51/J51&gt;-1),L51/J51,"n/a"))</f>
        <v>-0.1118332541397111</v>
      </c>
      <c r="O51" s="86"/>
      <c r="P51" s="25"/>
      <c r="Q51" s="28"/>
      <c r="R51" s="28"/>
    </row>
    <row r="52" spans="1:18" ht="6" customHeight="1" x14ac:dyDescent="0.2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">
      <c r="A53" s="47" t="s">
        <v>18</v>
      </c>
      <c r="B53" s="94">
        <f>SUM(B47:B52)</f>
        <v>1560718750.0929999</v>
      </c>
      <c r="C53" s="85"/>
      <c r="D53" s="94">
        <f>SUM(D47:D52)</f>
        <v>1600585000</v>
      </c>
      <c r="E53" s="85"/>
      <c r="F53" s="94">
        <f>SUM(F47:F52)</f>
        <v>-39866249.90700005</v>
      </c>
      <c r="G53" s="49"/>
      <c r="H53" s="50">
        <f>IF(D53=0,"n/a",IF(AND(F53/D53&lt;1,F53/D53&gt;-1),F53/D53,"n/a"))</f>
        <v>-2.4907299460509784E-2</v>
      </c>
      <c r="I53" s="49"/>
      <c r="J53" s="94">
        <f>SUM(J47:J52)</f>
        <v>1638193594.8920002</v>
      </c>
      <c r="K53" s="85"/>
      <c r="L53" s="94">
        <f>SUM(L47:L52)</f>
        <v>-77474844.799000129</v>
      </c>
      <c r="M53" s="49"/>
      <c r="N53" s="50">
        <f>IF(J53=0,"n/a",IF(AND(L53/J53&lt;1,L53/J53&gt;-1),L53/J53,"n/a"))</f>
        <v>-4.7292850515697288E-2</v>
      </c>
      <c r="O53" s="86"/>
      <c r="P53" s="25"/>
      <c r="Q53" s="28"/>
      <c r="R53" s="28"/>
    </row>
    <row r="54" spans="1:18" ht="12.75" customHeight="1" x14ac:dyDescent="0.2">
      <c r="A54" s="29" t="s">
        <v>19</v>
      </c>
      <c r="B54" s="85">
        <v>175173145.69299999</v>
      </c>
      <c r="C54" s="88"/>
      <c r="D54" s="85">
        <v>177309000</v>
      </c>
      <c r="E54" s="88"/>
      <c r="F54" s="85">
        <f>B54-D54</f>
        <v>-2135854.3070000112</v>
      </c>
      <c r="G54" s="89"/>
      <c r="H54" s="56">
        <f>IF(D54=0,"n/a",IF(AND(F54/D54&lt;1,F54/D54&gt;-1),F54/D54,"n/a"))</f>
        <v>-1.204594412579176E-2</v>
      </c>
      <c r="I54" s="89"/>
      <c r="J54" s="85">
        <v>187538649.30000001</v>
      </c>
      <c r="K54" s="88"/>
      <c r="L54" s="85">
        <f>+B54-J54</f>
        <v>-12365503.607000023</v>
      </c>
      <c r="M54" s="89"/>
      <c r="N54" s="56">
        <f>IF(J54=0,"n/a",IF(AND(L54/J54&lt;1,L54/J54&gt;-1),L54/J54,"n/a"))</f>
        <v>-6.5935761258572867E-2</v>
      </c>
      <c r="O54" s="86"/>
      <c r="P54" s="25"/>
      <c r="Q54" s="28"/>
      <c r="R54" s="28"/>
    </row>
    <row r="55" spans="1:18" x14ac:dyDescent="0.2">
      <c r="A55" s="29" t="s">
        <v>20</v>
      </c>
      <c r="B55" s="85">
        <v>265319000</v>
      </c>
      <c r="C55" s="88"/>
      <c r="D55" s="85">
        <v>0</v>
      </c>
      <c r="E55" s="88"/>
      <c r="F55" s="85">
        <f>B55-D55</f>
        <v>265319000</v>
      </c>
      <c r="G55" s="89"/>
      <c r="H55" s="56" t="str">
        <f>IF(D55=0,"n/a",IF(AND(F55/D55&lt;1,F55/D55&gt;-1),F55/D55,"n/a"))</f>
        <v>n/a</v>
      </c>
      <c r="I55" s="89"/>
      <c r="J55" s="85">
        <v>212257000</v>
      </c>
      <c r="K55" s="88"/>
      <c r="L55" s="85">
        <f>+B55-J55</f>
        <v>53062000</v>
      </c>
      <c r="M55" s="89"/>
      <c r="N55" s="56">
        <f>IF(J55=0,"n/a",IF(AND(L55/J55&lt;1,L55/J55&gt;-1),L55/J55,"n/a"))</f>
        <v>0.24998939964288575</v>
      </c>
      <c r="O55" s="86"/>
      <c r="P55" s="25"/>
      <c r="Q55" s="28"/>
      <c r="R55" s="28"/>
    </row>
    <row r="56" spans="1:18" ht="6" customHeight="1" x14ac:dyDescent="0.2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5" thickBot="1" x14ac:dyDescent="0.25">
      <c r="A57" s="47" t="s">
        <v>40</v>
      </c>
      <c r="B57" s="97">
        <f>SUM(B53:B55)</f>
        <v>2001210895.786</v>
      </c>
      <c r="C57" s="85"/>
      <c r="D57" s="97">
        <f>SUM(D53:D55)</f>
        <v>1777894000</v>
      </c>
      <c r="E57" s="85"/>
      <c r="F57" s="97">
        <f>SUM(F53:F55)</f>
        <v>223316895.78599995</v>
      </c>
      <c r="G57" s="49"/>
      <c r="H57" s="63">
        <f>IF(D57=0,"n/a",IF(AND(F57/D57&lt;1,F57/D57&gt;-1),F57/D57,"n/a"))</f>
        <v>0.125607542286548</v>
      </c>
      <c r="I57" s="49"/>
      <c r="J57" s="97">
        <f>SUM(J53:J55)</f>
        <v>2037989244.1920002</v>
      </c>
      <c r="K57" s="85"/>
      <c r="L57" s="97">
        <f>SUM(L53:L55)</f>
        <v>-36778348.406000152</v>
      </c>
      <c r="M57" s="49"/>
      <c r="N57" s="63">
        <f>IF(J57=0,"n/a",IF(AND(L57/J57&lt;1,L57/J57&gt;-1),L57/J57,"n/a"))</f>
        <v>-1.8046389847646931E-2</v>
      </c>
      <c r="O57" s="86"/>
      <c r="P57" s="28"/>
      <c r="Q57" s="28"/>
      <c r="R57" s="28"/>
    </row>
    <row r="58" spans="1:18" ht="12.75" customHeight="1" thickTop="1" x14ac:dyDescent="0.2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">
      <c r="A60" s="107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F24" sqref="F24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0" t="s">
        <v>7</v>
      </c>
      <c r="B8" s="21">
        <v>2016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2015</v>
      </c>
      <c r="K8" s="9"/>
      <c r="L8" s="22" t="s">
        <v>9</v>
      </c>
      <c r="M8" s="11"/>
      <c r="N8" s="23" t="s">
        <v>10</v>
      </c>
      <c r="O8" s="24"/>
      <c r="P8" s="21">
        <v>2016</v>
      </c>
      <c r="Q8" s="22" t="s">
        <v>11</v>
      </c>
      <c r="R8" s="21">
        <v>2015</v>
      </c>
    </row>
    <row r="9" spans="1:20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">
      <c r="A10" s="29" t="s">
        <v>12</v>
      </c>
      <c r="B10" s="30">
        <v>77713890.530000001</v>
      </c>
      <c r="C10" s="30"/>
      <c r="D10" s="30">
        <v>76977000</v>
      </c>
      <c r="E10" s="30"/>
      <c r="F10" s="30">
        <f>B10-D10</f>
        <v>736890.53000000119</v>
      </c>
      <c r="G10" s="31"/>
      <c r="H10" s="32">
        <f>IF(D10=0,"n/a",IF(AND(F10/D10&lt;1,F10/D10&gt;-1),F10/D10,"n/a"))</f>
        <v>9.5728663107162038E-3</v>
      </c>
      <c r="I10" s="33"/>
      <c r="J10" s="30">
        <v>75811833.780000001</v>
      </c>
      <c r="K10" s="30"/>
      <c r="L10" s="30">
        <f>B10-J10</f>
        <v>1902056.75</v>
      </c>
      <c r="M10" s="33"/>
      <c r="N10" s="32">
        <f>IF(J10=0,"n/a",IF(AND(L10/J10&lt;1,L10/J10&gt;-1),L10/J10,"n/a"))</f>
        <v>2.5089180081299966E-2</v>
      </c>
      <c r="O10" s="34"/>
      <c r="P10" s="35">
        <f>IF(B47=0,"n/a",B10/B47)</f>
        <v>0.1124659152695355</v>
      </c>
      <c r="Q10" s="36">
        <f>IF(D47=0,"n/a",D10/D47)</f>
        <v>0.11332279263682295</v>
      </c>
      <c r="R10" s="36">
        <f>IF(J47=0,"n/a",J10/J47)</f>
        <v>0.10832854840341706</v>
      </c>
      <c r="T10" s="37"/>
    </row>
    <row r="11" spans="1:20" x14ac:dyDescent="0.2">
      <c r="A11" s="29" t="s">
        <v>13</v>
      </c>
      <c r="B11" s="38">
        <v>74310113.900000006</v>
      </c>
      <c r="C11" s="38"/>
      <c r="D11" s="38">
        <v>74747000</v>
      </c>
      <c r="E11" s="38"/>
      <c r="F11" s="38">
        <f>B11-D11</f>
        <v>-436886.09999999404</v>
      </c>
      <c r="G11" s="38"/>
      <c r="H11" s="32">
        <f>IF(D11=0,"n/a",IF(AND(F11/D11&lt;1,F11/D11&gt;-1),F11/D11,"n/a"))</f>
        <v>-5.8448646768431379E-3</v>
      </c>
      <c r="I11" s="38"/>
      <c r="J11" s="38">
        <v>71522280.840000004</v>
      </c>
      <c r="K11" s="38"/>
      <c r="L11" s="38">
        <f>B11-J11</f>
        <v>2787833.0600000024</v>
      </c>
      <c r="M11" s="38"/>
      <c r="N11" s="32">
        <f>IF(J11=0,"n/a",IF(AND(L11/J11&lt;1,L11/J11&gt;-1),L11/J11,"n/a"))</f>
        <v>3.8978525674210063E-2</v>
      </c>
      <c r="O11" s="34"/>
      <c r="P11" s="39">
        <f>IF(B48=0,"n/a",B11/B48)</f>
        <v>9.4428679123572432E-2</v>
      </c>
      <c r="Q11" s="40">
        <f>IF(D48=0,"n/a",D11/D48)</f>
        <v>9.4270875373315036E-2</v>
      </c>
      <c r="R11" s="40">
        <f>IF(J48=0,"n/a",J11/J48)</f>
        <v>9.3255462342200474E-2</v>
      </c>
    </row>
    <row r="12" spans="1:20" x14ac:dyDescent="0.2">
      <c r="A12" s="29" t="s">
        <v>14</v>
      </c>
      <c r="B12" s="38">
        <v>10053411.43</v>
      </c>
      <c r="C12" s="38"/>
      <c r="D12" s="38">
        <v>10586000</v>
      </c>
      <c r="E12" s="38"/>
      <c r="F12" s="38">
        <f>B12-D12</f>
        <v>-532588.5700000003</v>
      </c>
      <c r="G12" s="38"/>
      <c r="H12" s="32">
        <f>IF(D12=0,"n/a",IF(AND(F12/D12&lt;1,F12/D12&gt;-1),F12/D12,"n/a"))</f>
        <v>-5.0310652748913685E-2</v>
      </c>
      <c r="I12" s="38"/>
      <c r="J12" s="38">
        <v>9440317.5500000007</v>
      </c>
      <c r="K12" s="38"/>
      <c r="L12" s="38">
        <f>B12-J12</f>
        <v>613093.87999999896</v>
      </c>
      <c r="M12" s="38"/>
      <c r="N12" s="32">
        <f>IF(J12=0,"n/a",IF(AND(L12/J12&lt;1,L12/J12&gt;-1),L12/J12,"n/a"))</f>
        <v>6.4944200950104572E-2</v>
      </c>
      <c r="O12" s="34"/>
      <c r="P12" s="39">
        <f>IF(B49=0,"n/a",B12/B49)</f>
        <v>9.3491253136788813E-2</v>
      </c>
      <c r="Q12" s="40">
        <f>IF(D49=0,"n/a",D12/D49)</f>
        <v>9.2463839004961218E-2</v>
      </c>
      <c r="R12" s="40">
        <f>IF(J49=0,"n/a",J12/J49)</f>
        <v>8.7827515366814504E-2</v>
      </c>
    </row>
    <row r="13" spans="1:20" x14ac:dyDescent="0.2">
      <c r="A13" s="29" t="s">
        <v>15</v>
      </c>
      <c r="B13" s="38">
        <v>1588000.57</v>
      </c>
      <c r="C13" s="38"/>
      <c r="D13" s="38">
        <v>1317000</v>
      </c>
      <c r="E13" s="38"/>
      <c r="F13" s="38">
        <f>B13-D13</f>
        <v>271000.57000000007</v>
      </c>
      <c r="G13" s="38"/>
      <c r="H13" s="32">
        <f>IF(D13=0,"n/a",IF(AND(F13/D13&lt;1,F13/D13&gt;-1),F13/D13,"n/a"))</f>
        <v>0.20577112376613521</v>
      </c>
      <c r="I13" s="38"/>
      <c r="J13" s="38">
        <v>1784419.57</v>
      </c>
      <c r="K13" s="38"/>
      <c r="L13" s="38">
        <f>B13-J13</f>
        <v>-196419</v>
      </c>
      <c r="M13" s="38"/>
      <c r="N13" s="32">
        <f>IF(J13=0,"n/a",IF(AND(L13/J13&lt;1,L13/J13&gt;-1),L13/J13,"n/a"))</f>
        <v>-0.11007444846617546</v>
      </c>
      <c r="O13" s="34"/>
      <c r="P13" s="39">
        <f>IF(B50=0,"n/a",B13/B50)</f>
        <v>0.23022104628421028</v>
      </c>
      <c r="Q13" s="40">
        <f>IF(D50=0,"n/a",D13/D50)</f>
        <v>0.19419050427602477</v>
      </c>
      <c r="R13" s="40">
        <f>IF(J50=0,"n/a",J13/J50)</f>
        <v>0.22563495248063115</v>
      </c>
      <c r="S13" s="41"/>
    </row>
    <row r="14" spans="1:20" x14ac:dyDescent="0.2">
      <c r="A14" s="29" t="s">
        <v>16</v>
      </c>
      <c r="B14" s="38">
        <v>14404.2</v>
      </c>
      <c r="C14" s="42"/>
      <c r="D14" s="38">
        <v>22000</v>
      </c>
      <c r="E14" s="42"/>
      <c r="F14" s="38">
        <f>B14-D14</f>
        <v>-7595.7999999999993</v>
      </c>
      <c r="G14" s="42"/>
      <c r="H14" s="32">
        <f>IF(D14=0,"n/a",IF(AND(F14/D14&lt;1,F14/D14&gt;-1),F14/D14,"n/a"))</f>
        <v>-0.34526363636363633</v>
      </c>
      <c r="I14" s="42"/>
      <c r="J14" s="38">
        <v>14023.75</v>
      </c>
      <c r="K14" s="38"/>
      <c r="L14" s="38">
        <f>B14-J14</f>
        <v>380.45000000000073</v>
      </c>
      <c r="M14" s="42"/>
      <c r="N14" s="32">
        <f>IF(J14=0,"n/a",IF(AND(L14/J14&lt;1,L14/J14&gt;-1),L14/J14,"n/a"))</f>
        <v>2.7128977627239557E-2</v>
      </c>
      <c r="O14" s="43"/>
      <c r="P14" s="39">
        <f>IF(B51=0,"n/a",B14/B51)</f>
        <v>4.8839866513994357E-2</v>
      </c>
      <c r="Q14" s="40">
        <f>IF(D51=0,"n/a",D14/D51)</f>
        <v>7.3578595317725759E-2</v>
      </c>
      <c r="R14" s="40">
        <f>IF(J51=0,"n/a",J14/J51)</f>
        <v>5.1763435700575816E-2</v>
      </c>
    </row>
    <row r="15" spans="1:20" ht="8.4499999999999993" customHeight="1" x14ac:dyDescent="0.2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">
      <c r="A16" s="47" t="s">
        <v>18</v>
      </c>
      <c r="B16" s="48">
        <f>SUM(B10:B15)</f>
        <v>163679820.63</v>
      </c>
      <c r="C16" s="38"/>
      <c r="D16" s="48">
        <f>SUM(D10:D15)</f>
        <v>163649000</v>
      </c>
      <c r="E16" s="38"/>
      <c r="F16" s="48">
        <f>SUM(F10:F15)</f>
        <v>30820.63000000692</v>
      </c>
      <c r="G16" s="49"/>
      <c r="H16" s="50">
        <f>IF(D16=0,"n/a",IF(AND(F16/D16&lt;1,F16/D16&gt;-1),F16/D16,"n/a"))</f>
        <v>1.8833375089372329E-4</v>
      </c>
      <c r="I16" s="49"/>
      <c r="J16" s="48">
        <f>SUM(J10:J15)</f>
        <v>158572875.49000001</v>
      </c>
      <c r="K16" s="38"/>
      <c r="L16" s="48">
        <f>SUM(L10:L15)</f>
        <v>5106945.1400000015</v>
      </c>
      <c r="M16" s="49"/>
      <c r="N16" s="50">
        <f>IF(J16=0,"n/a",IF(AND(L16/J16&lt;1,L16/J16&gt;-1),L16/J16,"n/a"))</f>
        <v>3.2205666474920285E-2</v>
      </c>
      <c r="O16" s="34"/>
      <c r="P16" s="51">
        <f>IF(B53=0,"n/a",B16/B53)</f>
        <v>0.10277072867648654</v>
      </c>
      <c r="Q16" s="51">
        <f>IF(D53=0,"n/a",D16/D53)</f>
        <v>0.10268256305776925</v>
      </c>
      <c r="R16" s="51">
        <f>IF(J53=0,"n/a",J16/J53)</f>
        <v>0.10020726653222804</v>
      </c>
    </row>
    <row r="17" spans="1:20" x14ac:dyDescent="0.2">
      <c r="A17" s="29" t="s">
        <v>19</v>
      </c>
      <c r="B17" s="38">
        <v>631206.16</v>
      </c>
      <c r="C17" s="38"/>
      <c r="D17" s="38">
        <v>414000</v>
      </c>
      <c r="E17" s="38"/>
      <c r="F17" s="38">
        <f>B17-D17</f>
        <v>217206.16000000003</v>
      </c>
      <c r="G17" s="38"/>
      <c r="H17" s="32">
        <f>IF(D17=0,"n/a",IF(AND(F17/D17&lt;1,F17/D17&gt;-1),F17/D17,"n/a"))</f>
        <v>0.52465256038647345</v>
      </c>
      <c r="I17" s="38"/>
      <c r="J17" s="38">
        <v>991209.73</v>
      </c>
      <c r="K17" s="38"/>
      <c r="L17" s="38">
        <f>B17-J17</f>
        <v>-360003.56999999995</v>
      </c>
      <c r="M17" s="38"/>
      <c r="N17" s="32">
        <f>IF(J17=0,"n/a",IF(AND(L17/J17&lt;1,L17/J17&gt;-1),L17/J17,"n/a"))</f>
        <v>-0.36319616232984309</v>
      </c>
      <c r="O17" s="43"/>
      <c r="P17" s="40">
        <f>IF(B54=0,"n/a",B17/B54)</f>
        <v>3.6857654572116385E-3</v>
      </c>
      <c r="Q17" s="40">
        <f>IF(D54=0,"n/a",D17/D54)</f>
        <v>2.3346303501945525E-3</v>
      </c>
      <c r="R17" s="40">
        <f>IF(J54=0,"n/a",J17/J54)</f>
        <v>5.3378174659230795E-3</v>
      </c>
    </row>
    <row r="18" spans="1:20" ht="12.75" customHeight="1" x14ac:dyDescent="0.2">
      <c r="A18" s="29" t="s">
        <v>20</v>
      </c>
      <c r="B18" s="38">
        <v>9163008.2400000002</v>
      </c>
      <c r="C18" s="42"/>
      <c r="D18" s="38">
        <v>8280000</v>
      </c>
      <c r="E18" s="42"/>
      <c r="F18" s="38">
        <f>B18-D18</f>
        <v>883008.24000000022</v>
      </c>
      <c r="G18" s="42"/>
      <c r="H18" s="32">
        <f>IF(D18=0,"n/a",IF(AND(F18/D18&lt;1,F18/D18&gt;-1),F18/D18,"n/a"))</f>
        <v>0.10664350724637683</v>
      </c>
      <c r="I18" s="42"/>
      <c r="J18" s="38">
        <v>6635470.4000000004</v>
      </c>
      <c r="K18" s="38"/>
      <c r="L18" s="38">
        <f>B18-J18</f>
        <v>2527537.84</v>
      </c>
      <c r="M18" s="42"/>
      <c r="N18" s="32">
        <f>IF(J18=0,"n/a",IF(AND(L18/J18&lt;1,L18/J18&gt;-1),L18/J18,"n/a"))</f>
        <v>0.38091313616590011</v>
      </c>
      <c r="O18" s="34"/>
      <c r="P18" s="51">
        <f>IF(B55=0,"n/a",B18/B55)</f>
        <v>2.6189676309268273E-2</v>
      </c>
      <c r="Q18" s="51" t="str">
        <f>IF(D55=0,"n/a",D18/D55)</f>
        <v>n/a</v>
      </c>
      <c r="R18" s="51">
        <f>IF(J55=0,"n/a",J18/J55)</f>
        <v>2.7341793098901463E-2</v>
      </c>
    </row>
    <row r="19" spans="1:20" ht="6" customHeight="1" x14ac:dyDescent="0.2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21</v>
      </c>
      <c r="B20" s="38">
        <f>SUM(B16:B18)</f>
        <v>173474035.03</v>
      </c>
      <c r="C20" s="38"/>
      <c r="D20" s="38">
        <f>SUM(D16:D18)</f>
        <v>172343000</v>
      </c>
      <c r="E20" s="38"/>
      <c r="F20" s="38">
        <f>SUM(F16:F18)</f>
        <v>1131035.0300000072</v>
      </c>
      <c r="G20" s="38"/>
      <c r="H20" s="56">
        <f>IF(D20=0,"n/a",IF(AND(F20/D20&lt;1,F20/D20&gt;-1),F20/D20,"n/a"))</f>
        <v>6.5626978177239998E-3</v>
      </c>
      <c r="I20" s="38"/>
      <c r="J20" s="38">
        <f>SUM(J16:J18)</f>
        <v>166199555.62</v>
      </c>
      <c r="K20" s="38"/>
      <c r="L20" s="38">
        <f>SUM(L16:L18)</f>
        <v>7274479.4100000011</v>
      </c>
      <c r="M20" s="38"/>
      <c r="N20" s="56">
        <f>IF(J20=0,"n/a",IF(AND(L20/J20&lt;1,L20/J20&gt;-1),L20/J20,"n/a"))</f>
        <v>4.3769547895978908E-2</v>
      </c>
      <c r="O20" s="34"/>
      <c r="P20" s="33"/>
      <c r="Q20" s="57"/>
      <c r="R20" s="57"/>
    </row>
    <row r="21" spans="1:20" ht="6.6" customHeight="1" x14ac:dyDescent="0.2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">
      <c r="A22" s="29" t="s">
        <v>22</v>
      </c>
      <c r="B22" s="38">
        <v>516627.12</v>
      </c>
      <c r="C22" s="38"/>
      <c r="D22" s="38">
        <v>0</v>
      </c>
      <c r="E22" s="38"/>
      <c r="F22" s="38">
        <f>B22-D22</f>
        <v>516627.12</v>
      </c>
      <c r="G22" s="38"/>
      <c r="H22" s="32" t="str">
        <f>IF(D22=0,"n/a",IF(AND(F22/D22&lt;1,F22/D22&gt;-1),F22/D22,"n/a"))</f>
        <v>n/a</v>
      </c>
      <c r="I22" s="38"/>
      <c r="J22" s="38">
        <v>-1440118.11</v>
      </c>
      <c r="K22" s="38"/>
      <c r="L22" s="38">
        <f>B22-J22</f>
        <v>1956745.23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">
      <c r="A23" s="29" t="s">
        <v>23</v>
      </c>
      <c r="B23" s="38">
        <v>1759251.81</v>
      </c>
      <c r="C23" s="38"/>
      <c r="D23" s="38">
        <v>1215000</v>
      </c>
      <c r="E23" s="38"/>
      <c r="F23" s="38">
        <f>B23-D23</f>
        <v>544251.81000000006</v>
      </c>
      <c r="G23" s="38"/>
      <c r="H23" s="32">
        <f>IF(D23=0,"n/a",IF(AND(F23/D23&lt;1,F23/D23&gt;-1),F23/D23,"n/a"))</f>
        <v>0.44794387654320994</v>
      </c>
      <c r="I23" s="38"/>
      <c r="J23" s="38">
        <v>1781157.19</v>
      </c>
      <c r="K23" s="38"/>
      <c r="L23" s="38">
        <f>B23-J23</f>
        <v>-21905.379999999888</v>
      </c>
      <c r="M23" s="38"/>
      <c r="N23" s="32">
        <f>IF(J23=0,"n/a",IF(AND(L23/J23&lt;1,L23/J23&gt;-1),L23/J23,"n/a"))</f>
        <v>-1.2298397986985017E-2</v>
      </c>
      <c r="O23" s="43"/>
      <c r="P23" s="59"/>
      <c r="Q23" s="59"/>
      <c r="R23" s="59"/>
    </row>
    <row r="24" spans="1:20" x14ac:dyDescent="0.2">
      <c r="A24" s="29" t="s">
        <v>24</v>
      </c>
      <c r="B24" s="38">
        <v>-2666438.13</v>
      </c>
      <c r="C24" s="38"/>
      <c r="D24" s="38">
        <v>-2320000</v>
      </c>
      <c r="E24" s="38"/>
      <c r="F24" s="38">
        <f>B24-D24</f>
        <v>-346438.12999999989</v>
      </c>
      <c r="G24" s="38"/>
      <c r="H24" s="32">
        <f>IF(D24=0,"n/a",IF(AND(F24/D24&lt;1,F24/D24&gt;-1),F24/D24,"n/a"))</f>
        <v>0.14932678017241374</v>
      </c>
      <c r="I24" s="38"/>
      <c r="J24" s="38">
        <v>-2581667.23</v>
      </c>
      <c r="K24" s="38"/>
      <c r="L24" s="38">
        <f>B24-J24</f>
        <v>-84770.899999999907</v>
      </c>
      <c r="M24" s="38"/>
      <c r="N24" s="32">
        <f>IF(J24=0,"n/a",IF(AND(L24/J24&lt;1,L24/J24&gt;-1),L24/J24,"n/a"))</f>
        <v>3.2835719110088368E-2</v>
      </c>
      <c r="O24" s="43"/>
      <c r="P24" s="59"/>
      <c r="Q24" s="59"/>
      <c r="R24" s="59"/>
    </row>
    <row r="25" spans="1:20" x14ac:dyDescent="0.2">
      <c r="A25" s="29" t="s">
        <v>25</v>
      </c>
      <c r="B25" s="48">
        <v>1567899.66</v>
      </c>
      <c r="C25" s="42"/>
      <c r="D25" s="48">
        <v>-314000</v>
      </c>
      <c r="E25" s="42"/>
      <c r="F25" s="48">
        <f>B25-D25</f>
        <v>1881899.66</v>
      </c>
      <c r="G25" s="42"/>
      <c r="H25" s="50" t="str">
        <f>IF(D25=0,"n/a",IF(AND(F25/D25&lt;1,F25/D25&gt;-1),F25/D25,"n/a"))</f>
        <v>n/a</v>
      </c>
      <c r="I25" s="42"/>
      <c r="J25" s="48">
        <v>-15559.81</v>
      </c>
      <c r="K25" s="38"/>
      <c r="L25" s="48">
        <f>B25-J25</f>
        <v>1583459.47</v>
      </c>
      <c r="M25" s="42"/>
      <c r="N25" s="50" t="str">
        <f>IF(J25=0,"n/a",IF(AND(L25/J25&lt;1,L25/J25&gt;-1),L25/J25,"n/a"))</f>
        <v>n/a</v>
      </c>
      <c r="O25" s="43"/>
      <c r="P25" s="59"/>
      <c r="Q25" s="59"/>
      <c r="R25" s="59"/>
    </row>
    <row r="26" spans="1:20" ht="12.75" customHeight="1" x14ac:dyDescent="0.2">
      <c r="A26" s="29" t="s">
        <v>26</v>
      </c>
      <c r="B26" s="48">
        <f>SUM(B22:B25)</f>
        <v>1177340.4600000002</v>
      </c>
      <c r="C26" s="38"/>
      <c r="D26" s="48">
        <f>SUM(D22:D25)</f>
        <v>-1419000</v>
      </c>
      <c r="E26" s="38"/>
      <c r="F26" s="48">
        <f>SUM(F22:F25)</f>
        <v>2596340.46</v>
      </c>
      <c r="G26" s="38"/>
      <c r="H26" s="50" t="str">
        <f>IF(D26=0,"n/a",IF(AND(F26/D26&lt;1,F26/D26&gt;-1),F26/D26,"n/a"))</f>
        <v>n/a</v>
      </c>
      <c r="I26" s="38"/>
      <c r="J26" s="48">
        <f>SUM(J22:J25)</f>
        <v>-2256187.9600000004</v>
      </c>
      <c r="K26" s="38"/>
      <c r="L26" s="48">
        <f>SUM(L22:L25)</f>
        <v>3433528.42</v>
      </c>
      <c r="M26" s="38"/>
      <c r="N26" s="50" t="str">
        <f>IF(J26=0,"n/a",IF(AND(L26/J26&lt;1,L26/J26&gt;-1),L26/J26,"n/a"))</f>
        <v>n/a</v>
      </c>
      <c r="O26" s="34"/>
      <c r="P26" s="57"/>
      <c r="Q26" s="57"/>
      <c r="R26" s="57"/>
    </row>
    <row r="27" spans="1:20" ht="6.6" customHeight="1" x14ac:dyDescent="0.2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5" thickBot="1" x14ac:dyDescent="0.25">
      <c r="A28" s="61" t="s">
        <v>27</v>
      </c>
      <c r="B28" s="62">
        <f>+B26+B20</f>
        <v>174651375.49000001</v>
      </c>
      <c r="C28" s="30"/>
      <c r="D28" s="62">
        <f>+D26+D20</f>
        <v>170924000</v>
      </c>
      <c r="E28" s="30"/>
      <c r="F28" s="62">
        <f>+F26+F20</f>
        <v>3727375.4900000072</v>
      </c>
      <c r="G28" s="38"/>
      <c r="H28" s="63">
        <f>IF(D28=0,"n/a",IF(AND(F28/D28&lt;1,F28/D28&gt;-1),F28/D28,"n/a"))</f>
        <v>2.1807209578526172E-2</v>
      </c>
      <c r="I28" s="38"/>
      <c r="J28" s="62">
        <f>+J26+J20</f>
        <v>163943367.66</v>
      </c>
      <c r="K28" s="30"/>
      <c r="L28" s="62">
        <f>+L26+L20</f>
        <v>10708007.830000002</v>
      </c>
      <c r="M28" s="38"/>
      <c r="N28" s="63">
        <f>IF(J28=0,"n/a",IF(AND(L28/J28&lt;1,L28/J28&gt;-1),L28/J28,"n/a"))</f>
        <v>6.531528528929087E-2</v>
      </c>
      <c r="O28" s="34"/>
      <c r="P28" s="57"/>
      <c r="Q28" s="57"/>
      <c r="R28" s="57"/>
    </row>
    <row r="29" spans="1:20" ht="4.1500000000000004" customHeight="1" thickTop="1" x14ac:dyDescent="0.2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">
      <c r="A31" s="29" t="s">
        <v>28</v>
      </c>
      <c r="B31" s="30">
        <v>6721790.5</v>
      </c>
      <c r="C31" s="30"/>
      <c r="D31" s="30">
        <v>5919631</v>
      </c>
      <c r="E31" s="30"/>
      <c r="F31" s="30"/>
      <c r="G31" s="38"/>
      <c r="H31" s="38"/>
      <c r="I31" s="38"/>
      <c r="J31" s="30">
        <v>6480886.5800000001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">
      <c r="A32" s="29" t="s">
        <v>29</v>
      </c>
      <c r="B32" s="38">
        <v>-4946303.67</v>
      </c>
      <c r="C32" s="38"/>
      <c r="D32" s="38">
        <v>-5839258</v>
      </c>
      <c r="E32" s="38"/>
      <c r="F32" s="38"/>
      <c r="G32" s="38"/>
      <c r="H32" s="38"/>
      <c r="I32" s="38"/>
      <c r="J32" s="38">
        <v>-7097798.79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">
      <c r="A33" s="29" t="s">
        <v>30</v>
      </c>
      <c r="B33" s="38">
        <v>7338877.0099999998</v>
      </c>
      <c r="C33" s="38"/>
      <c r="D33" s="38">
        <v>8216553</v>
      </c>
      <c r="E33" s="70"/>
      <c r="F33" s="38"/>
      <c r="G33" s="70"/>
      <c r="H33" s="70"/>
      <c r="I33" s="70"/>
      <c r="J33" s="38">
        <v>8175603.0199999996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">
      <c r="A34" s="29" t="s">
        <v>31</v>
      </c>
      <c r="B34" s="38">
        <v>-4301741.5199999996</v>
      </c>
      <c r="C34" s="38"/>
      <c r="D34" s="38">
        <v>-4234225</v>
      </c>
      <c r="E34" s="38"/>
      <c r="F34" s="38"/>
      <c r="G34" s="38"/>
      <c r="H34" s="38"/>
      <c r="I34" s="38"/>
      <c r="J34" s="38">
        <v>-4037658.35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">
      <c r="A35" s="29" t="s">
        <v>32</v>
      </c>
      <c r="B35" s="38">
        <v>1312217.1499999999</v>
      </c>
      <c r="C35" s="38"/>
      <c r="D35" s="38">
        <v>1157319</v>
      </c>
      <c r="E35" s="38"/>
      <c r="F35" s="38"/>
      <c r="G35" s="38"/>
      <c r="H35" s="38"/>
      <c r="I35" s="38"/>
      <c r="J35" s="38">
        <v>1220813.49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">
      <c r="A36" s="29" t="s">
        <v>33</v>
      </c>
      <c r="B36" s="38">
        <v>-482839.63</v>
      </c>
      <c r="C36" s="38"/>
      <c r="D36" s="38">
        <v>-457805</v>
      </c>
      <c r="E36" s="38"/>
      <c r="F36" s="38"/>
      <c r="G36" s="38"/>
      <c r="H36" s="38"/>
      <c r="I36" s="38"/>
      <c r="J36" s="38">
        <v>-464658.83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">
      <c r="A37" s="29" t="s">
        <v>34</v>
      </c>
      <c r="B37" s="38">
        <v>-3215.86</v>
      </c>
      <c r="C37" s="38"/>
      <c r="D37" s="38">
        <v>0</v>
      </c>
      <c r="E37" s="38"/>
      <c r="F37" s="38"/>
      <c r="G37" s="38"/>
      <c r="H37" s="38"/>
      <c r="I37" s="38"/>
      <c r="J37" s="38">
        <v>-13363.81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">
      <c r="A38" s="29" t="s">
        <v>35</v>
      </c>
      <c r="B38" s="38">
        <v>-123524.91</v>
      </c>
      <c r="C38" s="38"/>
      <c r="D38" s="38">
        <v>0</v>
      </c>
      <c r="E38" s="38"/>
      <c r="F38" s="38"/>
      <c r="G38" s="38"/>
      <c r="H38" s="38"/>
      <c r="I38" s="38"/>
      <c r="J38" s="38">
        <v>-269037.63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">
      <c r="A39" s="29" t="s">
        <v>36</v>
      </c>
      <c r="B39" s="38">
        <v>4734121.99</v>
      </c>
      <c r="C39" s="38"/>
      <c r="D39" s="38">
        <v>5043810</v>
      </c>
      <c r="E39" s="38"/>
      <c r="F39" s="38"/>
      <c r="G39" s="38"/>
      <c r="H39" s="38"/>
      <c r="I39" s="38"/>
      <c r="J39" s="38">
        <v>3978919.56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">
      <c r="A40" s="29" t="s">
        <v>37</v>
      </c>
      <c r="B40" s="38">
        <v>1727908.19</v>
      </c>
      <c r="C40" s="38"/>
      <c r="D40" s="38">
        <v>0</v>
      </c>
      <c r="E40" s="38"/>
      <c r="F40" s="38"/>
      <c r="G40" s="38"/>
      <c r="H40" s="38"/>
      <c r="I40" s="38"/>
      <c r="J40" s="38">
        <v>1697296.38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">
      <c r="A41" s="29" t="s">
        <v>38</v>
      </c>
      <c r="B41" s="38">
        <v>-42825958.270000003</v>
      </c>
      <c r="C41" s="38"/>
      <c r="D41" s="38">
        <v>0</v>
      </c>
      <c r="E41" s="38"/>
      <c r="F41" s="38"/>
      <c r="G41" s="38"/>
      <c r="H41" s="38"/>
      <c r="I41" s="38"/>
      <c r="J41" s="38">
        <v>12859686.050000001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">
      <c r="A45" s="20" t="s">
        <v>39</v>
      </c>
      <c r="B45" s="21">
        <v>2016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2015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">
      <c r="A47" s="29" t="s">
        <v>12</v>
      </c>
      <c r="B47" s="85">
        <v>690999493.88</v>
      </c>
      <c r="C47" s="85"/>
      <c r="D47" s="85">
        <v>679272000</v>
      </c>
      <c r="E47" s="85"/>
      <c r="F47" s="85">
        <f>B47-D47</f>
        <v>11727493.879999995</v>
      </c>
      <c r="G47" s="49"/>
      <c r="H47" s="56">
        <f>IF(D47=0,"n/a",IF(AND(F47/D47&lt;1,F47/D47&gt;-1),F47/D47,"n/a"))</f>
        <v>1.7264798019055689E-2</v>
      </c>
      <c r="I47" s="49"/>
      <c r="J47" s="85">
        <v>699832453.19299996</v>
      </c>
      <c r="K47" s="85"/>
      <c r="L47" s="85">
        <f>+B47-J47</f>
        <v>-8832959.3129999638</v>
      </c>
      <c r="M47" s="49"/>
      <c r="N47" s="56">
        <f>IF(J47=0,"n/a",IF(AND(L47/J47&lt;1,L47/J47&gt;-1),L47/J47,"n/a"))</f>
        <v>-1.2621534301102222E-2</v>
      </c>
      <c r="O47" s="86"/>
      <c r="P47" s="25"/>
      <c r="Q47" s="28"/>
      <c r="R47" s="28"/>
    </row>
    <row r="48" spans="1:20" x14ac:dyDescent="0.2">
      <c r="A48" s="29" t="s">
        <v>13</v>
      </c>
      <c r="B48" s="85">
        <v>786944332.90499997</v>
      </c>
      <c r="C48" s="85"/>
      <c r="D48" s="85">
        <v>792896000</v>
      </c>
      <c r="E48" s="85"/>
      <c r="F48" s="85">
        <f>B48-D48</f>
        <v>-5951667.0950000286</v>
      </c>
      <c r="G48" s="49"/>
      <c r="H48" s="56">
        <f>IF(D48=0,"n/a",IF(AND(F48/D48&lt;1,F48/D48&gt;-1),F48/D48,"n/a"))</f>
        <v>-7.5062392734987042E-3</v>
      </c>
      <c r="I48" s="49"/>
      <c r="J48" s="85">
        <v>766950042.85699999</v>
      </c>
      <c r="K48" s="85"/>
      <c r="L48" s="85">
        <f>+B48-J48</f>
        <v>19994290.047999978</v>
      </c>
      <c r="M48" s="49"/>
      <c r="N48" s="56">
        <f>IF(J48=0,"n/a",IF(AND(L48/J48&lt;1,L48/J48&gt;-1),L48/J48,"n/a"))</f>
        <v>2.60698727827413E-2</v>
      </c>
      <c r="O48" s="86"/>
      <c r="P48" s="25"/>
      <c r="Q48" s="28"/>
      <c r="R48" s="28"/>
    </row>
    <row r="49" spans="1:18" ht="12.75" customHeight="1" x14ac:dyDescent="0.2">
      <c r="A49" s="29" t="s">
        <v>14</v>
      </c>
      <c r="B49" s="85">
        <v>107533176.55599999</v>
      </c>
      <c r="C49" s="85"/>
      <c r="D49" s="85">
        <v>114488000</v>
      </c>
      <c r="E49" s="85"/>
      <c r="F49" s="85">
        <f>B49-D49</f>
        <v>-6954823.4440000057</v>
      </c>
      <c r="G49" s="49"/>
      <c r="H49" s="56">
        <f>IF(D49=0,"n/a",IF(AND(F49/D49&lt;1,F49/D49&gt;-1),F49/D49,"n/a"))</f>
        <v>-6.0747182621759536E-2</v>
      </c>
      <c r="I49" s="49"/>
      <c r="J49" s="85">
        <v>107487016.006</v>
      </c>
      <c r="K49" s="85"/>
      <c r="L49" s="85">
        <f>+B49-J49</f>
        <v>46160.54999999702</v>
      </c>
      <c r="M49" s="49"/>
      <c r="N49" s="56">
        <f>IF(J49=0,"n/a",IF(AND(L49/J49&lt;1,L49/J49&gt;-1),L49/J49,"n/a"))</f>
        <v>4.2945233494453232E-4</v>
      </c>
      <c r="O49" s="86"/>
      <c r="P49" s="25"/>
      <c r="Q49" s="28"/>
      <c r="R49" s="28"/>
    </row>
    <row r="50" spans="1:18" x14ac:dyDescent="0.2">
      <c r="A50" s="29" t="s">
        <v>15</v>
      </c>
      <c r="B50" s="85">
        <v>6897721.1059999997</v>
      </c>
      <c r="C50" s="85"/>
      <c r="D50" s="85">
        <v>6782000</v>
      </c>
      <c r="E50" s="85"/>
      <c r="F50" s="85">
        <f>B50-D50</f>
        <v>115721.10599999968</v>
      </c>
      <c r="G50" s="49"/>
      <c r="H50" s="56">
        <f>IF(D50=0,"n/a",IF(AND(F50/D50&lt;1,F50/D50&gt;-1),F50/D50,"n/a"))</f>
        <v>1.7062976408139145E-2</v>
      </c>
      <c r="I50" s="49"/>
      <c r="J50" s="85">
        <v>7908435.9510000004</v>
      </c>
      <c r="K50" s="85"/>
      <c r="L50" s="85">
        <f>+B50-J50</f>
        <v>-1010714.8450000007</v>
      </c>
      <c r="M50" s="49"/>
      <c r="N50" s="56">
        <f>IF(J50=0,"n/a",IF(AND(L50/J50&lt;1,L50/J50&gt;-1),L50/J50,"n/a"))</f>
        <v>-0.12780211552098344</v>
      </c>
      <c r="O50" s="86"/>
      <c r="P50" s="87"/>
      <c r="Q50" s="28"/>
      <c r="R50" s="28"/>
    </row>
    <row r="51" spans="1:18" x14ac:dyDescent="0.2">
      <c r="A51" s="29" t="s">
        <v>16</v>
      </c>
      <c r="B51" s="85">
        <v>294927.09600000002</v>
      </c>
      <c r="C51" s="88"/>
      <c r="D51" s="85">
        <v>299000</v>
      </c>
      <c r="E51" s="88"/>
      <c r="F51" s="85">
        <f>B51-D51</f>
        <v>-4072.9039999999804</v>
      </c>
      <c r="G51" s="89"/>
      <c r="H51" s="56">
        <f>IF(D51=0,"n/a",IF(AND(F51/D51&lt;1,F51/D51&gt;-1),F51/D51,"n/a"))</f>
        <v>-1.3621752508361139E-2</v>
      </c>
      <c r="I51" s="89"/>
      <c r="J51" s="85">
        <v>270920</v>
      </c>
      <c r="K51" s="88"/>
      <c r="L51" s="85">
        <f>+B51-J51</f>
        <v>24007.09600000002</v>
      </c>
      <c r="M51" s="89"/>
      <c r="N51" s="56">
        <f>IF(J51=0,"n/a",IF(AND(L51/J51&lt;1,L51/J51&gt;-1),L51/J51,"n/a"))</f>
        <v>8.8613228997490107E-2</v>
      </c>
      <c r="O51" s="86"/>
      <c r="P51" s="25"/>
      <c r="Q51" s="28"/>
      <c r="R51" s="28"/>
    </row>
    <row r="52" spans="1:18" ht="6" customHeight="1" x14ac:dyDescent="0.2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">
      <c r="A53" s="47" t="s">
        <v>18</v>
      </c>
      <c r="B53" s="94">
        <f>SUM(B47:B52)</f>
        <v>1592669651.5429997</v>
      </c>
      <c r="C53" s="85"/>
      <c r="D53" s="94">
        <f>SUM(D47:D52)</f>
        <v>1593737000</v>
      </c>
      <c r="E53" s="85"/>
      <c r="F53" s="94">
        <f>SUM(F47:F52)</f>
        <v>-1067348.4570000395</v>
      </c>
      <c r="G53" s="49"/>
      <c r="H53" s="50">
        <f>IF(D53=0,"n/a",IF(AND(F53/D53&lt;1,F53/D53&gt;-1),F53/D53,"n/a"))</f>
        <v>-6.6971429853234226E-4</v>
      </c>
      <c r="I53" s="49"/>
      <c r="J53" s="94">
        <f>SUM(J47:J52)</f>
        <v>1582448868.007</v>
      </c>
      <c r="K53" s="85"/>
      <c r="L53" s="94">
        <f>SUM(L47:L52)</f>
        <v>10220783.536000011</v>
      </c>
      <c r="M53" s="49"/>
      <c r="N53" s="50">
        <f>IF(J53=0,"n/a",IF(AND(L53/J53&lt;1,L53/J53&gt;-1),L53/J53,"n/a"))</f>
        <v>6.4588396773113304E-3</v>
      </c>
      <c r="O53" s="86"/>
      <c r="P53" s="25"/>
      <c r="Q53" s="28"/>
      <c r="R53" s="28"/>
    </row>
    <row r="54" spans="1:18" ht="12.75" customHeight="1" x14ac:dyDescent="0.2">
      <c r="A54" s="29" t="s">
        <v>19</v>
      </c>
      <c r="B54" s="85">
        <v>171255107.61000001</v>
      </c>
      <c r="C54" s="88"/>
      <c r="D54" s="85">
        <v>177330000</v>
      </c>
      <c r="E54" s="88"/>
      <c r="F54" s="85">
        <f>B54-D54</f>
        <v>-6074892.3899999857</v>
      </c>
      <c r="G54" s="89"/>
      <c r="H54" s="56">
        <f>IF(D54=0,"n/a",IF(AND(F54/D54&lt;1,F54/D54&gt;-1),F54/D54,"n/a"))</f>
        <v>-3.4257555912705046E-2</v>
      </c>
      <c r="I54" s="89"/>
      <c r="J54" s="85">
        <v>185695696.102</v>
      </c>
      <c r="K54" s="88"/>
      <c r="L54" s="85">
        <f>+B54-J54</f>
        <v>-14440588.491999984</v>
      </c>
      <c r="M54" s="89"/>
      <c r="N54" s="56">
        <f>IF(J54=0,"n/a",IF(AND(L54/J54&lt;1,L54/J54&gt;-1),L54/J54,"n/a"))</f>
        <v>-7.7764799050959024E-2</v>
      </c>
      <c r="O54" s="86"/>
      <c r="P54" s="25"/>
      <c r="Q54" s="28"/>
      <c r="R54" s="28"/>
    </row>
    <row r="55" spans="1:18" x14ac:dyDescent="0.2">
      <c r="A55" s="29" t="s">
        <v>20</v>
      </c>
      <c r="B55" s="85">
        <v>349871000</v>
      </c>
      <c r="C55" s="88"/>
      <c r="D55" s="85">
        <v>0</v>
      </c>
      <c r="E55" s="88"/>
      <c r="F55" s="85">
        <f>B55-D55</f>
        <v>349871000</v>
      </c>
      <c r="G55" s="89"/>
      <c r="H55" s="56" t="str">
        <f>IF(D55=0,"n/a",IF(AND(F55/D55&lt;1,F55/D55&gt;-1),F55/D55,"n/a"))</f>
        <v>n/a</v>
      </c>
      <c r="I55" s="89"/>
      <c r="J55" s="85">
        <v>242686000</v>
      </c>
      <c r="K55" s="88"/>
      <c r="L55" s="85">
        <f>+B55-J55</f>
        <v>107185000</v>
      </c>
      <c r="M55" s="89"/>
      <c r="N55" s="56">
        <f>IF(J55=0,"n/a",IF(AND(L55/J55&lt;1,L55/J55&gt;-1),L55/J55,"n/a"))</f>
        <v>0.44166124127473361</v>
      </c>
      <c r="O55" s="86"/>
      <c r="P55" s="25"/>
      <c r="Q55" s="28"/>
      <c r="R55" s="28"/>
    </row>
    <row r="56" spans="1:18" ht="6" customHeight="1" x14ac:dyDescent="0.2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5" thickBot="1" x14ac:dyDescent="0.25">
      <c r="A57" s="47" t="s">
        <v>40</v>
      </c>
      <c r="B57" s="97">
        <f>SUM(B53:B55)</f>
        <v>2113795759.1529999</v>
      </c>
      <c r="C57" s="85"/>
      <c r="D57" s="97">
        <f>SUM(D53:D55)</f>
        <v>1771067000</v>
      </c>
      <c r="E57" s="85"/>
      <c r="F57" s="97">
        <f>SUM(F53:F55)</f>
        <v>342728759.153</v>
      </c>
      <c r="G57" s="49"/>
      <c r="H57" s="63">
        <f>IF(D57=0,"n/a",IF(AND(F57/D57&lt;1,F57/D57&gt;-1),F57/D57,"n/a"))</f>
        <v>0.19351541141752401</v>
      </c>
      <c r="I57" s="49"/>
      <c r="J57" s="97">
        <f>SUM(J53:J55)</f>
        <v>2010830564.109</v>
      </c>
      <c r="K57" s="85"/>
      <c r="L57" s="97">
        <f>SUM(L53:L55)</f>
        <v>102965195.04400003</v>
      </c>
      <c r="M57" s="49"/>
      <c r="N57" s="63">
        <f>IF(J57=0,"n/a",IF(AND(L57/J57&lt;1,L57/J57&gt;-1),L57/J57,"n/a"))</f>
        <v>5.1205306345452312E-2</v>
      </c>
      <c r="O57" s="86"/>
      <c r="P57" s="28"/>
      <c r="Q57" s="28"/>
      <c r="R57" s="28"/>
    </row>
    <row r="58" spans="1:18" ht="12.75" customHeight="1" thickTop="1" x14ac:dyDescent="0.2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">
      <c r="A60" s="107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22" activePane="bottomRight" state="frozen"/>
      <selection activeCell="A4" sqref="A4:D4"/>
      <selection pane="topRight" activeCell="A4" sqref="A4:D4"/>
      <selection pane="bottomLeft" activeCell="A4" sqref="A4:D4"/>
      <selection pane="bottomRight" activeCell="D51" sqref="D51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42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0" t="s">
        <v>7</v>
      </c>
      <c r="B8" s="21">
        <v>2016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2015</v>
      </c>
      <c r="K8" s="9"/>
      <c r="L8" s="22" t="s">
        <v>9</v>
      </c>
      <c r="M8" s="11"/>
      <c r="N8" s="23" t="s">
        <v>10</v>
      </c>
      <c r="O8" s="24"/>
      <c r="P8" s="21">
        <v>2016</v>
      </c>
      <c r="Q8" s="22" t="s">
        <v>11</v>
      </c>
      <c r="R8" s="21">
        <v>2015</v>
      </c>
    </row>
    <row r="9" spans="1:20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">
      <c r="A10" s="29" t="s">
        <v>12</v>
      </c>
      <c r="B10" s="30">
        <v>69381856.829999998</v>
      </c>
      <c r="C10" s="30"/>
      <c r="D10" s="30">
        <v>76018000</v>
      </c>
      <c r="E10" s="30"/>
      <c r="F10" s="30">
        <f>B10-D10</f>
        <v>-6636143.1700000018</v>
      </c>
      <c r="G10" s="31"/>
      <c r="H10" s="32">
        <f>IF(D10=0,"n/a",IF(AND(F10/D10&lt;1,F10/D10&gt;-1),F10/D10,"n/a"))</f>
        <v>-8.729699768475889E-2</v>
      </c>
      <c r="I10" s="33"/>
      <c r="J10" s="30">
        <v>69952365.530000001</v>
      </c>
      <c r="K10" s="30"/>
      <c r="L10" s="30">
        <f>B10-J10</f>
        <v>-570508.70000000298</v>
      </c>
      <c r="M10" s="33"/>
      <c r="N10" s="32">
        <f>IF(J10=0,"n/a",IF(AND(L10/J10&lt;1,L10/J10&gt;-1),L10/J10,"n/a"))</f>
        <v>-8.1556741602302613E-3</v>
      </c>
      <c r="O10" s="34"/>
      <c r="P10" s="35">
        <f>IF(B47=0,"n/a",B10/B47)</f>
        <v>0.11340358187839657</v>
      </c>
      <c r="Q10" s="36">
        <f>IF(D47=0,"n/a",D10/D47)</f>
        <v>0.11246746982960774</v>
      </c>
      <c r="R10" s="36">
        <f>IF(J47=0,"n/a",J10/J47)</f>
        <v>0.10877074401980279</v>
      </c>
      <c r="T10" s="37"/>
    </row>
    <row r="11" spans="1:20" x14ac:dyDescent="0.2">
      <c r="A11" s="29" t="s">
        <v>13</v>
      </c>
      <c r="B11" s="38">
        <v>70885604.120000005</v>
      </c>
      <c r="C11" s="38"/>
      <c r="D11" s="38">
        <v>75457000</v>
      </c>
      <c r="E11" s="38"/>
      <c r="F11" s="38">
        <f>B11-D11</f>
        <v>-4571395.8799999952</v>
      </c>
      <c r="G11" s="38"/>
      <c r="H11" s="32">
        <f>IF(D11=0,"n/a",IF(AND(F11/D11&lt;1,F11/D11&gt;-1),F11/D11,"n/a"))</f>
        <v>-6.0582793909113739E-2</v>
      </c>
      <c r="I11" s="38"/>
      <c r="J11" s="38">
        <v>66871553.530000001</v>
      </c>
      <c r="K11" s="38"/>
      <c r="L11" s="38">
        <f>B11-J11</f>
        <v>4014050.5900000036</v>
      </c>
      <c r="M11" s="38"/>
      <c r="N11" s="32">
        <f>IF(J11=0,"n/a",IF(AND(L11/J11&lt;1,L11/J11&gt;-1),L11/J11,"n/a"))</f>
        <v>6.0026279906884701E-2</v>
      </c>
      <c r="O11" s="34"/>
      <c r="P11" s="39">
        <f>IF(B48=0,"n/a",B11/B48)</f>
        <v>9.5176305305161274E-2</v>
      </c>
      <c r="Q11" s="40">
        <f>IF(D48=0,"n/a",D11/D48)</f>
        <v>9.9622801933387642E-2</v>
      </c>
      <c r="R11" s="40">
        <f>IF(J48=0,"n/a",J11/J48)</f>
        <v>9.6180988707110629E-2</v>
      </c>
    </row>
    <row r="12" spans="1:20" x14ac:dyDescent="0.2">
      <c r="A12" s="29" t="s">
        <v>14</v>
      </c>
      <c r="B12" s="38">
        <v>9048355.3499999996</v>
      </c>
      <c r="C12" s="38"/>
      <c r="D12" s="38">
        <v>9992000</v>
      </c>
      <c r="E12" s="38"/>
      <c r="F12" s="38">
        <f>B12-D12</f>
        <v>-943644.65000000037</v>
      </c>
      <c r="G12" s="38"/>
      <c r="H12" s="32">
        <f>IF(D12=0,"n/a",IF(AND(F12/D12&lt;1,F12/D12&gt;-1),F12/D12,"n/a"))</f>
        <v>-9.4440017013610933E-2</v>
      </c>
      <c r="I12" s="38"/>
      <c r="J12" s="38">
        <v>9083307.7699999996</v>
      </c>
      <c r="K12" s="38"/>
      <c r="L12" s="38">
        <f>B12-J12</f>
        <v>-34952.419999999925</v>
      </c>
      <c r="M12" s="38"/>
      <c r="N12" s="32">
        <f>IF(J12=0,"n/a",IF(AND(L12/J12&lt;1,L12/J12&gt;-1),L12/J12,"n/a"))</f>
        <v>-3.847983673463035E-3</v>
      </c>
      <c r="O12" s="34"/>
      <c r="P12" s="39">
        <f>IF(B49=0,"n/a",B12/B49)</f>
        <v>8.8364497142519358E-2</v>
      </c>
      <c r="Q12" s="40">
        <f>IF(D49=0,"n/a",D12/D49)</f>
        <v>9.3113409747460629E-2</v>
      </c>
      <c r="R12" s="40">
        <f>IF(J49=0,"n/a",J12/J49)</f>
        <v>8.9504587903009428E-2</v>
      </c>
    </row>
    <row r="13" spans="1:20" x14ac:dyDescent="0.2">
      <c r="A13" s="29" t="s">
        <v>15</v>
      </c>
      <c r="B13" s="38">
        <v>1805639.32</v>
      </c>
      <c r="C13" s="38"/>
      <c r="D13" s="38">
        <v>1295000</v>
      </c>
      <c r="E13" s="38"/>
      <c r="F13" s="38">
        <f>B13-D13</f>
        <v>510639.32000000007</v>
      </c>
      <c r="G13" s="38"/>
      <c r="H13" s="32">
        <f>IF(D13=0,"n/a",IF(AND(F13/D13&lt;1,F13/D13&gt;-1),F13/D13,"n/a"))</f>
        <v>0.39431607722007728</v>
      </c>
      <c r="I13" s="38"/>
      <c r="J13" s="38">
        <v>1754881.73</v>
      </c>
      <c r="K13" s="38"/>
      <c r="L13" s="38">
        <f>B13-J13</f>
        <v>50757.590000000084</v>
      </c>
      <c r="M13" s="38"/>
      <c r="N13" s="32">
        <f>IF(J13=0,"n/a",IF(AND(L13/J13&lt;1,L13/J13&gt;-1),L13/J13,"n/a"))</f>
        <v>2.8923652877735576E-2</v>
      </c>
      <c r="O13" s="34"/>
      <c r="P13" s="39">
        <f>IF(B50=0,"n/a",B13/B50)</f>
        <v>0.20608805156522131</v>
      </c>
      <c r="Q13" s="40">
        <f>IF(D50=0,"n/a",D13/D50)</f>
        <v>0.18374006810442678</v>
      </c>
      <c r="R13" s="40">
        <f>IF(J50=0,"n/a",J13/J50)</f>
        <v>0.22422370819221746</v>
      </c>
      <c r="S13" s="41"/>
    </row>
    <row r="14" spans="1:20" x14ac:dyDescent="0.2">
      <c r="A14" s="29" t="s">
        <v>16</v>
      </c>
      <c r="B14" s="38">
        <v>16250.66</v>
      </c>
      <c r="C14" s="42"/>
      <c r="D14" s="38">
        <v>21000</v>
      </c>
      <c r="E14" s="42"/>
      <c r="F14" s="38">
        <f>B14-D14</f>
        <v>-4749.34</v>
      </c>
      <c r="G14" s="42"/>
      <c r="H14" s="32">
        <f>IF(D14=0,"n/a",IF(AND(F14/D14&lt;1,F14/D14&gt;-1),F14/D14,"n/a"))</f>
        <v>-0.22615904761904762</v>
      </c>
      <c r="I14" s="42"/>
      <c r="J14" s="38">
        <v>16581.89</v>
      </c>
      <c r="K14" s="38"/>
      <c r="L14" s="38">
        <f>B14-J14</f>
        <v>-331.22999999999956</v>
      </c>
      <c r="M14" s="42"/>
      <c r="N14" s="32">
        <f>IF(J14=0,"n/a",IF(AND(L14/J14&lt;1,L14/J14&gt;-1),L14/J14,"n/a"))</f>
        <v>-1.9975406904761735E-2</v>
      </c>
      <c r="O14" s="43"/>
      <c r="P14" s="39">
        <f>IF(B51=0,"n/a",B14/B51)</f>
        <v>4.9172468083772555E-2</v>
      </c>
      <c r="Q14" s="40">
        <f>IF(D51=0,"n/a",D14/D51)</f>
        <v>6.1946902654867256E-2</v>
      </c>
      <c r="R14" s="40">
        <f>IF(J51=0,"n/a",J14/J51)</f>
        <v>4.9649350260494642E-2</v>
      </c>
    </row>
    <row r="15" spans="1:20" ht="8.4499999999999993" customHeight="1" x14ac:dyDescent="0.2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">
      <c r="A16" s="47" t="s">
        <v>18</v>
      </c>
      <c r="B16" s="48">
        <f>SUM(B10:B15)</f>
        <v>151137706.27999997</v>
      </c>
      <c r="C16" s="38"/>
      <c r="D16" s="48">
        <f>SUM(D10:D15)</f>
        <v>162783000</v>
      </c>
      <c r="E16" s="38"/>
      <c r="F16" s="48">
        <f>SUM(F10:F15)</f>
        <v>-11645293.719999997</v>
      </c>
      <c r="G16" s="49"/>
      <c r="H16" s="50">
        <f>IF(D16=0,"n/a",IF(AND(F16/D16&lt;1,F16/D16&gt;-1),F16/D16,"n/a"))</f>
        <v>-7.1538758469864766E-2</v>
      </c>
      <c r="I16" s="49"/>
      <c r="J16" s="48">
        <f>SUM(J10:J15)</f>
        <v>147678690.44999999</v>
      </c>
      <c r="K16" s="38"/>
      <c r="L16" s="48">
        <f>SUM(L10:L15)</f>
        <v>3459015.8300000005</v>
      </c>
      <c r="M16" s="49"/>
      <c r="N16" s="50">
        <f>IF(J16=0,"n/a",IF(AND(L16/J16&lt;1,L16/J16&gt;-1),L16/J16,"n/a"))</f>
        <v>2.3422579245928037E-2</v>
      </c>
      <c r="O16" s="34"/>
      <c r="P16" s="51">
        <f>IF(B53=0,"n/a",B16/B53)</f>
        <v>0.10294882765246699</v>
      </c>
      <c r="Q16" s="51">
        <f>IF(D53=0,"n/a",D16/D53)</f>
        <v>0.10515459921771794</v>
      </c>
      <c r="R16" s="51">
        <f>IF(J53=0,"n/a",J16/J53)</f>
        <v>0.10198592656085662</v>
      </c>
    </row>
    <row r="17" spans="1:20" x14ac:dyDescent="0.2">
      <c r="A17" s="29" t="s">
        <v>19</v>
      </c>
      <c r="B17" s="38">
        <v>1038881.09</v>
      </c>
      <c r="C17" s="38"/>
      <c r="D17" s="38">
        <v>414000</v>
      </c>
      <c r="E17" s="38"/>
      <c r="F17" s="38">
        <f>B17-D17</f>
        <v>624881.09</v>
      </c>
      <c r="G17" s="38"/>
      <c r="H17" s="32" t="str">
        <f>IF(D17=0,"n/a",IF(AND(F17/D17&lt;1,F17/D17&gt;-1),F17/D17,"n/a"))</f>
        <v>n/a</v>
      </c>
      <c r="I17" s="38"/>
      <c r="J17" s="38">
        <v>883006.03</v>
      </c>
      <c r="K17" s="38"/>
      <c r="L17" s="38">
        <f>B17-J17</f>
        <v>155875.05999999994</v>
      </c>
      <c r="M17" s="38"/>
      <c r="N17" s="32">
        <f>IF(J17=0,"n/a",IF(AND(L17/J17&lt;1,L17/J17&gt;-1),L17/J17,"n/a"))</f>
        <v>0.17652774126582119</v>
      </c>
      <c r="O17" s="43"/>
      <c r="P17" s="40">
        <f>IF(B54=0,"n/a",B17/B54)</f>
        <v>5.8999405072188271E-3</v>
      </c>
      <c r="Q17" s="40">
        <f>IF(D54=0,"n/a",D17/D54)</f>
        <v>2.3344723754102244E-3</v>
      </c>
      <c r="R17" s="40">
        <f>IF(J54=0,"n/a",J17/J54)</f>
        <v>4.9509617588319342E-3</v>
      </c>
    </row>
    <row r="18" spans="1:20" ht="12.75" customHeight="1" x14ac:dyDescent="0.2">
      <c r="A18" s="29" t="s">
        <v>20</v>
      </c>
      <c r="B18" s="38">
        <v>5498599.2599999998</v>
      </c>
      <c r="C18" s="42"/>
      <c r="D18" s="38">
        <v>4635000</v>
      </c>
      <c r="E18" s="42"/>
      <c r="F18" s="38">
        <f>B18-D18</f>
        <v>863599.25999999978</v>
      </c>
      <c r="G18" s="42"/>
      <c r="H18" s="32">
        <f>IF(D18=0,"n/a",IF(AND(F18/D18&lt;1,F18/D18&gt;-1),F18/D18,"n/a"))</f>
        <v>0.18632130744336564</v>
      </c>
      <c r="I18" s="42"/>
      <c r="J18" s="38">
        <v>6497215.04</v>
      </c>
      <c r="K18" s="38"/>
      <c r="L18" s="38">
        <f>B18-J18</f>
        <v>-998615.78000000026</v>
      </c>
      <c r="M18" s="42"/>
      <c r="N18" s="32">
        <f>IF(J18=0,"n/a",IF(AND(L18/J18&lt;1,L18/J18&gt;-1),L18/J18,"n/a"))</f>
        <v>-0.1536990501087063</v>
      </c>
      <c r="O18" s="34"/>
      <c r="P18" s="51">
        <f>IF(B55=0,"n/a",B18/B55)</f>
        <v>2.4440608681737769E-2</v>
      </c>
      <c r="Q18" s="51" t="str">
        <f>IF(D55=0,"n/a",D18/D55)</f>
        <v>n/a</v>
      </c>
      <c r="R18" s="51">
        <f>IF(J55=0,"n/a",J18/J55)</f>
        <v>2.6583588195100795E-2</v>
      </c>
    </row>
    <row r="19" spans="1:20" ht="6" customHeight="1" x14ac:dyDescent="0.2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21</v>
      </c>
      <c r="B20" s="38">
        <f>SUM(B16:B18)</f>
        <v>157675186.62999997</v>
      </c>
      <c r="C20" s="38"/>
      <c r="D20" s="38">
        <f>SUM(D16:D18)</f>
        <v>167832000</v>
      </c>
      <c r="E20" s="38"/>
      <c r="F20" s="38">
        <f>SUM(F16:F18)</f>
        <v>-10156813.369999997</v>
      </c>
      <c r="G20" s="38"/>
      <c r="H20" s="56">
        <f>IF(D20=0,"n/a",IF(AND(F20/D20&lt;1,F20/D20&gt;-1),F20/D20,"n/a"))</f>
        <v>-6.051774018065683E-2</v>
      </c>
      <c r="I20" s="38"/>
      <c r="J20" s="38">
        <f>SUM(J16:J18)</f>
        <v>155058911.51999998</v>
      </c>
      <c r="K20" s="38"/>
      <c r="L20" s="38">
        <f>SUM(L16:L18)</f>
        <v>2616275.1100000003</v>
      </c>
      <c r="M20" s="38"/>
      <c r="N20" s="56">
        <f>IF(J20=0,"n/a",IF(AND(L20/J20&lt;1,L20/J20&gt;-1),L20/J20,"n/a"))</f>
        <v>1.6872781347123961E-2</v>
      </c>
      <c r="O20" s="34"/>
      <c r="P20" s="33"/>
      <c r="Q20" s="57"/>
      <c r="R20" s="57"/>
    </row>
    <row r="21" spans="1:20" ht="6.6" customHeight="1" x14ac:dyDescent="0.2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">
      <c r="A22" s="29" t="s">
        <v>22</v>
      </c>
      <c r="B22" s="38">
        <v>775729.89</v>
      </c>
      <c r="C22" s="38"/>
      <c r="D22" s="38">
        <v>0</v>
      </c>
      <c r="E22" s="38"/>
      <c r="F22" s="38">
        <f>B22-D22</f>
        <v>775729.89</v>
      </c>
      <c r="G22" s="38"/>
      <c r="H22" s="32" t="str">
        <f>IF(D22=0,"n/a",IF(AND(F22/D22&lt;1,F22/D22&gt;-1),F22/D22,"n/a"))</f>
        <v>n/a</v>
      </c>
      <c r="I22" s="38"/>
      <c r="J22" s="38">
        <v>-1761945.56</v>
      </c>
      <c r="K22" s="38"/>
      <c r="L22" s="38">
        <f>B22-J22</f>
        <v>2537675.4500000002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">
      <c r="A23" s="29" t="s">
        <v>23</v>
      </c>
      <c r="B23" s="38">
        <v>1279551.78</v>
      </c>
      <c r="C23" s="38"/>
      <c r="D23" s="38">
        <v>1215000</v>
      </c>
      <c r="E23" s="38"/>
      <c r="F23" s="38">
        <f>B23-D23</f>
        <v>64551.780000000028</v>
      </c>
      <c r="G23" s="38"/>
      <c r="H23" s="32">
        <f>IF(D23=0,"n/a",IF(AND(F23/D23&lt;1,F23/D23&gt;-1),F23/D23,"n/a"))</f>
        <v>5.3129037037037058E-2</v>
      </c>
      <c r="I23" s="38"/>
      <c r="J23" s="38">
        <v>1783819.15</v>
      </c>
      <c r="K23" s="38"/>
      <c r="L23" s="38">
        <f>B23-J23</f>
        <v>-504267.36999999988</v>
      </c>
      <c r="M23" s="38"/>
      <c r="N23" s="32">
        <f>IF(J23=0,"n/a",IF(AND(L23/J23&lt;1,L23/J23&gt;-1),L23/J23,"n/a"))</f>
        <v>-0.28268973903548456</v>
      </c>
      <c r="O23" s="43"/>
      <c r="P23" s="59"/>
      <c r="Q23" s="59"/>
      <c r="R23" s="59"/>
    </row>
    <row r="24" spans="1:20" x14ac:dyDescent="0.2">
      <c r="A24" s="29" t="s">
        <v>24</v>
      </c>
      <c r="B24" s="38">
        <v>-7470560.0999999996</v>
      </c>
      <c r="C24" s="38"/>
      <c r="D24" s="38">
        <v>-1473000</v>
      </c>
      <c r="E24" s="38"/>
      <c r="F24" s="38">
        <f>B24-D24</f>
        <v>-5997560.0999999996</v>
      </c>
      <c r="G24" s="38"/>
      <c r="H24" s="32" t="str">
        <f>IF(D24=0,"n/a",IF(AND(F24/D24&lt;1,F24/D24&gt;-1),F24/D24,"n/a"))</f>
        <v>n/a</v>
      </c>
      <c r="I24" s="38"/>
      <c r="J24" s="38">
        <v>-4519150.2300000004</v>
      </c>
      <c r="K24" s="38"/>
      <c r="L24" s="38">
        <f>B24-J24</f>
        <v>-2951409.8699999992</v>
      </c>
      <c r="M24" s="38"/>
      <c r="N24" s="32">
        <f>IF(J24=0,"n/a",IF(AND(L24/J24&lt;1,L24/J24&gt;-1),L24/J24,"n/a"))</f>
        <v>0.65308956768184245</v>
      </c>
      <c r="O24" s="43"/>
      <c r="P24" s="59"/>
      <c r="Q24" s="59"/>
      <c r="R24" s="59"/>
    </row>
    <row r="25" spans="1:20" x14ac:dyDescent="0.2">
      <c r="A25" s="29" t="s">
        <v>25</v>
      </c>
      <c r="B25" s="48">
        <v>1493548.89</v>
      </c>
      <c r="C25" s="42"/>
      <c r="D25" s="48">
        <v>339000</v>
      </c>
      <c r="E25" s="42"/>
      <c r="F25" s="48">
        <f>B25-D25</f>
        <v>1154548.8899999999</v>
      </c>
      <c r="G25" s="42"/>
      <c r="H25" s="50" t="str">
        <f>IF(D25=0,"n/a",IF(AND(F25/D25&lt;1,F25/D25&gt;-1),F25/D25,"n/a"))</f>
        <v>n/a</v>
      </c>
      <c r="I25" s="42"/>
      <c r="J25" s="48">
        <v>-7447.48</v>
      </c>
      <c r="K25" s="38"/>
      <c r="L25" s="48">
        <f>B25-J25</f>
        <v>1500996.3699999999</v>
      </c>
      <c r="M25" s="42"/>
      <c r="N25" s="50" t="str">
        <f>IF(J25=0,"n/a",IF(AND(L25/J25&lt;1,L25/J25&gt;-1),L25/J25,"n/a"))</f>
        <v>n/a</v>
      </c>
      <c r="O25" s="43"/>
      <c r="P25" s="59"/>
      <c r="Q25" s="59"/>
      <c r="R25" s="59"/>
    </row>
    <row r="26" spans="1:20" ht="12.75" customHeight="1" x14ac:dyDescent="0.2">
      <c r="A26" s="29" t="s">
        <v>26</v>
      </c>
      <c r="B26" s="48">
        <f>SUM(B22:B25)</f>
        <v>-3921729.54</v>
      </c>
      <c r="C26" s="38"/>
      <c r="D26" s="48">
        <f>SUM(D22:D25)</f>
        <v>81000</v>
      </c>
      <c r="E26" s="38"/>
      <c r="F26" s="48">
        <f>SUM(F22:F25)</f>
        <v>-4002729.54</v>
      </c>
      <c r="G26" s="38"/>
      <c r="H26" s="50" t="str">
        <f>IF(D26=0,"n/a",IF(AND(F26/D26&lt;1,F26/D26&gt;-1),F26/D26,"n/a"))</f>
        <v>n/a</v>
      </c>
      <c r="I26" s="38"/>
      <c r="J26" s="48">
        <f>SUM(J22:J25)</f>
        <v>-4504724.120000001</v>
      </c>
      <c r="K26" s="38"/>
      <c r="L26" s="48">
        <f>SUM(L22:L25)</f>
        <v>582994.58000000101</v>
      </c>
      <c r="M26" s="38"/>
      <c r="N26" s="50">
        <f>IF(J26=0,"n/a",IF(AND(L26/J26&lt;1,L26/J26&gt;-1),L26/J26,"n/a"))</f>
        <v>-0.12941848700825676</v>
      </c>
      <c r="O26" s="34"/>
      <c r="P26" s="57"/>
      <c r="Q26" s="57"/>
      <c r="R26" s="57"/>
    </row>
    <row r="27" spans="1:20" ht="6.6" customHeight="1" x14ac:dyDescent="0.2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5" thickBot="1" x14ac:dyDescent="0.25">
      <c r="A28" s="61" t="s">
        <v>27</v>
      </c>
      <c r="B28" s="62">
        <f>+B26+B20</f>
        <v>153753457.08999997</v>
      </c>
      <c r="C28" s="30"/>
      <c r="D28" s="62">
        <f>+D26+D20</f>
        <v>167913000</v>
      </c>
      <c r="E28" s="30"/>
      <c r="F28" s="62">
        <f>+F26+F20</f>
        <v>-14159542.909999996</v>
      </c>
      <c r="G28" s="38"/>
      <c r="H28" s="63">
        <f>IF(D28=0,"n/a",IF(AND(F28/D28&lt;1,F28/D28&gt;-1),F28/D28,"n/a"))</f>
        <v>-8.4326662676505071E-2</v>
      </c>
      <c r="I28" s="38"/>
      <c r="J28" s="62">
        <f>+J26+J20</f>
        <v>150554187.39999998</v>
      </c>
      <c r="K28" s="30"/>
      <c r="L28" s="62">
        <f>+L26+L20</f>
        <v>3199269.6900000013</v>
      </c>
      <c r="M28" s="38"/>
      <c r="N28" s="63">
        <f>IF(J28=0,"n/a",IF(AND(L28/J28&lt;1,L28/J28&gt;-1),L28/J28,"n/a"))</f>
        <v>2.124995488501439E-2</v>
      </c>
      <c r="O28" s="34"/>
      <c r="P28" s="57"/>
      <c r="Q28" s="57"/>
      <c r="R28" s="57"/>
    </row>
    <row r="29" spans="1:20" ht="4.1500000000000004" customHeight="1" thickTop="1" x14ac:dyDescent="0.2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">
      <c r="A31" s="29" t="s">
        <v>28</v>
      </c>
      <c r="B31" s="30">
        <v>6379507.9400000004</v>
      </c>
      <c r="C31" s="30"/>
      <c r="D31" s="30">
        <v>6047568</v>
      </c>
      <c r="E31" s="30"/>
      <c r="F31" s="30"/>
      <c r="G31" s="38"/>
      <c r="H31" s="38"/>
      <c r="I31" s="38"/>
      <c r="J31" s="30">
        <v>6344328.3300000001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">
      <c r="A32" s="29" t="s">
        <v>29</v>
      </c>
      <c r="B32" s="38">
        <v>-4409623.74</v>
      </c>
      <c r="C32" s="38"/>
      <c r="D32" s="38">
        <v>-5578815</v>
      </c>
      <c r="E32" s="38"/>
      <c r="F32" s="38"/>
      <c r="G32" s="38"/>
      <c r="H32" s="38"/>
      <c r="I32" s="38"/>
      <c r="J32" s="38">
        <v>-6284800.4299999997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">
      <c r="A33" s="29" t="s">
        <v>30</v>
      </c>
      <c r="B33" s="38">
        <v>6765616.1299999999</v>
      </c>
      <c r="C33" s="38"/>
      <c r="D33" s="38">
        <v>7959641</v>
      </c>
      <c r="E33" s="70"/>
      <c r="F33" s="38"/>
      <c r="G33" s="70"/>
      <c r="H33" s="70"/>
      <c r="I33" s="70"/>
      <c r="J33" s="38">
        <v>7499741.3700000001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">
      <c r="A34" s="29" t="s">
        <v>31</v>
      </c>
      <c r="B34" s="38">
        <v>-3947462.54</v>
      </c>
      <c r="C34" s="38"/>
      <c r="D34" s="38">
        <v>-4105222</v>
      </c>
      <c r="E34" s="38"/>
      <c r="F34" s="38"/>
      <c r="G34" s="38"/>
      <c r="H34" s="38"/>
      <c r="I34" s="38"/>
      <c r="J34" s="38">
        <v>-3693535.22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">
      <c r="A35" s="29" t="s">
        <v>32</v>
      </c>
      <c r="B35" s="38">
        <v>1212834.0900000001</v>
      </c>
      <c r="C35" s="38"/>
      <c r="D35" s="38">
        <v>1122558</v>
      </c>
      <c r="E35" s="38"/>
      <c r="F35" s="38"/>
      <c r="G35" s="38"/>
      <c r="H35" s="38"/>
      <c r="I35" s="38"/>
      <c r="J35" s="38">
        <v>1117632.3600000001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">
      <c r="A36" s="29" t="s">
        <v>33</v>
      </c>
      <c r="B36" s="38">
        <v>-447604.64</v>
      </c>
      <c r="C36" s="38"/>
      <c r="D36" s="38">
        <v>-443410</v>
      </c>
      <c r="E36" s="38"/>
      <c r="F36" s="38"/>
      <c r="G36" s="38"/>
      <c r="H36" s="38"/>
      <c r="I36" s="38"/>
      <c r="J36" s="38">
        <v>-426036.69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">
      <c r="A37" s="29" t="s">
        <v>34</v>
      </c>
      <c r="B37" s="38">
        <v>91.47</v>
      </c>
      <c r="C37" s="38"/>
      <c r="D37" s="38">
        <v>0</v>
      </c>
      <c r="E37" s="38"/>
      <c r="F37" s="38"/>
      <c r="G37" s="38"/>
      <c r="H37" s="38"/>
      <c r="I37" s="38"/>
      <c r="J37" s="38">
        <v>-1755.62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">
      <c r="A38" s="29" t="s">
        <v>35</v>
      </c>
      <c r="B38" s="38">
        <v>-108369.52</v>
      </c>
      <c r="C38" s="38"/>
      <c r="D38" s="38">
        <v>0</v>
      </c>
      <c r="E38" s="38"/>
      <c r="F38" s="38"/>
      <c r="G38" s="38"/>
      <c r="H38" s="38"/>
      <c r="I38" s="38"/>
      <c r="J38" s="38">
        <v>-245655.5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">
      <c r="A39" s="29" t="s">
        <v>36</v>
      </c>
      <c r="B39" s="38">
        <v>4395669.05</v>
      </c>
      <c r="C39" s="38"/>
      <c r="D39" s="38">
        <v>5075034</v>
      </c>
      <c r="E39" s="38"/>
      <c r="F39" s="38"/>
      <c r="G39" s="38"/>
      <c r="H39" s="38"/>
      <c r="I39" s="38"/>
      <c r="J39" s="38">
        <v>3621902.75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">
      <c r="A40" s="29" t="s">
        <v>37</v>
      </c>
      <c r="B40" s="38">
        <v>1575409.39</v>
      </c>
      <c r="C40" s="38"/>
      <c r="D40" s="38">
        <v>0</v>
      </c>
      <c r="E40" s="38"/>
      <c r="F40" s="38"/>
      <c r="G40" s="38"/>
      <c r="H40" s="38"/>
      <c r="I40" s="38"/>
      <c r="J40" s="38">
        <v>1574856.16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">
      <c r="A41" s="29" t="s">
        <v>38</v>
      </c>
      <c r="B41" s="38">
        <v>-11723290.51</v>
      </c>
      <c r="C41" s="38"/>
      <c r="D41" s="38">
        <v>0</v>
      </c>
      <c r="E41" s="38"/>
      <c r="F41" s="38"/>
      <c r="G41" s="38"/>
      <c r="H41" s="38"/>
      <c r="I41" s="38"/>
      <c r="J41" s="38">
        <v>-14312801.640000001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">
      <c r="A45" s="20" t="s">
        <v>39</v>
      </c>
      <c r="B45" s="21">
        <v>2016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2015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">
      <c r="A47" s="29" t="s">
        <v>12</v>
      </c>
      <c r="B47" s="85">
        <v>611813627.75999999</v>
      </c>
      <c r="C47" s="85"/>
      <c r="D47" s="85">
        <v>675911000</v>
      </c>
      <c r="E47" s="85"/>
      <c r="F47" s="85">
        <f>B47-D47</f>
        <v>-64097372.24000001</v>
      </c>
      <c r="G47" s="49"/>
      <c r="H47" s="56">
        <f>IF(D47=0,"n/a",IF(AND(F47/D47&lt;1,F47/D47&gt;-1),F47/D47,"n/a"))</f>
        <v>-9.4831083145562073E-2</v>
      </c>
      <c r="I47" s="49"/>
      <c r="J47" s="85">
        <v>643117468.39999998</v>
      </c>
      <c r="K47" s="85"/>
      <c r="L47" s="85">
        <f>+B47-J47</f>
        <v>-31303840.639999986</v>
      </c>
      <c r="M47" s="49"/>
      <c r="N47" s="56">
        <f>IF(J47=0,"n/a",IF(AND(L47/J47&lt;1,L47/J47&gt;-1),L47/J47,"n/a"))</f>
        <v>-4.8675152173801514E-2</v>
      </c>
      <c r="O47" s="86"/>
      <c r="P47" s="25"/>
      <c r="Q47" s="28"/>
      <c r="R47" s="28"/>
    </row>
    <row r="48" spans="1:20" x14ac:dyDescent="0.2">
      <c r="A48" s="29" t="s">
        <v>13</v>
      </c>
      <c r="B48" s="85">
        <v>744782053.60800004</v>
      </c>
      <c r="C48" s="85"/>
      <c r="D48" s="85">
        <v>757427000</v>
      </c>
      <c r="E48" s="85"/>
      <c r="F48" s="85">
        <f>B48-D48</f>
        <v>-12644946.39199996</v>
      </c>
      <c r="G48" s="49"/>
      <c r="H48" s="56">
        <f>IF(D48=0,"n/a",IF(AND(F48/D48&lt;1,F48/D48&gt;-1),F48/D48,"n/a"))</f>
        <v>-1.6694607390547154E-2</v>
      </c>
      <c r="I48" s="49"/>
      <c r="J48" s="85">
        <v>695267894.71500003</v>
      </c>
      <c r="K48" s="85"/>
      <c r="L48" s="85">
        <f>+B48-J48</f>
        <v>49514158.893000007</v>
      </c>
      <c r="M48" s="49"/>
      <c r="N48" s="56">
        <f>IF(J48=0,"n/a",IF(AND(L48/J48&lt;1,L48/J48&gt;-1),L48/J48,"n/a"))</f>
        <v>7.1215943191647799E-2</v>
      </c>
      <c r="O48" s="86"/>
      <c r="P48" s="25"/>
      <c r="Q48" s="28"/>
      <c r="R48" s="28"/>
    </row>
    <row r="49" spans="1:18" ht="12.75" customHeight="1" x14ac:dyDescent="0.2">
      <c r="A49" s="29" t="s">
        <v>14</v>
      </c>
      <c r="B49" s="85">
        <v>102398085.686</v>
      </c>
      <c r="C49" s="85"/>
      <c r="D49" s="85">
        <v>107310000</v>
      </c>
      <c r="E49" s="85"/>
      <c r="F49" s="85">
        <f>B49-D49</f>
        <v>-4911914.3139999956</v>
      </c>
      <c r="G49" s="49"/>
      <c r="H49" s="56">
        <f>IF(D49=0,"n/a",IF(AND(F49/D49&lt;1,F49/D49&gt;-1),F49/D49,"n/a"))</f>
        <v>-4.577312751840458E-2</v>
      </c>
      <c r="I49" s="49"/>
      <c r="J49" s="85">
        <v>101484270.05599999</v>
      </c>
      <c r="K49" s="85"/>
      <c r="L49" s="85">
        <f>+B49-J49</f>
        <v>913815.63000001013</v>
      </c>
      <c r="M49" s="49"/>
      <c r="N49" s="56">
        <f>IF(J49=0,"n/a",IF(AND(L49/J49&lt;1,L49/J49&gt;-1),L49/J49,"n/a"))</f>
        <v>9.0045051267133112E-3</v>
      </c>
      <c r="O49" s="86"/>
      <c r="P49" s="25"/>
      <c r="Q49" s="28"/>
      <c r="R49" s="28"/>
    </row>
    <row r="50" spans="1:18" x14ac:dyDescent="0.2">
      <c r="A50" s="29" t="s">
        <v>15</v>
      </c>
      <c r="B50" s="85">
        <v>8761494.4499999993</v>
      </c>
      <c r="C50" s="85"/>
      <c r="D50" s="85">
        <v>7048000</v>
      </c>
      <c r="E50" s="85"/>
      <c r="F50" s="85">
        <f>B50-D50</f>
        <v>1713494.4499999993</v>
      </c>
      <c r="G50" s="49"/>
      <c r="H50" s="56">
        <f>IF(D50=0,"n/a",IF(AND(F50/D50&lt;1,F50/D50&gt;-1),F50/D50,"n/a"))</f>
        <v>0.24311782775255381</v>
      </c>
      <c r="I50" s="49"/>
      <c r="J50" s="85">
        <v>7826477.1560000004</v>
      </c>
      <c r="K50" s="85"/>
      <c r="L50" s="85">
        <f>+B50-J50</f>
        <v>935017.29399999883</v>
      </c>
      <c r="M50" s="49"/>
      <c r="N50" s="56">
        <f>IF(J50=0,"n/a",IF(AND(L50/J50&lt;1,L50/J50&gt;-1),L50/J50,"n/a"))</f>
        <v>0.11946847545363215</v>
      </c>
      <c r="O50" s="86"/>
      <c r="P50" s="87"/>
      <c r="Q50" s="28"/>
      <c r="R50" s="28"/>
    </row>
    <row r="51" spans="1:18" x14ac:dyDescent="0.2">
      <c r="A51" s="29" t="s">
        <v>16</v>
      </c>
      <c r="B51" s="85">
        <v>330482.90299999999</v>
      </c>
      <c r="C51" s="88"/>
      <c r="D51" s="85">
        <v>339000</v>
      </c>
      <c r="E51" s="88"/>
      <c r="F51" s="85">
        <f>B51-D51</f>
        <v>-8517.0970000000088</v>
      </c>
      <c r="G51" s="89"/>
      <c r="H51" s="56">
        <f>IF(D51=0,"n/a",IF(AND(F51/D51&lt;1,F51/D51&gt;-1),F51/D51,"n/a"))</f>
        <v>-2.5124179941002977E-2</v>
      </c>
      <c r="I51" s="89"/>
      <c r="J51" s="85">
        <v>333980</v>
      </c>
      <c r="K51" s="88"/>
      <c r="L51" s="85">
        <f>+B51-J51</f>
        <v>-3497.0970000000088</v>
      </c>
      <c r="M51" s="89"/>
      <c r="N51" s="56">
        <f>IF(J51=0,"n/a",IF(AND(L51/J51&lt;1,L51/J51&gt;-1),L51/J51,"n/a"))</f>
        <v>-1.0470977304030208E-2</v>
      </c>
      <c r="O51" s="86"/>
      <c r="P51" s="25"/>
      <c r="Q51" s="28"/>
      <c r="R51" s="28"/>
    </row>
    <row r="52" spans="1:18" ht="6" customHeight="1" x14ac:dyDescent="0.2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">
      <c r="A53" s="47" t="s">
        <v>18</v>
      </c>
      <c r="B53" s="94">
        <f>SUM(B47:B52)</f>
        <v>1468085744.4070003</v>
      </c>
      <c r="C53" s="85"/>
      <c r="D53" s="94">
        <f>SUM(D47:D52)</f>
        <v>1548035000</v>
      </c>
      <c r="E53" s="85"/>
      <c r="F53" s="94">
        <f>SUM(F47:F52)</f>
        <v>-79949255.592999965</v>
      </c>
      <c r="G53" s="49"/>
      <c r="H53" s="50">
        <f>IF(D53=0,"n/a",IF(AND(F53/D53&lt;1,F53/D53&gt;-1),F53/D53,"n/a"))</f>
        <v>-5.1645638240091447E-2</v>
      </c>
      <c r="I53" s="49"/>
      <c r="J53" s="94">
        <f>SUM(J47:J52)</f>
        <v>1448030090.3269999</v>
      </c>
      <c r="K53" s="85"/>
      <c r="L53" s="94">
        <f>SUM(L47:L52)</f>
        <v>20055654.080000032</v>
      </c>
      <c r="M53" s="49"/>
      <c r="N53" s="50">
        <f>IF(J53=0,"n/a",IF(AND(L53/J53&lt;1,L53/J53&gt;-1),L53/J53,"n/a"))</f>
        <v>1.3850302016493997E-2</v>
      </c>
      <c r="O53" s="86"/>
      <c r="P53" s="25"/>
      <c r="Q53" s="28"/>
      <c r="R53" s="28"/>
    </row>
    <row r="54" spans="1:18" ht="12.75" customHeight="1" x14ac:dyDescent="0.2">
      <c r="A54" s="29" t="s">
        <v>19</v>
      </c>
      <c r="B54" s="85">
        <v>176083316.21799999</v>
      </c>
      <c r="C54" s="88"/>
      <c r="D54" s="85">
        <v>177342000</v>
      </c>
      <c r="E54" s="88"/>
      <c r="F54" s="85">
        <f>B54-D54</f>
        <v>-1258683.7820000052</v>
      </c>
      <c r="G54" s="89"/>
      <c r="H54" s="56">
        <f>IF(D54=0,"n/a",IF(AND(F54/D54&lt;1,F54/D54&gt;-1),F54/D54,"n/a"))</f>
        <v>-7.0974940059320701E-3</v>
      </c>
      <c r="I54" s="89"/>
      <c r="J54" s="85">
        <v>178350404.02500001</v>
      </c>
      <c r="K54" s="88"/>
      <c r="L54" s="85">
        <f>+B54-J54</f>
        <v>-2267087.8070000112</v>
      </c>
      <c r="M54" s="89"/>
      <c r="N54" s="56">
        <f>IF(J54=0,"n/a",IF(AND(L54/J54&lt;1,L54/J54&gt;-1),L54/J54,"n/a"))</f>
        <v>-1.2711425126248805E-2</v>
      </c>
      <c r="O54" s="86"/>
      <c r="P54" s="25"/>
      <c r="Q54" s="28"/>
      <c r="R54" s="28"/>
    </row>
    <row r="55" spans="1:18" x14ac:dyDescent="0.2">
      <c r="A55" s="29" t="s">
        <v>20</v>
      </c>
      <c r="B55" s="85">
        <v>224978000</v>
      </c>
      <c r="C55" s="88"/>
      <c r="D55" s="85">
        <v>0</v>
      </c>
      <c r="E55" s="88"/>
      <c r="F55" s="85">
        <f>B55-D55</f>
        <v>224978000</v>
      </c>
      <c r="G55" s="89"/>
      <c r="H55" s="56" t="str">
        <f>IF(D55=0,"n/a",IF(AND(F55/D55&lt;1,F55/D55&gt;-1),F55/D55,"n/a"))</f>
        <v>n/a</v>
      </c>
      <c r="I55" s="89"/>
      <c r="J55" s="85">
        <v>244407000</v>
      </c>
      <c r="K55" s="88"/>
      <c r="L55" s="85">
        <f>+B55-J55</f>
        <v>-19429000</v>
      </c>
      <c r="M55" s="89"/>
      <c r="N55" s="56">
        <f>IF(J55=0,"n/a",IF(AND(L55/J55&lt;1,L55/J55&gt;-1),L55/J55,"n/a"))</f>
        <v>-7.9494449831633299E-2</v>
      </c>
      <c r="O55" s="86"/>
      <c r="P55" s="25"/>
      <c r="Q55" s="28"/>
      <c r="R55" s="28"/>
    </row>
    <row r="56" spans="1:18" ht="6" customHeight="1" x14ac:dyDescent="0.2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5" thickBot="1" x14ac:dyDescent="0.25">
      <c r="A57" s="47" t="s">
        <v>40</v>
      </c>
      <c r="B57" s="97">
        <f>SUM(B53:B55)</f>
        <v>1869147060.6250002</v>
      </c>
      <c r="C57" s="85"/>
      <c r="D57" s="97">
        <f>SUM(D53:D55)</f>
        <v>1725377000</v>
      </c>
      <c r="E57" s="85"/>
      <c r="F57" s="97">
        <f>SUM(F53:F55)</f>
        <v>143770060.62500003</v>
      </c>
      <c r="G57" s="49"/>
      <c r="H57" s="63">
        <f>IF(D57=0,"n/a",IF(AND(F57/D57&lt;1,F57/D57&gt;-1),F57/D57,"n/a"))</f>
        <v>8.3326751559224463E-2</v>
      </c>
      <c r="I57" s="49"/>
      <c r="J57" s="97">
        <f>SUM(J53:J55)</f>
        <v>1870787494.352</v>
      </c>
      <c r="K57" s="85"/>
      <c r="L57" s="97">
        <f>SUM(L53:L55)</f>
        <v>-1640433.7269999795</v>
      </c>
      <c r="M57" s="49"/>
      <c r="N57" s="63">
        <f>IF(J57=0,"n/a",IF(AND(L57/J57&lt;1,L57/J57&gt;-1),L57/J57,"n/a"))</f>
        <v>-8.7686802052746769E-4</v>
      </c>
      <c r="O57" s="86"/>
      <c r="P57" s="28"/>
      <c r="Q57" s="28"/>
      <c r="R57" s="28"/>
    </row>
    <row r="58" spans="1:18" ht="12.75" customHeight="1" thickTop="1" x14ac:dyDescent="0.2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">
      <c r="A60" s="107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Normal="100" workbookViewId="0">
      <pane ySplit="9" topLeftCell="A18" activePane="bottomLeft" state="frozen"/>
      <selection activeCell="F24" sqref="F24"/>
      <selection pane="bottomLeft" activeCell="X41" sqref="X41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hidden="1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44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4"/>
      <c r="G8" s="101"/>
      <c r="H8" s="9"/>
      <c r="I8" s="11"/>
      <c r="J8" s="16"/>
      <c r="K8" s="102"/>
      <c r="L8" s="101"/>
      <c r="M8" s="13"/>
      <c r="N8" s="102"/>
      <c r="O8" s="13"/>
      <c r="P8" s="101"/>
      <c r="Q8" s="103"/>
      <c r="R8" s="102"/>
    </row>
    <row r="9" spans="1:18" ht="12.75" customHeight="1" x14ac:dyDescent="0.2">
      <c r="A9" s="20" t="s">
        <v>7</v>
      </c>
      <c r="B9" s="21">
        <v>2016</v>
      </c>
      <c r="C9" s="11"/>
      <c r="D9" s="22" t="s">
        <v>11</v>
      </c>
      <c r="E9" s="11"/>
      <c r="F9" s="22" t="s">
        <v>9</v>
      </c>
      <c r="G9" s="11"/>
      <c r="H9" s="23" t="s">
        <v>10</v>
      </c>
      <c r="I9" s="11"/>
      <c r="J9" s="21">
        <v>2015</v>
      </c>
      <c r="K9" s="9"/>
      <c r="L9" s="22" t="s">
        <v>9</v>
      </c>
      <c r="M9" s="11"/>
      <c r="N9" s="23" t="s">
        <v>10</v>
      </c>
      <c r="O9" s="24"/>
      <c r="P9" s="21">
        <v>2016</v>
      </c>
      <c r="Q9" s="22" t="s">
        <v>11</v>
      </c>
      <c r="R9" s="21">
        <v>2015</v>
      </c>
    </row>
    <row r="10" spans="1:18" ht="6.6" customHeight="1" x14ac:dyDescent="0.2">
      <c r="A10" s="25"/>
      <c r="B10" s="26"/>
      <c r="C10" s="25"/>
      <c r="D10" s="26"/>
      <c r="E10" s="25"/>
      <c r="F10" s="26"/>
      <c r="G10" s="25"/>
      <c r="H10" s="27"/>
      <c r="I10" s="25"/>
      <c r="J10" s="26"/>
      <c r="K10" s="28"/>
      <c r="L10" s="26"/>
      <c r="M10" s="25"/>
      <c r="N10" s="27"/>
      <c r="O10" s="26"/>
      <c r="P10" s="26"/>
      <c r="Q10" s="26"/>
      <c r="R10" s="26"/>
    </row>
    <row r="11" spans="1:18" x14ac:dyDescent="0.2">
      <c r="A11" s="29" t="s">
        <v>12</v>
      </c>
      <c r="B11" s="30">
        <v>1133291978.5999999</v>
      </c>
      <c r="C11" s="30"/>
      <c r="D11" s="30">
        <v>924496000</v>
      </c>
      <c r="E11" s="30"/>
      <c r="F11" s="30">
        <f>B11-D11</f>
        <v>208795978.5999999</v>
      </c>
      <c r="G11" s="30"/>
      <c r="H11" s="30">
        <f>IF(D11=0,"n/a",IF(AND(F11/D11&lt;1,F11/D11&gt;-1),F11/D11,"n/a"))</f>
        <v>0.22584843914954733</v>
      </c>
      <c r="I11" s="30"/>
      <c r="J11" s="30">
        <v>978696789.22000003</v>
      </c>
      <c r="K11" s="30"/>
      <c r="L11" s="30">
        <f>B11-J11</f>
        <v>154595189.37999988</v>
      </c>
      <c r="M11" s="33"/>
      <c r="N11" s="32">
        <f>IF(J11=0,"n/a",IF(AND(L11/J11&lt;1,L11/J11&gt;-1),L11/J11,"n/a"))</f>
        <v>0.15796024987801263</v>
      </c>
      <c r="O11" s="34"/>
      <c r="P11" s="35">
        <f>IF(B48=0,"n/a",B11/B48)</f>
        <v>0.11108540938292644</v>
      </c>
      <c r="Q11" s="36" t="str">
        <f>IF(D48=0,"n/a",D11/D48)</f>
        <v>n/a</v>
      </c>
      <c r="R11" s="36">
        <f>IF(J48=0,"n/a",J11/J48)</f>
        <v>9.7068291142707486E-2</v>
      </c>
    </row>
    <row r="12" spans="1:18" x14ac:dyDescent="0.2">
      <c r="A12" s="29" t="s">
        <v>13</v>
      </c>
      <c r="B12" s="38">
        <v>875461388.69000006</v>
      </c>
      <c r="C12" s="38"/>
      <c r="D12" s="38">
        <v>116393000</v>
      </c>
      <c r="E12" s="38"/>
      <c r="F12" s="38">
        <f>B12-D12</f>
        <v>759068388.69000006</v>
      </c>
      <c r="G12" s="38"/>
      <c r="H12" s="38" t="str">
        <f>IF(D12=0,"n/a",IF(AND(F12/D12&lt;1,F12/D12&gt;-1),F12/D12,"n/a"))</f>
        <v>n/a</v>
      </c>
      <c r="I12" s="38"/>
      <c r="J12" s="38">
        <v>836642531.38</v>
      </c>
      <c r="K12" s="38"/>
      <c r="L12" s="38">
        <f>B12-J12</f>
        <v>38818857.310000062</v>
      </c>
      <c r="M12" s="38"/>
      <c r="N12" s="32">
        <f>IF(J12=0,"n/a",IF(AND(L12/J12&lt;1,L12/J12&gt;-1),L12/J12,"n/a"))</f>
        <v>4.6398379061569218E-2</v>
      </c>
      <c r="O12" s="34"/>
      <c r="P12" s="39">
        <f>IF(B49=0,"n/a",B12/B49)</f>
        <v>9.8030825641513095E-2</v>
      </c>
      <c r="Q12" s="40">
        <f>IF(D49=0,"n/a",D12/D49)</f>
        <v>1.1178041472067574E-2</v>
      </c>
      <c r="R12" s="40">
        <f>IF(J49=0,"n/a",J12/J49)</f>
        <v>9.3778476329781993E-2</v>
      </c>
    </row>
    <row r="13" spans="1:18" x14ac:dyDescent="0.2">
      <c r="A13" s="29" t="s">
        <v>14</v>
      </c>
      <c r="B13" s="38">
        <v>114069443.54000001</v>
      </c>
      <c r="C13" s="38"/>
      <c r="D13" s="38">
        <v>16829000</v>
      </c>
      <c r="E13" s="38"/>
      <c r="F13" s="38">
        <f>B13-D13</f>
        <v>97240443.540000007</v>
      </c>
      <c r="G13" s="38"/>
      <c r="H13" s="38" t="str">
        <f>IF(D13=0,"n/a",IF(AND(F13/D13&lt;1,F13/D13&gt;-1),F13/D13,"n/a"))</f>
        <v>n/a</v>
      </c>
      <c r="I13" s="38"/>
      <c r="J13" s="38">
        <v>110854277.45</v>
      </c>
      <c r="K13" s="38"/>
      <c r="L13" s="38">
        <f>B13-J13</f>
        <v>3215166.0900000036</v>
      </c>
      <c r="M13" s="38"/>
      <c r="N13" s="32">
        <f>IF(J13=0,"n/a",IF(AND(L13/J13&lt;1,L13/J13&gt;-1),L13/J13,"n/a"))</f>
        <v>2.9003536570342811E-2</v>
      </c>
      <c r="O13" s="34"/>
      <c r="P13" s="39">
        <f>IF(B50=0,"n/a",B13/B50)</f>
        <v>9.2489389105257627E-2</v>
      </c>
      <c r="Q13" s="40">
        <f>IF(D50=0,"n/a",D13/D50)</f>
        <v>1.7765015576189157E-3</v>
      </c>
      <c r="R13" s="40">
        <f>IF(J50=0,"n/a",J13/J50)</f>
        <v>8.867502890526105E-2</v>
      </c>
    </row>
    <row r="14" spans="1:18" x14ac:dyDescent="0.2">
      <c r="A14" s="29" t="s">
        <v>15</v>
      </c>
      <c r="B14" s="38">
        <v>19921374.530000001</v>
      </c>
      <c r="C14" s="38"/>
      <c r="D14" s="38">
        <v>369000</v>
      </c>
      <c r="E14" s="38"/>
      <c r="F14" s="38">
        <f>B14-D14</f>
        <v>19552374.530000001</v>
      </c>
      <c r="G14" s="38"/>
      <c r="H14" s="38" t="str">
        <f>IF(D14=0,"n/a",IF(AND(F14/D14&lt;1,F14/D14&gt;-1),F14/D14,"n/a"))</f>
        <v>n/a</v>
      </c>
      <c r="I14" s="38"/>
      <c r="J14" s="38">
        <v>20590867.129999999</v>
      </c>
      <c r="K14" s="38"/>
      <c r="L14" s="38">
        <f>B14-J14</f>
        <v>-669492.59999999776</v>
      </c>
      <c r="M14" s="38"/>
      <c r="N14" s="32">
        <f>IF(J14=0,"n/a",IF(AND(L14/J14&lt;1,L14/J14&gt;-1),L14/J14,"n/a"))</f>
        <v>-3.2514055662307494E-2</v>
      </c>
      <c r="O14" s="34"/>
      <c r="P14" s="39">
        <f>IF(B51=0,"n/a",B14/B51)</f>
        <v>0.231385715575712</v>
      </c>
      <c r="Q14" s="40">
        <f>IF(D51=0,"n/a",D14/D51)</f>
        <v>2.8742794827854806E-4</v>
      </c>
      <c r="R14" s="40">
        <f>IF(J51=0,"n/a",J14/J51)</f>
        <v>0.22111831526342279</v>
      </c>
    </row>
    <row r="15" spans="1:18" x14ac:dyDescent="0.2">
      <c r="A15" s="29" t="s">
        <v>16</v>
      </c>
      <c r="B15" s="38">
        <v>324382.2</v>
      </c>
      <c r="C15" s="42"/>
      <c r="D15" s="38">
        <v>2226226000</v>
      </c>
      <c r="E15" s="42"/>
      <c r="F15" s="38">
        <f>B15-D15</f>
        <v>-2225901617.8000002</v>
      </c>
      <c r="G15" s="42"/>
      <c r="H15" s="38">
        <f>IF(D15=0,"n/a",IF(AND(F15/D15&lt;1,F15/D15&gt;-1),F15/D15,"n/a"))</f>
        <v>-0.99985429053474362</v>
      </c>
      <c r="I15" s="42"/>
      <c r="J15" s="38">
        <v>319706.25</v>
      </c>
      <c r="K15" s="38"/>
      <c r="L15" s="38">
        <f>B15-J15</f>
        <v>4675.9500000000116</v>
      </c>
      <c r="M15" s="42"/>
      <c r="N15" s="32">
        <f>IF(J15=0,"n/a",IF(AND(L15/J15&lt;1,L15/J15&gt;-1),L15/J15,"n/a"))</f>
        <v>1.4625769749574842E-2</v>
      </c>
      <c r="O15" s="43"/>
      <c r="P15" s="39">
        <f>IF(B52=0,"n/a",B15/B52)</f>
        <v>4.7814997110573826E-2</v>
      </c>
      <c r="Q15" s="40">
        <f>IF(D52=0,"n/a",D15/D52)</f>
        <v>25.507298517381241</v>
      </c>
      <c r="R15" s="40">
        <f>IF(J52=0,"n/a",J15/J52)</f>
        <v>4.8175957088798148E-2</v>
      </c>
    </row>
    <row r="16" spans="1:18" ht="8.4499999999999993" customHeight="1" x14ac:dyDescent="0.2">
      <c r="A16" s="25"/>
      <c r="B16" s="44"/>
      <c r="C16" s="38"/>
      <c r="D16" s="44"/>
      <c r="E16" s="38"/>
      <c r="F16" s="44"/>
      <c r="G16" s="38"/>
      <c r="H16" s="44" t="s">
        <v>3</v>
      </c>
      <c r="I16" s="38"/>
      <c r="J16" s="44"/>
      <c r="K16" s="38"/>
      <c r="L16" s="44"/>
      <c r="M16" s="38"/>
      <c r="N16" s="45" t="s">
        <v>3</v>
      </c>
      <c r="O16" s="34"/>
      <c r="P16" s="46"/>
      <c r="Q16" s="46" t="s">
        <v>17</v>
      </c>
      <c r="R16" s="46" t="s">
        <v>17</v>
      </c>
    </row>
    <row r="17" spans="1:18" x14ac:dyDescent="0.2">
      <c r="A17" s="47" t="s">
        <v>18</v>
      </c>
      <c r="B17" s="48">
        <f>SUM(B11:B16)</f>
        <v>2143068567.5599999</v>
      </c>
      <c r="C17" s="38"/>
      <c r="D17" s="38" t="e">
        <f>SUM(#REF!)</f>
        <v>#REF!</v>
      </c>
      <c r="E17" s="38"/>
      <c r="F17" s="38" t="e">
        <f>SUM(#REF!)</f>
        <v>#REF!</v>
      </c>
      <c r="G17" s="38"/>
      <c r="H17" s="42" t="e">
        <f>IF(D17=0,"n/a",IF(AND(F17/D17&lt;1,F17/D17&gt;-1),F17/D17,"n/a"))</f>
        <v>#REF!</v>
      </c>
      <c r="I17" s="38"/>
      <c r="J17" s="48">
        <f>SUM(J11:J16)</f>
        <v>1947104171.4300001</v>
      </c>
      <c r="K17" s="38"/>
      <c r="L17" s="48">
        <f>SUM(L11:L16)</f>
        <v>195964396.12999994</v>
      </c>
      <c r="M17" s="38"/>
      <c r="N17" s="50">
        <f>IF(J17=0,"n/a",IF(AND(L17/J17&lt;1,L17/J17&gt;-1),L17/J17,"n/a"))</f>
        <v>0.10064402254661033</v>
      </c>
      <c r="O17" s="34"/>
      <c r="P17" s="51">
        <f>IF(B54=0,"n/a",B17/B54)</f>
        <v>0.10475115534186516</v>
      </c>
      <c r="Q17" s="40" t="e">
        <f>IF(D54=0,"n/a",D17/D54)</f>
        <v>#REF!</v>
      </c>
      <c r="R17" s="51">
        <f>IF(J54=0,"n/a",J17/J54)</f>
        <v>9.5662403415016445E-2</v>
      </c>
    </row>
    <row r="18" spans="1:18" x14ac:dyDescent="0.2">
      <c r="A18" s="29" t="s">
        <v>19</v>
      </c>
      <c r="B18" s="38">
        <v>10750627.710000001</v>
      </c>
      <c r="C18" s="38"/>
      <c r="D18" s="38">
        <v>36735000</v>
      </c>
      <c r="E18" s="38"/>
      <c r="F18" s="38">
        <f>B18-D18</f>
        <v>-25984372.289999999</v>
      </c>
      <c r="G18" s="38"/>
      <c r="H18" s="42">
        <f>IF(D18=0,"n/a",IF(AND(F18/D18&lt;1,F18/D18&gt;-1),F18/D18,"n/a"))</f>
        <v>-0.70734646222948139</v>
      </c>
      <c r="I18" s="38"/>
      <c r="J18" s="38">
        <v>9847179.0500000007</v>
      </c>
      <c r="K18" s="38"/>
      <c r="L18" s="38">
        <f>B18-J18</f>
        <v>903448.66000000015</v>
      </c>
      <c r="M18" s="38"/>
      <c r="N18" s="56">
        <f>IF(J18=0,"n/a",IF(AND(L18/J18&lt;1,L18/J18&gt;-1),L18/J18,"n/a"))</f>
        <v>9.1746951630782017E-2</v>
      </c>
      <c r="O18" s="43"/>
      <c r="P18" s="40">
        <f>IF(B55=0,"n/a",B18/B55)</f>
        <v>5.1239736313874558E-3</v>
      </c>
      <c r="Q18" s="40">
        <f>IF(D55=0,"n/a",D18/D55)</f>
        <v>1.7276038743286341E-3</v>
      </c>
      <c r="R18" s="40">
        <f>IF(J55=0,"n/a",J18/J55)</f>
        <v>4.8940483946510504E-3</v>
      </c>
    </row>
    <row r="19" spans="1:18" x14ac:dyDescent="0.2">
      <c r="A19" s="29" t="s">
        <v>20</v>
      </c>
      <c r="B19" s="38">
        <v>53788170.890000001</v>
      </c>
      <c r="C19" s="38"/>
      <c r="D19" s="38">
        <v>2267927000</v>
      </c>
      <c r="E19" s="38"/>
      <c r="F19" s="38">
        <f>B19-D19</f>
        <v>-2214138829.1100001</v>
      </c>
      <c r="G19" s="38"/>
      <c r="H19" s="42">
        <f>IF(D19=0,"n/a",IF(AND(F19/D19&lt;1,F19/D19&gt;-1),F19/D19,"n/a"))</f>
        <v>-0.97628311189469508</v>
      </c>
      <c r="I19" s="38"/>
      <c r="J19" s="38">
        <v>41541442.43</v>
      </c>
      <c r="K19" s="38"/>
      <c r="L19" s="38">
        <f>B19-J19</f>
        <v>12246728.460000001</v>
      </c>
      <c r="M19" s="38"/>
      <c r="N19" s="56">
        <f>IF(J19=0,"n/a",IF(AND(L19/J19&lt;1,L19/J19&gt;-1),L19/J19,"n/a"))</f>
        <v>0.29480749207581142</v>
      </c>
      <c r="O19" s="34"/>
      <c r="P19" s="51">
        <f>IF(B56=0,"n/a",B19/B56)</f>
        <v>1.970081537924535E-2</v>
      </c>
      <c r="Q19" s="51" t="e">
        <f>IF(D56=0,"n/a",D19/D56)</f>
        <v>#REF!</v>
      </c>
      <c r="R19" s="51">
        <f>IF(J56=0,"n/a",J19/J56)</f>
        <v>2.5202108816670427E-2</v>
      </c>
    </row>
    <row r="20" spans="1:18" ht="6" customHeight="1" x14ac:dyDescent="0.2">
      <c r="A20" s="28"/>
      <c r="B20" s="52"/>
      <c r="C20" s="53"/>
      <c r="D20" s="52"/>
      <c r="E20" s="53"/>
      <c r="F20" s="52"/>
      <c r="G20" s="53"/>
      <c r="H20" s="52" t="s">
        <v>3</v>
      </c>
      <c r="I20" s="53"/>
      <c r="J20" s="52"/>
      <c r="K20" s="53"/>
      <c r="L20" s="52"/>
      <c r="M20" s="53"/>
      <c r="N20" s="52" t="s">
        <v>3</v>
      </c>
      <c r="O20" s="54"/>
      <c r="P20" s="54"/>
      <c r="Q20" s="54"/>
      <c r="R20" s="54"/>
    </row>
    <row r="21" spans="1:18" x14ac:dyDescent="0.2">
      <c r="A21" s="55" t="s">
        <v>21</v>
      </c>
      <c r="B21" s="38">
        <f>SUM(B17:B19)</f>
        <v>2207607366.1599998</v>
      </c>
      <c r="C21" s="38"/>
      <c r="D21" s="38" t="e">
        <f>SUM(D17:D19)</f>
        <v>#REF!</v>
      </c>
      <c r="E21" s="38"/>
      <c r="F21" s="38" t="e">
        <f>SUM(F17:F19)</f>
        <v>#REF!</v>
      </c>
      <c r="G21" s="38"/>
      <c r="H21" s="42" t="e">
        <f>IF(D21=0,"n/a",IF(AND(F21/D21&lt;1,F21/D21&gt;-1),F21/D21,"n/a"))</f>
        <v>#REF!</v>
      </c>
      <c r="I21" s="38"/>
      <c r="J21" s="38">
        <f>SUM(J17:J19)</f>
        <v>1998492792.9100001</v>
      </c>
      <c r="K21" s="38"/>
      <c r="L21" s="38">
        <f>SUM(L17:L19)</f>
        <v>209114573.24999994</v>
      </c>
      <c r="M21" s="38"/>
      <c r="N21" s="56">
        <f>IF(J21=0,"n/a",IF(AND(L21/J21&lt;1,L21/J21&gt;-1),L21/J21,"n/a"))</f>
        <v>0.10463614079163566</v>
      </c>
      <c r="O21" s="34"/>
      <c r="P21" s="33"/>
      <c r="Q21" s="57"/>
      <c r="R21" s="57"/>
    </row>
    <row r="22" spans="1:18" ht="6.6" customHeight="1" x14ac:dyDescent="0.2">
      <c r="A22" s="58"/>
      <c r="B22" s="42"/>
      <c r="C22" s="42"/>
      <c r="D22" s="42"/>
      <c r="E22" s="42"/>
      <c r="F22" s="42"/>
      <c r="G22" s="42"/>
      <c r="H22" s="42" t="s">
        <v>3</v>
      </c>
      <c r="I22" s="42"/>
      <c r="J22" s="42"/>
      <c r="K22" s="42"/>
      <c r="L22" s="42"/>
      <c r="M22" s="42"/>
      <c r="N22" s="59" t="s">
        <v>3</v>
      </c>
      <c r="O22" s="43"/>
      <c r="P22" s="59"/>
      <c r="Q22" s="59"/>
      <c r="R22" s="59"/>
    </row>
    <row r="23" spans="1:18" x14ac:dyDescent="0.2">
      <c r="A23" s="29" t="s">
        <v>22</v>
      </c>
      <c r="B23" s="38">
        <v>-18023677.969999999</v>
      </c>
      <c r="C23" s="42"/>
      <c r="D23" s="42">
        <v>17804000</v>
      </c>
      <c r="E23" s="42"/>
      <c r="F23" s="42">
        <f>B23-D23</f>
        <v>-35827677.969999999</v>
      </c>
      <c r="G23" s="42"/>
      <c r="H23" s="42" t="str">
        <f>IF(D23=0,"n/a",IF(AND(F23/D23&lt;1,F23/D23&gt;-1),F23/D23,"n/a"))</f>
        <v>n/a</v>
      </c>
      <c r="I23" s="42"/>
      <c r="J23" s="38">
        <v>-10763674.470000001</v>
      </c>
      <c r="K23" s="42"/>
      <c r="L23" s="38">
        <f>B23-J23</f>
        <v>-7260003.4999999981</v>
      </c>
      <c r="M23" s="42"/>
      <c r="N23" s="56">
        <f>IF(J23=0,"n/a",IF(AND(L23/J23&lt;1,L23/J23&gt;-1),L23/J23,"n/a"))</f>
        <v>0.67449118051969459</v>
      </c>
      <c r="O23" s="43"/>
      <c r="P23" s="59"/>
      <c r="Q23" s="59"/>
      <c r="R23" s="59"/>
    </row>
    <row r="24" spans="1:18" x14ac:dyDescent="0.2">
      <c r="A24" s="29" t="s">
        <v>23</v>
      </c>
      <c r="B24" s="38">
        <v>18992179.940000001</v>
      </c>
      <c r="C24" s="42"/>
      <c r="D24" s="42">
        <v>-11980000</v>
      </c>
      <c r="E24" s="42"/>
      <c r="F24" s="42">
        <f>B24-D24</f>
        <v>30972179.940000001</v>
      </c>
      <c r="G24" s="42"/>
      <c r="H24" s="42" t="str">
        <f>IF(D24=0,"n/a",IF(AND(F24/D24&lt;1,F24/D24&gt;-1),F24/D24,"n/a"))</f>
        <v>n/a</v>
      </c>
      <c r="I24" s="42"/>
      <c r="J24" s="38">
        <v>20646321.41</v>
      </c>
      <c r="K24" s="42"/>
      <c r="L24" s="38">
        <f>B24-J24</f>
        <v>-1654141.4699999988</v>
      </c>
      <c r="M24" s="42"/>
      <c r="N24" s="56">
        <f>IF(J24=0,"n/a",IF(AND(L24/J24&lt;1,L24/J24&gt;-1),L24/J24,"n/a"))</f>
        <v>-8.0117975359950522E-2</v>
      </c>
      <c r="O24" s="43"/>
      <c r="P24" s="59"/>
      <c r="Q24" s="59"/>
      <c r="R24" s="59"/>
    </row>
    <row r="25" spans="1:18" x14ac:dyDescent="0.2">
      <c r="A25" s="29" t="s">
        <v>24</v>
      </c>
      <c r="B25" s="38">
        <v>2778658.09</v>
      </c>
      <c r="C25" s="42"/>
      <c r="D25" s="42">
        <v>-379000</v>
      </c>
      <c r="E25" s="42"/>
      <c r="F25" s="42">
        <f>B25-D25</f>
        <v>3157658.09</v>
      </c>
      <c r="G25" s="42"/>
      <c r="H25" s="42" t="str">
        <f>IF(D25=0,"n/a",IF(AND(F25/D25&lt;1,F25/D25&gt;-1),F25/D25,"n/a"))</f>
        <v>n/a</v>
      </c>
      <c r="I25" s="42"/>
      <c r="J25" s="38">
        <v>16267512.710000001</v>
      </c>
      <c r="K25" s="42"/>
      <c r="L25" s="38">
        <f>B25-J25</f>
        <v>-13488854.620000001</v>
      </c>
      <c r="M25" s="42"/>
      <c r="N25" s="56">
        <f>IF(J25=0,"n/a",IF(AND(L25/J25&lt;1,L25/J25&gt;-1),L25/J25,"n/a"))</f>
        <v>-0.82918973911162852</v>
      </c>
      <c r="O25" s="43"/>
      <c r="P25" s="59"/>
      <c r="Q25" s="59"/>
      <c r="R25" s="59"/>
    </row>
    <row r="26" spans="1:18" x14ac:dyDescent="0.2">
      <c r="A26" s="29" t="s">
        <v>25</v>
      </c>
      <c r="B26" s="48">
        <v>13748034.01</v>
      </c>
      <c r="C26" s="42"/>
      <c r="D26" s="48">
        <v>5445000</v>
      </c>
      <c r="E26" s="42"/>
      <c r="F26" s="48">
        <f>B26-D26</f>
        <v>8303034.0099999998</v>
      </c>
      <c r="G26" s="42"/>
      <c r="H26" s="48" t="str">
        <f>IF(D26=0,"n/a",IF(AND(F26/D26&lt;1,F26/D26&gt;-1),F26/D26,"n/a"))</f>
        <v>n/a</v>
      </c>
      <c r="I26" s="42"/>
      <c r="J26" s="48">
        <v>7519598.7999999998</v>
      </c>
      <c r="K26" s="42"/>
      <c r="L26" s="48">
        <f>B26-J26</f>
        <v>6228435.21</v>
      </c>
      <c r="M26" s="42"/>
      <c r="N26" s="50">
        <f>IF(J26=0,"n/a",IF(AND(L26/J26&lt;1,L26/J26&gt;-1),L26/J26,"n/a"))</f>
        <v>0.82829355337415078</v>
      </c>
      <c r="O26" s="43"/>
      <c r="P26" s="59"/>
      <c r="Q26" s="59"/>
      <c r="R26" s="59"/>
    </row>
    <row r="27" spans="1:18" x14ac:dyDescent="0.2">
      <c r="A27" s="29" t="s">
        <v>26</v>
      </c>
      <c r="B27" s="48">
        <f>SUM(B23:B26)</f>
        <v>17495194.07</v>
      </c>
      <c r="C27" s="38"/>
      <c r="D27" s="48">
        <f>SUM(D23:D26)</f>
        <v>10890000</v>
      </c>
      <c r="E27" s="38"/>
      <c r="F27" s="48">
        <f>SUM(F23:F26)</f>
        <v>6605194.0700000022</v>
      </c>
      <c r="G27" s="38"/>
      <c r="H27" s="48">
        <f>IF(D27=0,"n/a",IF(AND(F27/D27&lt;1,F27/D27&gt;-1),F27/D27,"n/a"))</f>
        <v>0.60653756382001855</v>
      </c>
      <c r="I27" s="38"/>
      <c r="J27" s="48">
        <f>SUM(J23:J26)</f>
        <v>33669758.449999996</v>
      </c>
      <c r="K27" s="38"/>
      <c r="L27" s="48">
        <f>SUM(L23:L26)</f>
        <v>-16174564.379999995</v>
      </c>
      <c r="M27" s="38"/>
      <c r="N27" s="50">
        <f>IF(J27=0,"n/a",IF(AND(L27/J27&lt;1,L27/J27&gt;-1),L27/J27,"n/a"))</f>
        <v>-0.48038848879832097</v>
      </c>
      <c r="O27" s="34"/>
      <c r="P27" s="57"/>
      <c r="Q27" s="57"/>
      <c r="R27" s="57"/>
    </row>
    <row r="28" spans="1:18" ht="6.6" customHeight="1" x14ac:dyDescent="0.2">
      <c r="A28" s="58"/>
      <c r="B28" s="60"/>
      <c r="C28" s="60"/>
      <c r="D28" s="60"/>
      <c r="E28" s="60"/>
      <c r="F28" s="60"/>
      <c r="G28" s="60"/>
      <c r="H28" s="60" t="s">
        <v>3</v>
      </c>
      <c r="I28" s="60"/>
      <c r="J28" s="60"/>
      <c r="K28" s="60"/>
      <c r="L28" s="60"/>
      <c r="M28" s="42"/>
      <c r="N28" s="59" t="s">
        <v>3</v>
      </c>
      <c r="O28" s="43"/>
      <c r="P28" s="59"/>
      <c r="Q28" s="59"/>
      <c r="R28" s="59"/>
    </row>
    <row r="29" spans="1:18" ht="13.5" thickBot="1" x14ac:dyDescent="0.25">
      <c r="A29" s="61" t="s">
        <v>27</v>
      </c>
      <c r="B29" s="62">
        <f>+B27+B21</f>
        <v>2225102560.23</v>
      </c>
      <c r="C29" s="30"/>
      <c r="D29" s="62" t="e">
        <f>+D27+D21</f>
        <v>#REF!</v>
      </c>
      <c r="E29" s="30"/>
      <c r="F29" s="62" t="e">
        <f>+F27+F21</f>
        <v>#REF!</v>
      </c>
      <c r="G29" s="30"/>
      <c r="H29" s="62" t="e">
        <f>IF(D29=0,"n/a",IF(AND(F29/D29&lt;1,F29/D29&gt;-1),F29/D29,"n/a"))</f>
        <v>#REF!</v>
      </c>
      <c r="I29" s="30"/>
      <c r="J29" s="62">
        <f>+J27+J21</f>
        <v>2032162551.3600001</v>
      </c>
      <c r="K29" s="30"/>
      <c r="L29" s="62">
        <f>+L27+L21</f>
        <v>192940008.86999995</v>
      </c>
      <c r="M29" s="38"/>
      <c r="N29" s="63">
        <f>IF(J29=0,"n/a",IF(AND(L29/J29&lt;1,L29/J29&gt;-1),L29/J29,"n/a"))</f>
        <v>9.494319671469055E-2</v>
      </c>
      <c r="O29" s="34"/>
      <c r="P29" s="57"/>
      <c r="Q29" s="57"/>
      <c r="R29" s="57"/>
    </row>
    <row r="30" spans="1:18" ht="4.1500000000000004" customHeight="1" thickTop="1" x14ac:dyDescent="0.2">
      <c r="A30" s="64"/>
      <c r="B30" s="60"/>
      <c r="C30" s="30"/>
      <c r="D30" s="60"/>
      <c r="E30" s="30"/>
      <c r="F30" s="60"/>
      <c r="G30" s="30"/>
      <c r="H30" s="60"/>
      <c r="I30" s="30"/>
      <c r="J30" s="60"/>
      <c r="K30" s="30"/>
      <c r="L30" s="60"/>
      <c r="M30" s="38"/>
      <c r="N30" s="65"/>
      <c r="O30" s="34"/>
      <c r="P30" s="57"/>
      <c r="Q30" s="57"/>
      <c r="R30" s="57"/>
    </row>
    <row r="31" spans="1:18" ht="13.15" customHeight="1" x14ac:dyDescent="0.2">
      <c r="A31" s="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  <c r="N31" s="38"/>
      <c r="O31" s="68"/>
      <c r="P31" s="54"/>
      <c r="Q31" s="54"/>
      <c r="R31" s="54"/>
    </row>
    <row r="32" spans="1:18" x14ac:dyDescent="0.2">
      <c r="A32" s="29" t="s">
        <v>28</v>
      </c>
      <c r="B32" s="30">
        <v>84703827.25</v>
      </c>
      <c r="C32" s="30"/>
      <c r="D32" s="30">
        <v>-91619912</v>
      </c>
      <c r="E32" s="30"/>
      <c r="F32" s="30"/>
      <c r="G32" s="30"/>
      <c r="H32" s="30"/>
      <c r="I32" s="30"/>
      <c r="J32" s="30">
        <v>77529209.760000005</v>
      </c>
      <c r="K32" s="30"/>
      <c r="L32" s="30"/>
      <c r="M32" s="38"/>
      <c r="N32" s="38"/>
      <c r="O32" s="57"/>
      <c r="P32" s="33"/>
      <c r="Q32" s="57"/>
      <c r="R32" s="57"/>
    </row>
    <row r="33" spans="1:18" x14ac:dyDescent="0.2">
      <c r="A33" s="29" t="s">
        <v>29</v>
      </c>
      <c r="B33" s="38">
        <v>-72579362.799999997</v>
      </c>
      <c r="C33" s="38"/>
      <c r="D33" s="38">
        <v>106893891</v>
      </c>
      <c r="E33" s="38"/>
      <c r="F33" s="38"/>
      <c r="G33" s="38"/>
      <c r="H33" s="38"/>
      <c r="I33" s="38"/>
      <c r="J33" s="38">
        <v>-143282953.59999999</v>
      </c>
      <c r="K33" s="30"/>
      <c r="L33" s="30"/>
      <c r="M33" s="38"/>
      <c r="N33" s="38"/>
      <c r="O33" s="34"/>
      <c r="P33" s="33"/>
      <c r="Q33" s="57"/>
      <c r="R33" s="57"/>
    </row>
    <row r="34" spans="1:18" ht="12" customHeight="1" x14ac:dyDescent="0.2">
      <c r="A34" s="29" t="s">
        <v>30</v>
      </c>
      <c r="B34" s="38">
        <v>102287066.92</v>
      </c>
      <c r="C34" s="70"/>
      <c r="D34" s="38">
        <v>-57963513</v>
      </c>
      <c r="E34" s="70"/>
      <c r="F34" s="38"/>
      <c r="G34" s="70"/>
      <c r="H34" s="70"/>
      <c r="I34" s="70"/>
      <c r="J34" s="38">
        <v>103134430.5</v>
      </c>
      <c r="K34" s="71"/>
      <c r="L34" s="71"/>
      <c r="M34" s="70"/>
      <c r="N34" s="70"/>
      <c r="O34" s="28"/>
      <c r="P34" s="25"/>
      <c r="Q34" s="28"/>
      <c r="R34" s="28"/>
    </row>
    <row r="35" spans="1:18" x14ac:dyDescent="0.2">
      <c r="A35" s="29" t="s">
        <v>31</v>
      </c>
      <c r="B35" s="38">
        <v>-54955983.909999996</v>
      </c>
      <c r="C35" s="38"/>
      <c r="D35" s="38">
        <v>15625724</v>
      </c>
      <c r="E35" s="38"/>
      <c r="F35" s="38"/>
      <c r="G35" s="38"/>
      <c r="H35" s="38"/>
      <c r="I35" s="38"/>
      <c r="J35" s="38">
        <v>-53270527.539999999</v>
      </c>
      <c r="K35" s="30"/>
      <c r="L35" s="30"/>
      <c r="M35" s="38"/>
      <c r="N35" s="38"/>
      <c r="O35" s="57"/>
      <c r="P35" s="33"/>
      <c r="Q35" s="57"/>
      <c r="R35" s="57"/>
    </row>
    <row r="36" spans="1:18" x14ac:dyDescent="0.2">
      <c r="A36" s="29" t="s">
        <v>32</v>
      </c>
      <c r="B36" s="38">
        <v>17088658.920000002</v>
      </c>
      <c r="C36" s="38"/>
      <c r="D36" s="38">
        <v>-6253190</v>
      </c>
      <c r="E36" s="38"/>
      <c r="F36" s="38"/>
      <c r="G36" s="38"/>
      <c r="H36" s="38"/>
      <c r="I36" s="38"/>
      <c r="J36" s="38">
        <v>15850255.699999999</v>
      </c>
      <c r="K36" s="30"/>
      <c r="L36" s="30"/>
      <c r="M36" s="38"/>
      <c r="N36" s="38"/>
      <c r="O36" s="57"/>
      <c r="P36" s="33"/>
      <c r="Q36" s="57"/>
      <c r="R36" s="57"/>
    </row>
    <row r="37" spans="1:18" x14ac:dyDescent="0.2">
      <c r="A37" s="29" t="s">
        <v>33</v>
      </c>
      <c r="B37" s="38">
        <v>-6318302.8499999996</v>
      </c>
      <c r="C37" s="38"/>
      <c r="D37" s="38">
        <v>0</v>
      </c>
      <c r="E37" s="38"/>
      <c r="F37" s="38"/>
      <c r="G37" s="38"/>
      <c r="H37" s="38"/>
      <c r="I37" s="38"/>
      <c r="J37" s="38">
        <v>-6028100.2300000004</v>
      </c>
      <c r="K37" s="30"/>
      <c r="L37" s="30"/>
      <c r="M37" s="38"/>
      <c r="N37" s="38"/>
      <c r="O37" s="57"/>
      <c r="P37" s="33"/>
      <c r="Q37" s="57"/>
      <c r="R37" s="57"/>
    </row>
    <row r="38" spans="1:18" x14ac:dyDescent="0.2">
      <c r="A38" s="29" t="s">
        <v>34</v>
      </c>
      <c r="B38" s="38">
        <v>-257285.08</v>
      </c>
      <c r="C38" s="38"/>
      <c r="D38" s="38"/>
      <c r="E38" s="38"/>
      <c r="F38" s="38"/>
      <c r="G38" s="38"/>
      <c r="H38" s="38"/>
      <c r="I38" s="38"/>
      <c r="J38" s="38">
        <v>-59236808.299999997</v>
      </c>
      <c r="K38" s="30"/>
      <c r="L38" s="30"/>
      <c r="M38" s="38"/>
      <c r="N38" s="38"/>
      <c r="O38" s="57"/>
      <c r="P38" s="33"/>
      <c r="Q38" s="57"/>
      <c r="R38" s="57"/>
    </row>
    <row r="39" spans="1:18" x14ac:dyDescent="0.2">
      <c r="A39" s="29" t="s">
        <v>35</v>
      </c>
      <c r="B39" s="38">
        <v>-2081681.16</v>
      </c>
      <c r="C39" s="38"/>
      <c r="D39" s="38" t="e">
        <v>#REF!</v>
      </c>
      <c r="E39" s="38"/>
      <c r="F39" s="38"/>
      <c r="G39" s="38"/>
      <c r="H39" s="38"/>
      <c r="I39" s="38"/>
      <c r="J39" s="38">
        <v>-6944081.0599999996</v>
      </c>
      <c r="K39" s="30"/>
      <c r="L39" s="30"/>
      <c r="M39" s="38"/>
      <c r="N39" s="38"/>
      <c r="O39" s="57"/>
      <c r="P39" s="33"/>
      <c r="Q39" s="57"/>
      <c r="R39" s="57"/>
    </row>
    <row r="40" spans="1:18" x14ac:dyDescent="0.2">
      <c r="A40" s="29" t="s">
        <v>36</v>
      </c>
      <c r="B40" s="38">
        <v>58666195.899999999</v>
      </c>
      <c r="C40" s="38"/>
      <c r="D40" s="38" t="e">
        <v>#REF!</v>
      </c>
      <c r="E40" s="38"/>
      <c r="F40" s="38"/>
      <c r="G40" s="38"/>
      <c r="H40" s="38"/>
      <c r="I40" s="38"/>
      <c r="J40" s="38">
        <v>51038100.946999997</v>
      </c>
      <c r="K40" s="30"/>
      <c r="L40" s="30"/>
      <c r="M40" s="38"/>
      <c r="N40" s="38"/>
      <c r="O40" s="57"/>
      <c r="P40" s="33"/>
      <c r="Q40" s="57"/>
      <c r="R40" s="57"/>
    </row>
    <row r="41" spans="1:18" x14ac:dyDescent="0.2">
      <c r="A41" s="29" t="s">
        <v>37</v>
      </c>
      <c r="B41" s="38">
        <v>23455353.390000001</v>
      </c>
      <c r="C41" s="38"/>
      <c r="D41" s="38" t="e">
        <v>#REF!</v>
      </c>
      <c r="E41" s="38"/>
      <c r="F41" s="38"/>
      <c r="G41" s="38"/>
      <c r="H41" s="38"/>
      <c r="I41" s="38"/>
      <c r="J41" s="38">
        <v>5059807.8</v>
      </c>
      <c r="K41" s="30"/>
      <c r="L41" s="30"/>
      <c r="M41" s="38"/>
      <c r="N41" s="38"/>
      <c r="O41" s="57"/>
      <c r="P41" s="33"/>
      <c r="Q41" s="57"/>
      <c r="R41" s="57"/>
    </row>
    <row r="42" spans="1:18" x14ac:dyDescent="0.2">
      <c r="A42" s="29" t="s">
        <v>38</v>
      </c>
      <c r="B42" s="38">
        <v>64093836.729999997</v>
      </c>
      <c r="C42" s="38"/>
      <c r="D42" s="38" t="e">
        <v>#REF!</v>
      </c>
      <c r="E42" s="38"/>
      <c r="F42" s="38"/>
      <c r="G42" s="38"/>
      <c r="H42" s="38"/>
      <c r="I42" s="38"/>
      <c r="J42" s="38">
        <v>-25939669.210000001</v>
      </c>
      <c r="K42" s="30"/>
      <c r="L42" s="30"/>
      <c r="M42" s="38"/>
      <c r="N42" s="38"/>
      <c r="O42" s="57"/>
      <c r="P42" s="33"/>
      <c r="Q42" s="57"/>
      <c r="R42" s="57"/>
    </row>
    <row r="43" spans="1:18" ht="12.75" customHeight="1" x14ac:dyDescent="0.2">
      <c r="A43" s="73"/>
      <c r="B43" s="30"/>
      <c r="C43" s="74"/>
      <c r="D43" s="30"/>
      <c r="E43" s="75"/>
      <c r="F43" s="30"/>
      <c r="G43" s="75"/>
      <c r="H43" s="75"/>
      <c r="I43" s="75"/>
      <c r="J43" s="30"/>
      <c r="K43" s="75"/>
      <c r="L43" s="75"/>
      <c r="M43" s="76"/>
      <c r="N43" s="76"/>
      <c r="O43" s="9"/>
      <c r="P43" s="9"/>
      <c r="Q43" s="9"/>
      <c r="R43" s="9"/>
    </row>
    <row r="44" spans="1:18" ht="13.15" customHeight="1" x14ac:dyDescent="0.2">
      <c r="A44" s="16"/>
      <c r="B44" s="75"/>
      <c r="C44" s="75"/>
      <c r="D44" s="75"/>
      <c r="E44" s="75"/>
      <c r="F44" s="77" t="s">
        <v>4</v>
      </c>
      <c r="G44" s="77"/>
      <c r="H44" s="77"/>
      <c r="I44" s="75"/>
      <c r="J44" s="75"/>
      <c r="K44" s="75"/>
      <c r="L44" s="77" t="s">
        <v>43</v>
      </c>
      <c r="M44" s="12"/>
      <c r="N44" s="12"/>
      <c r="O44" s="11"/>
      <c r="P44" s="11"/>
      <c r="Q44" s="9"/>
      <c r="R44" s="9"/>
    </row>
    <row r="45" spans="1:18" x14ac:dyDescent="0.2">
      <c r="A45" s="11"/>
      <c r="B45" s="78" t="s">
        <v>6</v>
      </c>
      <c r="C45" s="75"/>
      <c r="D45" s="78"/>
      <c r="E45" s="79"/>
      <c r="F45" s="78"/>
      <c r="G45" s="75"/>
      <c r="H45" s="75"/>
      <c r="I45" s="75"/>
      <c r="J45" s="78" t="s">
        <v>6</v>
      </c>
      <c r="K45" s="75"/>
      <c r="L45" s="75"/>
      <c r="M45" s="9"/>
      <c r="N45" s="9"/>
      <c r="O45" s="80"/>
      <c r="P45" s="11"/>
      <c r="Q45" s="9"/>
      <c r="R45" s="9"/>
    </row>
    <row r="46" spans="1:18" ht="13.15" customHeight="1" x14ac:dyDescent="0.2">
      <c r="A46" s="20" t="s">
        <v>39</v>
      </c>
      <c r="B46" s="21">
        <v>2016</v>
      </c>
      <c r="C46" s="75"/>
      <c r="D46" s="81" t="s">
        <v>11</v>
      </c>
      <c r="E46" s="75"/>
      <c r="F46" s="81" t="s">
        <v>9</v>
      </c>
      <c r="G46" s="75"/>
      <c r="H46" s="104" t="s">
        <v>10</v>
      </c>
      <c r="I46" s="75"/>
      <c r="J46" s="21">
        <v>2015</v>
      </c>
      <c r="K46" s="75"/>
      <c r="L46" s="104" t="s">
        <v>9</v>
      </c>
      <c r="M46" s="11"/>
      <c r="N46" s="23" t="s">
        <v>10</v>
      </c>
      <c r="O46" s="17"/>
      <c r="P46" s="11"/>
      <c r="Q46" s="9"/>
      <c r="R46" s="9"/>
    </row>
    <row r="47" spans="1:18" ht="6" customHeight="1" x14ac:dyDescent="0.2">
      <c r="A47" s="25"/>
      <c r="B47" s="83"/>
      <c r="C47" s="71"/>
      <c r="D47" s="83"/>
      <c r="E47" s="71"/>
      <c r="F47" s="83"/>
      <c r="G47" s="71"/>
      <c r="H47" s="83"/>
      <c r="I47" s="71"/>
      <c r="J47" s="83"/>
      <c r="K47" s="71"/>
      <c r="L47" s="83"/>
      <c r="M47" s="70"/>
      <c r="N47" s="84"/>
      <c r="O47" s="26"/>
      <c r="P47" s="25"/>
      <c r="Q47" s="28"/>
      <c r="R47" s="28"/>
    </row>
    <row r="48" spans="1:18" x14ac:dyDescent="0.2">
      <c r="A48" s="29" t="s">
        <v>12</v>
      </c>
      <c r="B48" s="85">
        <v>10201987685.83</v>
      </c>
      <c r="C48" s="85"/>
      <c r="D48" s="85">
        <v>0</v>
      </c>
      <c r="E48" s="85"/>
      <c r="F48" s="85">
        <f>B48-D48</f>
        <v>10201987685.83</v>
      </c>
      <c r="G48" s="85"/>
      <c r="H48" s="88" t="str">
        <f>IF(D48=0,"n/a",IF(AND(F48/D48&lt;1,F48/D48&gt;-1),F48/D48,"n/a"))</f>
        <v>n/a</v>
      </c>
      <c r="I48" s="85"/>
      <c r="J48" s="85">
        <v>10082559172.502001</v>
      </c>
      <c r="K48" s="85"/>
      <c r="L48" s="85">
        <f>+B48-J48</f>
        <v>119428513.32799911</v>
      </c>
      <c r="M48" s="49"/>
      <c r="N48" s="56">
        <f>IF(J48=0,"n/a",IF(AND(L48/J48&lt;1,L48/J48&gt;-1),L48/J48,"n/a"))</f>
        <v>1.1845059501729933E-2</v>
      </c>
      <c r="O48" s="86"/>
      <c r="P48" s="25"/>
      <c r="Q48" s="28"/>
      <c r="R48" s="28"/>
    </row>
    <row r="49" spans="1:18" ht="12.75" customHeight="1" x14ac:dyDescent="0.2">
      <c r="A49" s="29" t="s">
        <v>13</v>
      </c>
      <c r="B49" s="85">
        <v>8930470420.5130005</v>
      </c>
      <c r="C49" s="85"/>
      <c r="D49" s="85">
        <v>10412647000</v>
      </c>
      <c r="E49" s="85"/>
      <c r="F49" s="85">
        <f>B49-D49</f>
        <v>-1482176579.4869995</v>
      </c>
      <c r="G49" s="85"/>
      <c r="H49" s="88">
        <f>IF(D49=0,"n/a",IF(AND(F49/D49&lt;1,F49/D49&gt;-1),F49/D49,"n/a"))</f>
        <v>-0.14234388042608181</v>
      </c>
      <c r="I49" s="85"/>
      <c r="J49" s="85">
        <v>8921477124.8560009</v>
      </c>
      <c r="K49" s="85"/>
      <c r="L49" s="85">
        <f>+B49-J49</f>
        <v>8993295.656999588</v>
      </c>
      <c r="M49" s="49"/>
      <c r="N49" s="56">
        <f>IF(J49=0,"n/a",IF(AND(L49/J49&lt;1,L49/J49&gt;-1),L49/J49,"n/a"))</f>
        <v>1.0080500718814259E-3</v>
      </c>
      <c r="O49" s="86"/>
      <c r="P49" s="25"/>
      <c r="Q49" s="28"/>
      <c r="R49" s="28"/>
    </row>
    <row r="50" spans="1:18" x14ac:dyDescent="0.2">
      <c r="A50" s="29" t="s">
        <v>14</v>
      </c>
      <c r="B50" s="85">
        <v>1233324651.006</v>
      </c>
      <c r="C50" s="85"/>
      <c r="D50" s="85">
        <v>9473113000</v>
      </c>
      <c r="E50" s="85"/>
      <c r="F50" s="85">
        <f>B50-D50</f>
        <v>-8239788348.9939995</v>
      </c>
      <c r="G50" s="85"/>
      <c r="H50" s="88">
        <f>IF(D50=0,"n/a",IF(AND(F50/D50&lt;1,F50/D50&gt;-1),F50/D50,"n/a"))</f>
        <v>-0.86980788142123922</v>
      </c>
      <c r="I50" s="85"/>
      <c r="J50" s="85">
        <v>1250118311.9820001</v>
      </c>
      <c r="K50" s="85"/>
      <c r="L50" s="85">
        <f>+B50-J50</f>
        <v>-16793660.976000071</v>
      </c>
      <c r="M50" s="49"/>
      <c r="N50" s="56">
        <f>IF(J50=0,"n/a",IF(AND(L50/J50&lt;1,L50/J50&gt;-1),L50/J50,"n/a"))</f>
        <v>-1.3433657290704398E-2</v>
      </c>
      <c r="O50" s="86"/>
      <c r="P50" s="25"/>
      <c r="Q50" s="28"/>
      <c r="R50" s="28"/>
    </row>
    <row r="51" spans="1:18" x14ac:dyDescent="0.2">
      <c r="A51" s="29" t="s">
        <v>15</v>
      </c>
      <c r="B51" s="85">
        <v>86095956.616999999</v>
      </c>
      <c r="C51" s="85"/>
      <c r="D51" s="85">
        <v>1283800000</v>
      </c>
      <c r="E51" s="85"/>
      <c r="F51" s="85">
        <f>B51-D51</f>
        <v>-1197704043.3829999</v>
      </c>
      <c r="G51" s="85"/>
      <c r="H51" s="88">
        <f>IF(D51=0,"n/a",IF(AND(F51/D51&lt;1,F51/D51&gt;-1),F51/D51,"n/a"))</f>
        <v>-0.93293662827776902</v>
      </c>
      <c r="I51" s="85"/>
      <c r="J51" s="85">
        <v>93121490.662</v>
      </c>
      <c r="K51" s="85"/>
      <c r="L51" s="85">
        <f>+B51-J51</f>
        <v>-7025534.0450000018</v>
      </c>
      <c r="M51" s="49"/>
      <c r="N51" s="56">
        <f>IF(J51=0,"n/a",IF(AND(L51/J51&lt;1,L51/J51&gt;-1),L51/J51,"n/a"))</f>
        <v>-7.5444819397279095E-2</v>
      </c>
      <c r="O51" s="86"/>
      <c r="P51" s="87"/>
      <c r="Q51" s="28"/>
      <c r="R51" s="28"/>
    </row>
    <row r="52" spans="1:18" ht="12.75" customHeight="1" x14ac:dyDescent="0.2">
      <c r="A52" s="29" t="s">
        <v>16</v>
      </c>
      <c r="B52" s="85">
        <v>6784109.9989999998</v>
      </c>
      <c r="C52" s="88"/>
      <c r="D52" s="85">
        <v>87278000</v>
      </c>
      <c r="E52" s="88"/>
      <c r="F52" s="85">
        <f>B52-D52</f>
        <v>-80493890.001000002</v>
      </c>
      <c r="G52" s="88"/>
      <c r="H52" s="88">
        <f>IF(D52=0,"n/a",IF(AND(F52/D52&lt;1,F52/D52&gt;-1),F52/D52,"n/a"))</f>
        <v>-0.92227010244276908</v>
      </c>
      <c r="I52" s="88"/>
      <c r="J52" s="85">
        <v>6636220.0010000002</v>
      </c>
      <c r="K52" s="88"/>
      <c r="L52" s="85">
        <f>+B52-J52</f>
        <v>147889.99799999967</v>
      </c>
      <c r="M52" s="89"/>
      <c r="N52" s="56">
        <f>IF(J52=0,"n/a",IF(AND(L52/J52&lt;1,L52/J52&gt;-1),L52/J52,"n/a"))</f>
        <v>2.2285276554682393E-2</v>
      </c>
      <c r="O52" s="86"/>
      <c r="P52" s="25"/>
      <c r="Q52" s="28"/>
      <c r="R52" s="28"/>
    </row>
    <row r="53" spans="1:18" ht="6" customHeight="1" x14ac:dyDescent="0.2">
      <c r="A53" s="25"/>
      <c r="B53" s="90"/>
      <c r="C53" s="91"/>
      <c r="D53" s="90"/>
      <c r="E53" s="91"/>
      <c r="F53" s="90"/>
      <c r="G53" s="91"/>
      <c r="H53" s="90"/>
      <c r="I53" s="91"/>
      <c r="J53" s="90"/>
      <c r="K53" s="91"/>
      <c r="L53" s="90"/>
      <c r="M53" s="92"/>
      <c r="N53" s="93"/>
      <c r="O53" s="9"/>
      <c r="P53" s="9"/>
      <c r="Q53" s="9"/>
      <c r="R53" s="9"/>
    </row>
    <row r="54" spans="1:18" ht="12.75" customHeight="1" x14ac:dyDescent="0.2">
      <c r="A54" s="47" t="s">
        <v>18</v>
      </c>
      <c r="B54" s="94">
        <f>SUM(B48:B53)</f>
        <v>20458662823.965004</v>
      </c>
      <c r="C54" s="85"/>
      <c r="D54" s="85" t="e">
        <f>SUM(#REF!)</f>
        <v>#REF!</v>
      </c>
      <c r="E54" s="85"/>
      <c r="F54" s="85" t="e">
        <f>SUM(#REF!)</f>
        <v>#REF!</v>
      </c>
      <c r="G54" s="85"/>
      <c r="H54" s="88" t="e">
        <f>IF(D54=0,"n/a",IF(AND(F54/D54&lt;1,F54/D54&gt;-1),F54/D54,"n/a"))</f>
        <v>#REF!</v>
      </c>
      <c r="I54" s="85"/>
      <c r="J54" s="94">
        <f>SUM(J48:J53)</f>
        <v>20353912320.002998</v>
      </c>
      <c r="K54" s="85"/>
      <c r="L54" s="94">
        <f>SUM(L48:L53)</f>
        <v>104750503.96199863</v>
      </c>
      <c r="M54" s="49"/>
      <c r="N54" s="50">
        <f>IF(J54=0,"n/a",IF(AND(L54/J54&lt;1,L54/J54&gt;-1),L54/J54,"n/a"))</f>
        <v>5.1464554978481502E-3</v>
      </c>
      <c r="O54" s="86"/>
      <c r="P54" s="28"/>
      <c r="Q54" s="28"/>
      <c r="R54" s="28"/>
    </row>
    <row r="55" spans="1:18" x14ac:dyDescent="0.2">
      <c r="A55" s="29" t="s">
        <v>19</v>
      </c>
      <c r="B55" s="85">
        <v>2098103636.628</v>
      </c>
      <c r="C55" s="85">
        <v>2121656000</v>
      </c>
      <c r="D55" s="85">
        <v>21263555000</v>
      </c>
      <c r="E55" s="88"/>
      <c r="F55" s="85">
        <f>B55-D55</f>
        <v>-19165451363.372002</v>
      </c>
      <c r="G55" s="88"/>
      <c r="H55" s="88">
        <f>IF(D55=0,"n/a",IF(AND(F55/D55&lt;1,F55/D55&gt;-1),F55/D55,"n/a"))</f>
        <v>-0.90132865192918121</v>
      </c>
      <c r="I55" s="88"/>
      <c r="J55" s="85">
        <v>2012072267.3610001</v>
      </c>
      <c r="K55" s="88"/>
      <c r="L55" s="85">
        <f>+B55-J55</f>
        <v>86031369.26699996</v>
      </c>
      <c r="M55" s="89"/>
      <c r="N55" s="56">
        <f>IF(J55=0,"n/a",IF(AND(L55/J55&lt;1,L55/J55&gt;-1),L55/J55,"n/a"))</f>
        <v>4.2757594079777882E-2</v>
      </c>
      <c r="O55" s="86"/>
      <c r="P55" s="25"/>
      <c r="Q55" s="28"/>
      <c r="R55" s="28"/>
    </row>
    <row r="56" spans="1:18" x14ac:dyDescent="0.2">
      <c r="A56" s="29" t="s">
        <v>20</v>
      </c>
      <c r="B56" s="85">
        <v>2730251000</v>
      </c>
      <c r="C56" s="88"/>
      <c r="D56" s="85" t="e">
        <v>#REF!</v>
      </c>
      <c r="E56" s="88"/>
      <c r="F56" s="85" t="e">
        <f>B56-D56</f>
        <v>#REF!</v>
      </c>
      <c r="G56" s="88"/>
      <c r="H56" s="88" t="e">
        <f>IF(D56=0,"n/a",IF(AND(F56/D56&lt;1,F56/D56&gt;-1),F56/D56,"n/a"))</f>
        <v>#REF!</v>
      </c>
      <c r="I56" s="88"/>
      <c r="J56" s="85">
        <v>1648332000</v>
      </c>
      <c r="K56" s="88"/>
      <c r="L56" s="85">
        <f>+B56-J56</f>
        <v>1081919000</v>
      </c>
      <c r="M56" s="89"/>
      <c r="N56" s="56">
        <f>IF(J56=0,"n/a",IF(AND(L56/J56&lt;1,L56/J56&gt;-1),L56/J56,"n/a"))</f>
        <v>0.65637201728777939</v>
      </c>
      <c r="O56" s="86"/>
      <c r="P56" s="25"/>
      <c r="Q56" s="28"/>
      <c r="R56" s="28"/>
    </row>
    <row r="57" spans="1:18" ht="6" customHeight="1" x14ac:dyDescent="0.2">
      <c r="A57" s="9"/>
      <c r="B57" s="95"/>
      <c r="C57" s="85"/>
      <c r="D57" s="95"/>
      <c r="E57" s="85"/>
      <c r="F57" s="95"/>
      <c r="G57" s="85"/>
      <c r="H57" s="95"/>
      <c r="I57" s="85"/>
      <c r="J57" s="95"/>
      <c r="K57" s="85"/>
      <c r="L57" s="95"/>
      <c r="M57" s="49"/>
      <c r="N57" s="96"/>
      <c r="O57" s="9"/>
      <c r="P57" s="9"/>
      <c r="Q57" s="9"/>
      <c r="R57" s="9"/>
    </row>
    <row r="58" spans="1:18" ht="13.5" thickBot="1" x14ac:dyDescent="0.25">
      <c r="A58" s="47" t="s">
        <v>40</v>
      </c>
      <c r="B58" s="97">
        <f>SUM(B54:B56)</f>
        <v>25287017460.593002</v>
      </c>
      <c r="C58" s="85"/>
      <c r="D58" s="97" t="e">
        <f>SUM(D54:D56)</f>
        <v>#REF!</v>
      </c>
      <c r="E58" s="85"/>
      <c r="F58" s="97" t="e">
        <f>SUM(F54:F56)</f>
        <v>#REF!</v>
      </c>
      <c r="G58" s="85"/>
      <c r="H58" s="97" t="e">
        <f>IF(D58=0,"n/a",IF(AND(F58/D58&lt;1,F58/D58&gt;-1),F58/D58,"n/a"))</f>
        <v>#REF!</v>
      </c>
      <c r="I58" s="85"/>
      <c r="J58" s="97">
        <f>SUM(J54:J56)</f>
        <v>24014316587.363998</v>
      </c>
      <c r="K58" s="85"/>
      <c r="L58" s="97">
        <f>SUM(L54:L56)</f>
        <v>1272700873.2289987</v>
      </c>
      <c r="M58" s="49"/>
      <c r="N58" s="63">
        <f>IF(J58=0,"n/a",IF(AND(L58/J58&lt;1,L58/J58&gt;-1),L58/J58,"n/a"))</f>
        <v>5.2997588692516709E-2</v>
      </c>
      <c r="O58" s="86"/>
      <c r="P58" s="28"/>
      <c r="Q58" s="28"/>
      <c r="R58" s="28"/>
    </row>
    <row r="59" spans="1:18" ht="13.5" thickTop="1" x14ac:dyDescent="0.2">
      <c r="A59" s="11"/>
      <c r="B59" s="105"/>
      <c r="C59" s="76"/>
      <c r="D59" s="105"/>
      <c r="E59" s="76"/>
      <c r="F59" s="105"/>
      <c r="G59" s="106"/>
      <c r="H59" s="105"/>
      <c r="I59" s="76"/>
      <c r="J59" s="105"/>
      <c r="K59" s="76"/>
      <c r="L59" s="105"/>
      <c r="M59" s="99"/>
      <c r="N59" s="98"/>
      <c r="O59" s="80"/>
      <c r="P59" s="9"/>
      <c r="Q59" s="9"/>
      <c r="R59" s="9"/>
    </row>
    <row r="60" spans="1:18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8" x14ac:dyDescent="0.2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0EB8F1BB2AF34D897395A085C16F1A" ma:contentTypeVersion="96" ma:contentTypeDescription="" ma:contentTypeScope="" ma:versionID="efa64b824547311e722e0495509734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9A559FE-B147-480F-8E96-E3407CE75798}"/>
</file>

<file path=customXml/itemProps2.xml><?xml version="1.0" encoding="utf-8"?>
<ds:datastoreItem xmlns:ds="http://schemas.openxmlformats.org/officeDocument/2006/customXml" ds:itemID="{475EBB3B-3FE6-4C4A-85F4-BE592C66CDCA}"/>
</file>

<file path=customXml/itemProps3.xml><?xml version="1.0" encoding="utf-8"?>
<ds:datastoreItem xmlns:ds="http://schemas.openxmlformats.org/officeDocument/2006/customXml" ds:itemID="{822408D6-FD19-4E2B-BABD-01748347734A}"/>
</file>

<file path=customXml/itemProps4.xml><?xml version="1.0" encoding="utf-8"?>
<ds:datastoreItem xmlns:ds="http://schemas.openxmlformats.org/officeDocument/2006/customXml" ds:itemID="{0076EE8A-6F60-41C9-BA8D-BB3EF0E74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SOE 07-2016</vt:lpstr>
      <vt:lpstr>SOE 08-2016</vt:lpstr>
      <vt:lpstr>SOE 09-2016</vt:lpstr>
      <vt:lpstr>SOE 12ME 09-2016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Lori Traore</cp:lastModifiedBy>
  <cp:lastPrinted>2016-11-11T23:33:28Z</cp:lastPrinted>
  <dcterms:created xsi:type="dcterms:W3CDTF">2016-11-10T23:42:06Z</dcterms:created>
  <dcterms:modified xsi:type="dcterms:W3CDTF">2016-11-11T23:33:53Z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0x0101006E56B4D1795A2E4DB2F0B01679ED314A00060EB8F1BB2AF34D897395A085C16F1A</vt:lpwstr>
  </property>
  <property fmtid="{D5CDD505-2E9C-101B-9397-08002B2CF9AE}" pid="3" name="_docset_NoMedatataSyncRequired">
    <vt:lpwstr>False</vt:lpwstr>
  </property>
</Properties>
</file>