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5">'Common by Account (R)'!$A$1:$H$66</definedName>
    <definedName name="_xlnm.Print_Area" localSheetId="3">'Unallocated Detail'!$A$1:$E$321</definedName>
    <definedName name="_xlnm.Print_Titles" localSheetId="4">'UIP Detail (R)'!$1:$4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H54" i="26" l="1"/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D7" i="26" s="1"/>
  <c r="G8" i="26"/>
  <c r="G9" i="26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 s="1"/>
  <c r="E15" i="30"/>
  <c r="E25" i="30" s="1"/>
  <c r="E30" i="30" s="1"/>
  <c r="E16" i="30"/>
  <c r="C25" i="30" s="1"/>
  <c r="F25" i="30" s="1"/>
  <c r="I25" i="30" s="1"/>
  <c r="I17" i="30"/>
  <c r="H17" i="30"/>
  <c r="G17" i="30"/>
  <c r="B37" i="30"/>
  <c r="E13" i="30"/>
  <c r="C32" i="30" s="1"/>
  <c r="F32" i="30" s="1"/>
  <c r="E14" i="30"/>
  <c r="C33" i="30" s="1"/>
  <c r="F17" i="30"/>
  <c r="D26" i="2"/>
  <c r="D20" i="2"/>
  <c r="D28" i="2"/>
  <c r="D30" i="2"/>
  <c r="D32" i="2"/>
  <c r="D33" i="2"/>
  <c r="D34" i="2"/>
  <c r="D35" i="2"/>
  <c r="B3" i="26"/>
  <c r="F44" i="3"/>
  <c r="F43" i="3"/>
  <c r="E317" i="4"/>
  <c r="A3" i="4"/>
  <c r="A3" i="3"/>
  <c r="D36" i="2"/>
  <c r="D25" i="2"/>
  <c r="C46" i="3"/>
  <c r="B46" i="3"/>
  <c r="E12" i="3"/>
  <c r="E21" i="3"/>
  <c r="E38" i="3" s="1"/>
  <c r="D46" i="3"/>
  <c r="D28" i="26"/>
  <c r="D26" i="26"/>
  <c r="C13" i="26"/>
  <c r="D9" i="26"/>
  <c r="C37" i="26"/>
  <c r="C10" i="26"/>
  <c r="C14" i="26"/>
  <c r="D14" i="26"/>
  <c r="D10" i="26"/>
  <c r="H56" i="26"/>
  <c r="C9" i="26"/>
  <c r="D42" i="26"/>
  <c r="D34" i="26"/>
  <c r="D32" i="26"/>
  <c r="D30" i="26"/>
  <c r="C34" i="26"/>
  <c r="C32" i="26"/>
  <c r="C30" i="26"/>
  <c r="C28" i="26"/>
  <c r="C26" i="26"/>
  <c r="C24" i="26"/>
  <c r="C42" i="26"/>
  <c r="D54" i="26"/>
  <c r="H11" i="26"/>
  <c r="E17" i="30"/>
  <c r="E18" i="30" s="1"/>
  <c r="C26" i="30" l="1"/>
  <c r="C27" i="30" s="1"/>
  <c r="G32" i="30"/>
  <c r="H32" i="30"/>
  <c r="E24" i="30"/>
  <c r="C302" i="4"/>
  <c r="C272" i="4"/>
  <c r="I272" i="4" s="1"/>
  <c r="C204" i="4"/>
  <c r="I204" i="4" s="1"/>
  <c r="C161" i="4"/>
  <c r="E31" i="30"/>
  <c r="F31" i="30" s="1"/>
  <c r="G31" i="30" s="1"/>
  <c r="D272" i="4"/>
  <c r="J272" i="4" s="1"/>
  <c r="D319" i="4"/>
  <c r="J319" i="4" s="1"/>
  <c r="D317" i="4"/>
  <c r="J317" i="4" s="1"/>
  <c r="D313" i="4"/>
  <c r="J313" i="4" s="1"/>
  <c r="D267" i="4"/>
  <c r="J267" i="4" s="1"/>
  <c r="D263" i="4"/>
  <c r="J263" i="4" s="1"/>
  <c r="C258" i="4"/>
  <c r="I258" i="4" s="1"/>
  <c r="E114" i="4"/>
  <c r="E168" i="4"/>
  <c r="I58" i="4"/>
  <c r="I134" i="4"/>
  <c r="D18" i="4"/>
  <c r="J18" i="4" s="1"/>
  <c r="B302" i="4"/>
  <c r="E223" i="4"/>
  <c r="E40" i="3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C22" i="2"/>
  <c r="C39" i="2" s="1"/>
  <c r="D38" i="2"/>
  <c r="D12" i="3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22" i="2"/>
  <c r="B39" i="2" s="1"/>
  <c r="D18" i="2"/>
  <c r="E46" i="3"/>
  <c r="E48" i="3" s="1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C13" i="2"/>
  <c r="D11" i="2"/>
  <c r="D27" i="2"/>
  <c r="D21" i="2"/>
  <c r="B238" i="4"/>
  <c r="C35" i="30"/>
  <c r="C37" i="30" s="1"/>
  <c r="C34" i="30"/>
  <c r="F33" i="30"/>
  <c r="F30" i="30"/>
  <c r="I56" i="4"/>
  <c r="I161" i="4"/>
  <c r="D39" i="26"/>
  <c r="D37" i="2"/>
  <c r="F35" i="3"/>
  <c r="F33" i="3"/>
  <c r="F32" i="3"/>
  <c r="F30" i="3"/>
  <c r="F29" i="3"/>
  <c r="F25" i="3"/>
  <c r="C12" i="3"/>
  <c r="F10" i="3"/>
  <c r="B12" i="3"/>
  <c r="F11" i="3"/>
  <c r="D21" i="3"/>
  <c r="D38" i="3" s="1"/>
  <c r="C21" i="3"/>
  <c r="C38" i="3" s="1"/>
  <c r="B21" i="3"/>
  <c r="B38" i="3" s="1"/>
  <c r="B40" i="3" s="1"/>
  <c r="B48" i="3" s="1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B13" i="2"/>
  <c r="J21" i="4"/>
  <c r="I21" i="4"/>
  <c r="E13" i="4"/>
  <c r="I302" i="4" l="1"/>
  <c r="C319" i="4"/>
  <c r="I319" i="4" s="1"/>
  <c r="E29" i="30"/>
  <c r="E26" i="30"/>
  <c r="E27" i="30" s="1"/>
  <c r="F24" i="30"/>
  <c r="D40" i="3"/>
  <c r="D48" i="3" s="1"/>
  <c r="C41" i="2"/>
  <c r="F12" i="3"/>
  <c r="B41" i="2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59" i="4" s="1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B62" i="4" s="1"/>
  <c r="E243" i="4"/>
  <c r="C40" i="3"/>
  <c r="C48" i="3" s="1"/>
  <c r="E197" i="4"/>
  <c r="E37" i="4"/>
  <c r="E302" i="4"/>
  <c r="E18" i="4"/>
  <c r="D39" i="2"/>
  <c r="D60" i="4"/>
  <c r="J60" i="4" s="1"/>
  <c r="H58" i="26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E35" i="30" l="1"/>
  <c r="E37" i="30" s="1"/>
  <c r="F29" i="30"/>
  <c r="G29" i="30"/>
  <c r="H29" i="30"/>
  <c r="E34" i="30"/>
  <c r="C58" i="26"/>
  <c r="H24" i="30"/>
  <c r="I24" i="30"/>
  <c r="F26" i="30"/>
  <c r="D41" i="2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G34" i="30" l="1"/>
  <c r="H34" i="30"/>
  <c r="I6" i="4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<sst xmlns="http://schemas.openxmlformats.org/spreadsheetml/2006/main" count="858" uniqueCount="672">
  <si>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</si>
  <si>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</si>
  <si>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</si>
  <si>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</si>
  <si>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</si>
  <si>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</si>
  <si>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</si>
  <si>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</si>
  <si>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</si>
  <si>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</si>
  <si>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</si>
  <si>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</si>
  <si>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</si>
  <si>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</si>
  <si>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</si>
  <si>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</si>
  <si>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</si>
  <si>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</si>
  <si>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</si>
  <si>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</si>
  <si>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</si>
  <si>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</si>
  <si>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</si>
  <si>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</si>
  <si>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</si>
  <si>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</si>
  <si>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</si>
  <si>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</si>
  <si>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</si>
  <si>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</si>
  <si>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</si>
  <si>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</si>
  <si>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</si>
  <si>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</si>
  <si>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</si>
  <si>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</si>
  <si>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</si>
  <si>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</si>
  <si>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</si>
  <si>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</si>
  <si>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</si>
  <si>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</si>
  <si>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</si>
  <si>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</si>
  <si>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</si>
  <si>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</si>
  <si>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</si>
  <si>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</si>
  <si>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</si>
  <si>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</si>
  <si>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</si>
  <si>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</si>
  <si>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</si>
  <si>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</si>
  <si>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</si>
  <si>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</si>
  <si>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</si>
  <si>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</si>
  <si>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</si>
  <si>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</si>
  <si>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</si>
  <si>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</si>
  <si>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</si>
  <si>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</si>
  <si>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</si>
  <si>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</si>
  <si>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</si>
  <si>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</si>
  <si>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</si>
  <si>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</si>
  <si>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</si>
  <si>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</si>
  <si>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</si>
  <si>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</si>
  <si>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</si>
  <si>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</si>
  <si>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</si>
  <si>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</si>
  <si>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</si>
  <si>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</si>
  <si>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</si>
  <si>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</si>
  <si>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</si>
  <si>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</si>
  <si>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</si>
  <si>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</si>
  <si>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</si>
  <si>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</si>
  <si>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</si>
  <si>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</si>
  <si>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</si>
  <si>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</si>
  <si>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</si>
  <si>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</si>
  <si>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</si>
  <si>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</si>
  <si>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</si>
  <si>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</si>
  <si>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</si>
  <si>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</si>
  <si>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</si>
  <si>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</si>
  <si>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</si>
  <si>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</si>
  <si>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</si>
  <si>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</si>
  <si>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</si>
  <si>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</si>
  <si>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</si>
  <si>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</si>
  <si>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</si>
  <si>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</si>
  <si>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</si>
  <si>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</si>
  <si>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</si>
  <si>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</si>
  <si>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</si>
  <si>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</si>
  <si>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</si>
  <si>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</si>
  <si>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</si>
  <si>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</si>
  <si>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</si>
  <si>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</si>
  <si>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</si>
  <si>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</si>
  <si>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</si>
  <si>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</si>
  <si>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</si>
  <si>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</si>
  <si>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</si>
  <si>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</si>
  <si>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</si>
  <si>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</si>
  <si>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</si>
  <si>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</si>
  <si>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</si>
  <si>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</si>
  <si>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</si>
  <si>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</si>
  <si>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</si>
  <si>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</si>
  <si>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</si>
  <si>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</si>
  <si>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</si>
  <si>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</si>
  <si>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</si>
  <si>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</si>
  <si>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</si>
  <si>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</si>
  <si>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</si>
  <si>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</si>
  <si>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</si>
  <si>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</si>
  <si>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</si>
  <si>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</si>
  <si>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</si>
  <si>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</si>
  <si>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</si>
  <si>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</si>
  <si>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</si>
  <si>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</si>
  <si>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</si>
  <si>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</si>
  <si>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</si>
  <si>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</si>
  <si>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</si>
  <si>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</si>
  <si>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</si>
  <si>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</si>
  <si>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</si>
  <si>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</si>
  <si>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</si>
  <si>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</si>
  <si>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</si>
  <si>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</si>
  <si>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</si>
  <si>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</si>
  <si>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</si>
  <si>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</si>
  <si>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</si>
  <si>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</si>
  <si>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</si>
  <si>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</si>
  <si>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</si>
  <si>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</si>
  <si>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</si>
  <si>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</si>
  <si>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</si>
  <si>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</si>
  <si>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</si>
  <si>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</si>
  <si>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</si>
  <si>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</si>
  <si>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</si>
  <si>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</si>
  <si>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</si>
  <si>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</si>
  <si>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</si>
  <si>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</si>
  <si>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</si>
  <si>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</si>
  <si>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</si>
  <si>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</si>
  <si>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</si>
  <si>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</si>
  <si>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</si>
  <si>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</si>
  <si>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</si>
  <si>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</si>
  <si>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</si>
  <si>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</si>
  <si>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</si>
  <si>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</si>
  <si>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</si>
  <si>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</si>
  <si>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</si>
  <si>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</si>
  <si>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</si>
  <si>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</si>
  <si>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</si>
  <si>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</si>
  <si>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</si>
  <si>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</si>
  <si>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</si>
  <si>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</si>
  <si>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</si>
  <si>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</si>
  <si>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</si>
  <si>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</si>
  <si>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</si>
  <si>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</si>
  <si>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</si>
  <si>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</si>
  <si>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</si>
  <si>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</si>
  <si>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</si>
  <si>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</si>
  <si>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</si>
  <si>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</si>
  <si>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</si>
  <si>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</si>
  <si>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</si>
  <si>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</si>
  <si>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</si>
  <si>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</si>
  <si>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</si>
  <si>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</si>
  <si>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</si>
  <si>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</si>
  <si>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</si>
  <si>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</si>
  <si>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</si>
  <si>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</si>
  <si>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</si>
  <si>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</si>
  <si>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</si>
  <si>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</si>
  <si>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</si>
  <si>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</si>
  <si>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</si>
  <si>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</si>
  <si>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</si>
  <si>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</si>
  <si>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</si>
  <si>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</si>
  <si>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</si>
  <si>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</si>
  <si>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</si>
  <si>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</si>
  <si>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</si>
  <si>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</si>
  <si>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</si>
  <si>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</si>
  <si>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</si>
  <si>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</si>
  <si>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</si>
  <si>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</si>
  <si>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</si>
  <si>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</si>
  <si>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</si>
  <si>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</si>
  <si>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</si>
  <si>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</si>
  <si>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</si>
  <si>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</si>
  <si>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</si>
  <si>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</si>
  <si>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</si>
  <si>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</si>
  <si>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</si>
  <si>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</si>
  <si>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</si>
  <si>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</si>
  <si>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</si>
  <si>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</si>
  <si>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</si>
  <si>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</si>
  <si>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</si>
  <si>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</si>
  <si>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</si>
  <si>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</si>
  <si>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</si>
  <si>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</si>
  <si>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</si>
  <si>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</si>
  <si>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</si>
  <si>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</si>
  <si>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</si>
  <si>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</si>
  <si>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</si>
  <si>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</si>
  <si>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</si>
  <si>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</si>
  <si>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</si>
  <si>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</si>
  <si>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</si>
  <si>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</si>
  <si>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</si>
  <si>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</si>
  <si>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</si>
  <si>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</si>
  <si>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</si>
  <si>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</si>
  <si>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</si>
  <si>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</si>
  <si>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</si>
  <si>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</si>
  <si>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</si>
  <si>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</si>
  <si>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</si>
  <si>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</si>
  <si>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</si>
  <si>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</si>
  <si>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</si>
  <si>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</si>
  <si>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</si>
  <si>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</si>
  <si>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</si>
  <si>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</si>
  <si>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</si>
  <si>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</si>
  <si>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</si>
  <si>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</si>
  <si>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</si>
  <si>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</si>
  <si>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</si>
  <si>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</si>
  <si>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</si>
  <si>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</si>
  <si>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</si>
  <si>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</si>
  <si>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</si>
  <si>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</si>
  <si>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</si>
  <si>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</si>
  <si>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</si>
  <si>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</si>
  <si>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</si>
  <si>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</si>
  <si>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</si>
  <si>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</si>
  <si>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</si>
  <si>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</si>
  <si>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</si>
  <si>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</si>
  <si>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</si>
  <si>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</si>
  <si>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</si>
  <si>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</si>
  <si>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</si>
  <si>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</si>
  <si>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</si>
  <si>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</si>
  <si>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</si>
  <si>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</si>
  <si>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</si>
  <si>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</si>
  <si>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</si>
  <si>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</si>
  <si>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</si>
  <si>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</si>
  <si>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</si>
  <si>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</si>
  <si>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</si>
  <si>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</si>
  <si>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</si>
  <si>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</si>
  <si>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</si>
  <si>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</si>
  <si>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</si>
  <si>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</si>
  <si>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</si>
  <si>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</si>
  <si>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</si>
  <si>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</si>
  <si>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</si>
  <si>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</si>
  <si>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</si>
  <si>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</si>
  <si>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</si>
  <si>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</si>
  <si>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</si>
  <si>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</si>
  <si>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</si>
  <si>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</si>
  <si>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</si>
  <si>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</si>
  <si>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</si>
  <si>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</si>
  <si>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</si>
  <si>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</si>
  <si>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</si>
  <si>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</si>
  <si>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</si>
  <si>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</si>
  <si>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</si>
  <si>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</si>
  <si>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</si>
  <si>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</si>
  <si>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</si>
  <si>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</si>
  <si>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</si>
  <si>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</si>
  <si>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</si>
  <si>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</si>
  <si>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</si>
  <si>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</si>
  <si>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</si>
  <si>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</si>
  <si>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</si>
  <si>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</si>
  <si>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</si>
  <si>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</si>
  <si>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</si>
  <si>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</si>
  <si>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</si>
  <si>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</si>
  <si>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</si>
  <si>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</si>
  <si>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</si>
  <si>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</si>
  <si>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</si>
  <si>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</si>
  <si>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</si>
  <si>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</si>
  <si>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</si>
  <si>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</si>
  <si>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</si>
  <si>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</si>
  <si>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</si>
  <si>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</si>
  <si>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</si>
  <si>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</si>
  <si>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</si>
  <si>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</si>
  <si>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</si>
  <si>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</si>
  <si>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</si>
  <si>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</si>
  <si>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</si>
  <si>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</si>
  <si>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</si>
  <si>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</si>
  <si>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</si>
  <si>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</si>
  <si>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</si>
  <si>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</si>
  <si>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</si>
  <si>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</si>
  <si>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</si>
  <si>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</si>
  <si>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</si>
  <si>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</si>
  <si>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</si>
  <si>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</si>
  <si>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</si>
  <si>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</si>
  <si>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</si>
  <si>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</si>
  <si>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</si>
  <si>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</si>
  <si>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</si>
  <si>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</si>
  <si>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</si>
  <si>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</si>
  <si>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</si>
  <si>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</si>
  <si>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</si>
  <si>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</si>
  <si>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</si>
  <si>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</si>
  <si>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</si>
  <si>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</si>
  <si>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</si>
  <si>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</si>
  <si>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</si>
  <si>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</si>
  <si>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</si>
  <si>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</si>
  <si>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</si>
  <si>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</si>
  <si>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</si>
  <si>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</si>
  <si>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</si>
  <si>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</si>
  <si>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</si>
  <si>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</si>
  <si>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</si>
  <si>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</si>
  <si>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</si>
  <si>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</si>
  <si>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</si>
  <si>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</si>
  <si>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</si>
  <si>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</si>
  <si>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</si>
  <si>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</si>
  <si>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</si>
  <si>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</si>
  <si>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</si>
  <si>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</si>
  <si>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</si>
  <si>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</si>
  <si>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</si>
  <si>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</si>
  <si>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</si>
  <si>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</si>
  <si>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</si>
  <si>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</si>
  <si>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</si>
  <si>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</si>
  <si>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</si>
  <si>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</si>
  <si>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</si>
  <si>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</si>
  <si>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</si>
  <si>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</si>
  <si>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</si>
  <si>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</si>
  <si>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</si>
  <si>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</si>
  <si>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</si>
  <si>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</si>
  <si>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</si>
  <si>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</si>
  <si>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</si>
  <si>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</si>
  <si>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</si>
  <si>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</si>
  <si>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</si>
  <si>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</si>
  <si>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</si>
  <si>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</si>
  <si>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</si>
  <si>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</si>
  <si>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</si>
  <si>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</si>
  <si>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</si>
  <si>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</si>
  <si>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</si>
  <si>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</si>
  <si>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</si>
  <si>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</si>
  <si>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</si>
  <si>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</si>
  <si>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</si>
  <si>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</si>
  <si>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</si>
  <si>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</si>
  <si>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</si>
  <si>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</si>
  <si>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</si>
  <si>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</si>
  <si>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</si>
  <si>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</si>
  <si>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</si>
  <si>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</si>
  <si>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</si>
  <si>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</si>
  <si>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</si>
  <si>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</si>
  <si>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</si>
  <si>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</si>
  <si>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</si>
  <si>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</si>
  <si>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</si>
  <si>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</si>
  <si>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</si>
  <si>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</si>
  <si>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</si>
  <si>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</si>
  <si>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</si>
  <si>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</si>
  <si>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</si>
  <si>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</si>
  <si>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</si>
  <si>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</si>
  <si>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</si>
  <si>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</si>
  <si>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</si>
  <si>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</si>
  <si>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</si>
  <si>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</si>
  <si>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</si>
  <si>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</si>
  <si>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</si>
  <si>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</si>
  <si>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</si>
  <si>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</si>
  <si>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</si>
  <si>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</si>
  <si>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</si>
  <si>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</si>
  <si>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</si>
  <si>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</si>
  <si>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</si>
  <si>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</si>
  <si>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</si>
  <si>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</si>
  <si>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</si>
  <si>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</si>
  <si>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</si>
  <si>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</si>
  <si>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</si>
  <si>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</si>
  <si>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</si>
  <si>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</si>
  <si>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</si>
  <si>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</si>
  <si>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</si>
  <si>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</si>
  <si>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</si>
  <si>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</si>
  <si>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</si>
  <si>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</si>
  <si>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</si>
  <si>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</si>
  <si>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</si>
  <si>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</si>
  <si>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</si>
  <si>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</si>
  <si>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</si>
  <si>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</si>
  <si>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</si>
  <si>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</si>
  <si>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</si>
  <si>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</si>
  <si>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</si>
  <si>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</si>
  <si>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</si>
  <si>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</si>
  <si>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</si>
  <si>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</si>
  <si>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</si>
  <si>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</si>
  <si>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</si>
  <si>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</si>
  <si>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</si>
  <si>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</si>
  <si>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</si>
  <si>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</si>
  <si>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</si>
  <si>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</si>
  <si>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</si>
  <si>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</si>
  <si>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</si>
  <si>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</si>
  <si>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</si>
  <si>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(Based on allocation factors developed for the 12 ME 12/31/2013)</t>
  </si>
  <si>
    <t>FOR THE MONTH ENDED DECEMBER 31, 2014</t>
  </si>
  <si>
    <t>PUBLIC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</si>
</sst>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4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</fills>
  <borders count="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</borders>
  <cellStyleXfs count="1841">
    <xf numFmtId="0" fontId="0" fillId="0" borderId="0"/>
    <xf numFmtId="0" fontId="28" fillId="2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28" fillId="4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28" fillId="6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28" fillId="3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28" fillId="7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28" fillId="8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28" fillId="9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28" fillId="4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28" fillId="11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28" fillId="10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28" fillId="9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28" fillId="5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47" fillId="9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47" fillId="4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47" fillId="11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47" fillId="10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47" fillId="9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47" fillId="5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8" fillId="19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48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22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48" fillId="23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48" fillId="24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4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18" borderId="0" applyNumberFormat="0" applyBorder="0" applyAlignment="0" applyProtection="0"/>
    <xf numFmtId="0" fontId="48" fillId="27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50" fillId="18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51" fillId="28" borderId="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71" fillId="81" borderId="31" applyNumberFormat="0" applyAlignment="0" applyProtection="0"/>
    <xf numFmtId="0" fontId="52" fillId="19" borderId="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0" fontId="72" fillId="82" borderId="32" applyNumberFormat="0" applyAlignment="0" applyProtection="0"/>
    <xf numFmtId="43" fontId="19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170" fontId="19" fillId="0" borderId="0"/>
    <xf numFmtId="0" fontId="5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38" fontId="20" fillId="33" borderId="0" applyNumberFormat="0" applyBorder="0" applyAlignment="0" applyProtection="0"/>
    <xf numFmtId="0" fontId="56" fillId="0" borderId="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75" fillId="0" borderId="33" applyNumberFormat="0" applyFill="0" applyAlignment="0" applyProtection="0"/>
    <xf numFmtId="0" fontId="57" fillId="0" borderId="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76" fillId="0" borderId="34" applyNumberFormat="0" applyFill="0" applyAlignment="0" applyProtection="0"/>
    <xf numFmtId="0" fontId="58" fillId="0" borderId="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77" fillId="0" borderId="35" applyNumberFormat="0" applyFill="0" applyAlignment="0" applyProtection="0"/>
    <xf numFmtId="0" fontId="5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38" fontId="21" fillId="0" borderId="0"/>
    <xf numFmtId="40" fontId="21" fillId="0" borderId="0"/>
    <xf numFmtId="0" fontId="59" fillId="27" borderId="1" applyNumberFormat="0" applyAlignment="0" applyProtection="0"/>
    <xf numFmtId="10" fontId="20" fillId="34" borderId="6" applyNumberFormat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60" fillId="0" borderId="7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0" fontId="79" fillId="0" borderId="36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1" fillId="27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169" fontId="19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66" fillId="0" borderId="0"/>
    <xf numFmtId="0" fontId="19" fillId="0" borderId="0"/>
    <xf numFmtId="0" fontId="38" fillId="0" borderId="0" applyNumberFormat="0" applyFont="0" applyFill="0" applyBorder="0" applyAlignment="0" applyProtection="0"/>
    <xf numFmtId="0" fontId="66" fillId="0" borderId="0"/>
    <xf numFmtId="0" fontId="19" fillId="26" borderId="10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8" fillId="86" borderId="37" applyNumberFormat="0" applyFont="0" applyAlignment="0" applyProtection="0"/>
    <xf numFmtId="0" fontId="62" fillId="28" borderId="11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0" fontId="81" fillId="81" borderId="38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40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1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2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3" fillId="47" borderId="11" applyNumberFormat="0" applyProtection="0">
      <alignment horizontal="left" vertical="center" indent="1"/>
    </xf>
    <xf numFmtId="4" fontId="43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40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40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4" fillId="0" borderId="0"/>
    <xf numFmtId="4" fontId="45" fillId="47" borderId="11" applyNumberFormat="0" applyProtection="0">
      <alignment horizontal="right" vertical="center"/>
    </xf>
    <xf numFmtId="0" fontId="63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83" fillId="0" borderId="39" applyNumberFormat="0" applyFill="0" applyAlignment="0" applyProtection="0"/>
    <xf numFmtId="0" fontId="6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8" fillId="0" borderId="0"/>
    <xf numFmtId="0" fontId="78" fillId="84" borderId="31" applyNumberFormat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8" fillId="0" borderId="0"/>
    <xf numFmtId="0" fontId="18" fillId="86" borderId="37" applyNumberFormat="0" applyFont="0" applyAlignment="0" applyProtection="0"/>
    <xf numFmtId="0" fontId="69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9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9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9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9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9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9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9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9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9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8" fillId="84" borderId="31" applyNumberFormat="0" applyAlignment="0" applyProtection="0"/>
    <xf numFmtId="0" fontId="16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6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6" fillId="0" borderId="0"/>
    <xf numFmtId="0" fontId="16" fillId="0" borderId="0"/>
    <xf numFmtId="0" fontId="16" fillId="86" borderId="37" applyNumberFormat="0" applyFont="0" applyAlignment="0" applyProtection="0"/>
    <xf numFmtId="0" fontId="78" fillId="84" borderId="31" applyNumberFormat="0" applyAlignment="0" applyProtection="0"/>
    <xf numFmtId="0" fontId="69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8" fillId="84" borderId="31" applyNumberFormat="0" applyAlignment="0" applyProtection="0"/>
    <xf numFmtId="0" fontId="69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9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9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6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6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6" fillId="0" borderId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6" fillId="0" borderId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1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5" fillId="0" borderId="0"/>
    <xf numFmtId="0" fontId="78" fillId="84" borderId="31" applyNumberFormat="0" applyAlignment="0" applyProtection="0"/>
    <xf numFmtId="0" fontId="15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15" fillId="0" borderId="0"/>
    <xf numFmtId="0" fontId="78" fillId="84" borderId="31" applyNumberFormat="0" applyAlignment="0" applyProtection="0"/>
    <xf numFmtId="0" fontId="69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9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9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78" fillId="84" borderId="31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4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4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8" fillId="84" borderId="31" applyNumberFormat="0" applyAlignment="0" applyProtection="0"/>
    <xf numFmtId="0" fontId="69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9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9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9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4" fillId="0" borderId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3" fillId="86" borderId="37" applyNumberFormat="0" applyFont="0" applyAlignment="0" applyProtection="0"/>
    <xf numFmtId="0" fontId="78" fillId="84" borderId="31" applyNumberFormat="0" applyAlignment="0" applyProtection="0"/>
    <xf numFmtId="0" fontId="13" fillId="0" borderId="0"/>
    <xf numFmtId="0" fontId="69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9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9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9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9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2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2" fillId="86" borderId="37" applyNumberFormat="0" applyFont="0" applyAlignment="0" applyProtection="0"/>
    <xf numFmtId="0" fontId="12" fillId="0" borderId="0"/>
    <xf numFmtId="0" fontId="69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9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9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9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9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1" fillId="0" borderId="0"/>
    <xf numFmtId="0" fontId="11" fillId="0" borderId="0"/>
    <xf numFmtId="0" fontId="11" fillId="86" borderId="37" applyNumberFormat="0" applyFont="0" applyAlignment="0" applyProtection="0"/>
    <xf numFmtId="0" fontId="78" fillId="84" borderId="31" applyNumberFormat="0" applyAlignment="0" applyProtection="0"/>
    <xf numFmtId="0" fontId="69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9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9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9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0" fillId="0" borderId="0"/>
    <xf numFmtId="0" fontId="10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0" fillId="86" borderId="37" applyNumberFormat="0" applyFont="0" applyAlignment="0" applyProtection="0"/>
    <xf numFmtId="0" fontId="69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9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9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9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9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9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6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7" fillId="9" borderId="0" applyNumberFormat="0" applyBorder="0" applyAlignment="0" applyProtection="0"/>
    <xf numFmtId="0" fontId="47" fillId="4" borderId="0" applyNumberFormat="0" applyBorder="0" applyAlignment="0" applyProtection="0"/>
    <xf numFmtId="0" fontId="47" fillId="11" borderId="0" applyNumberFormat="0" applyBorder="0" applyAlignment="0" applyProtection="0"/>
    <xf numFmtId="0" fontId="47" fillId="10" borderId="0" applyNumberFormat="0" applyBorder="0" applyAlignment="0" applyProtection="0"/>
    <xf numFmtId="0" fontId="47" fillId="9" borderId="0" applyNumberFormat="0" applyBorder="0" applyAlignment="0" applyProtection="0"/>
    <xf numFmtId="0" fontId="47" fillId="5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48" fillId="19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50" fillId="18" borderId="0" applyNumberFormat="0" applyBorder="0" applyAlignment="0" applyProtection="0"/>
    <xf numFmtId="0" fontId="51" fillId="28" borderId="1" applyNumberFormat="0" applyAlignment="0" applyProtection="0"/>
    <xf numFmtId="0" fontId="52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1" applyNumberFormat="0" applyAlignment="0" applyProtection="0"/>
    <xf numFmtId="0" fontId="60" fillId="0" borderId="7" applyNumberFormat="0" applyFill="0" applyAlignment="0" applyProtection="0"/>
    <xf numFmtId="0" fontId="61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62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3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8" fillId="84" borderId="31" applyNumberFormat="0" applyAlignment="0" applyProtection="0"/>
    <xf numFmtId="0" fontId="9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9" fillId="86" borderId="37" applyNumberFormat="0" applyFont="0" applyAlignment="0" applyProtection="0"/>
    <xf numFmtId="0" fontId="69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9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9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9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9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9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8" fillId="0" borderId="0"/>
    <xf numFmtId="0" fontId="8" fillId="0" borderId="0"/>
    <xf numFmtId="0" fontId="78" fillId="84" borderId="31" applyNumberFormat="0" applyAlignment="0" applyProtection="0"/>
    <xf numFmtId="0" fontId="8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8" fillId="0" borderId="0"/>
    <xf numFmtId="0" fontId="78" fillId="84" borderId="31" applyNumberFormat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69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8" fillId="84" borderId="31" applyNumberFormat="0" applyAlignment="0" applyProtection="0"/>
    <xf numFmtId="0" fontId="69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9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1" applyNumberFormat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8" fillId="0" borderId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8" fillId="0" borderId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1" applyNumberFormat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8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7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69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9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9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9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9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87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87" fillId="26" borderId="10" applyNumberFormat="0" applyFont="0" applyAlignment="0" applyProtection="0"/>
    <xf numFmtId="0" fontId="6" fillId="86" borderId="37" applyNumberFormat="0" applyFont="0" applyAlignment="0" applyProtection="0"/>
    <xf numFmtId="4" fontId="41" fillId="92" borderId="40" applyNumberFormat="0" applyProtection="0">
      <alignment vertical="center"/>
    </xf>
    <xf numFmtId="4" fontId="88" fillId="92" borderId="40" applyNumberFormat="0" applyProtection="0">
      <alignment vertical="center"/>
    </xf>
    <xf numFmtId="4" fontId="41" fillId="92" borderId="40" applyNumberFormat="0" applyProtection="0">
      <alignment horizontal="left" vertical="center" indent="1"/>
    </xf>
    <xf numFmtId="0" fontId="41" fillId="92" borderId="40" applyNumberFormat="0" applyProtection="0">
      <alignment horizontal="left" vertical="top" indent="1"/>
    </xf>
    <xf numFmtId="4" fontId="41" fillId="2" borderId="0" applyNumberFormat="0" applyProtection="0">
      <alignment horizontal="left" vertical="center" indent="1"/>
    </xf>
    <xf numFmtId="4" fontId="28" fillId="8" borderId="40" applyNumberFormat="0" applyProtection="0">
      <alignment horizontal="right" vertical="center"/>
    </xf>
    <xf numFmtId="4" fontId="28" fillId="4" borderId="40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88" borderId="40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11" borderId="40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87" borderId="40" applyNumberFormat="0" applyProtection="0">
      <alignment horizontal="right" vertical="center"/>
    </xf>
    <xf numFmtId="4" fontId="41" fillId="94" borderId="41" applyNumberFormat="0" applyProtection="0">
      <alignment horizontal="left" vertical="center" indent="1"/>
    </xf>
    <xf numFmtId="4" fontId="28" fillId="95" borderId="0" applyNumberFormat="0" applyProtection="0">
      <alignment horizontal="left" vertical="center" indent="1"/>
    </xf>
    <xf numFmtId="4" fontId="42" fillId="9" borderId="0" applyNumberFormat="0" applyProtection="0">
      <alignment horizontal="left" vertical="center" indent="1"/>
    </xf>
    <xf numFmtId="4" fontId="28" fillId="2" borderId="40" applyNumberFormat="0" applyProtection="0">
      <alignment horizontal="right" vertical="center"/>
    </xf>
    <xf numFmtId="4" fontId="28" fillId="95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87" fillId="9" borderId="40" applyNumberFormat="0" applyProtection="0">
      <alignment horizontal="left" vertical="center" indent="1"/>
    </xf>
    <xf numFmtId="0" fontId="87" fillId="9" borderId="40" applyNumberFormat="0" applyProtection="0">
      <alignment horizontal="left" vertical="top" indent="1"/>
    </xf>
    <xf numFmtId="0" fontId="87" fillId="2" borderId="40" applyNumberFormat="0" applyProtection="0">
      <alignment horizontal="left" vertical="center" indent="1"/>
    </xf>
    <xf numFmtId="0" fontId="87" fillId="2" borderId="40" applyNumberFormat="0" applyProtection="0">
      <alignment horizontal="left" vertical="top" indent="1"/>
    </xf>
    <xf numFmtId="0" fontId="87" fillId="7" borderId="40" applyNumberFormat="0" applyProtection="0">
      <alignment horizontal="left" vertical="center" indent="1"/>
    </xf>
    <xf numFmtId="0" fontId="87" fillId="7" borderId="40" applyNumberFormat="0" applyProtection="0">
      <alignment horizontal="left" vertical="top" indent="1"/>
    </xf>
    <xf numFmtId="0" fontId="87" fillId="95" borderId="40" applyNumberFormat="0" applyProtection="0">
      <alignment horizontal="left" vertical="center" indent="1"/>
    </xf>
    <xf numFmtId="0" fontId="87" fillId="95" borderId="40" applyNumberFormat="0" applyProtection="0">
      <alignment horizontal="left" vertical="top" indent="1"/>
    </xf>
    <xf numFmtId="0" fontId="87" fillId="3" borderId="6" applyNumberFormat="0">
      <protection locked="0"/>
    </xf>
    <xf numFmtId="4" fontId="28" fillId="6" borderId="40" applyNumberFormat="0" applyProtection="0">
      <alignment vertical="center"/>
    </xf>
    <xf numFmtId="4" fontId="40" fillId="6" borderId="40" applyNumberFormat="0" applyProtection="0">
      <alignment vertical="center"/>
    </xf>
    <xf numFmtId="4" fontId="28" fillId="6" borderId="40" applyNumberFormat="0" applyProtection="0">
      <alignment horizontal="left" vertical="center" indent="1"/>
    </xf>
    <xf numFmtId="0" fontId="28" fillId="6" borderId="40" applyNumberFormat="0" applyProtection="0">
      <alignment horizontal="left" vertical="top" indent="1"/>
    </xf>
    <xf numFmtId="4" fontId="28" fillId="95" borderId="40" applyNumberFormat="0" applyProtection="0">
      <alignment horizontal="right" vertical="center"/>
    </xf>
    <xf numFmtId="4" fontId="40" fillId="95" borderId="40" applyNumberFormat="0" applyProtection="0">
      <alignment horizontal="right" vertical="center"/>
    </xf>
    <xf numFmtId="4" fontId="28" fillId="2" borderId="40" applyNumberFormat="0" applyProtection="0">
      <alignment horizontal="left" vertical="center" indent="1"/>
    </xf>
    <xf numFmtId="0" fontId="28" fillId="2" borderId="40" applyNumberFormat="0" applyProtection="0">
      <alignment horizontal="left" vertical="top" indent="1"/>
    </xf>
    <xf numFmtId="4" fontId="89" fillId="96" borderId="0" applyNumberFormat="0" applyProtection="0">
      <alignment horizontal="left" vertical="center" indent="1"/>
    </xf>
    <xf numFmtId="4" fontId="45" fillId="95" borderId="40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7" applyNumberFormat="0" applyFont="0" applyAlignment="0" applyProtection="0"/>
    <xf numFmtId="0" fontId="4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4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4" fillId="0" borderId="0"/>
    <xf numFmtId="0" fontId="4" fillId="0" borderId="0"/>
    <xf numFmtId="0" fontId="4" fillId="86" borderId="37" applyNumberFormat="0" applyFont="0" applyAlignment="0" applyProtection="0"/>
    <xf numFmtId="0" fontId="69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9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9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8" fillId="84" borderId="31" applyNumberFormat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0" borderId="0"/>
    <xf numFmtId="0" fontId="78" fillId="84" borderId="31" applyNumberFormat="0" applyAlignment="0" applyProtection="0"/>
    <xf numFmtId="0" fontId="3" fillId="0" borderId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3" fillId="0" borderId="0"/>
    <xf numFmtId="0" fontId="3" fillId="86" borderId="37" applyNumberFormat="0" applyFont="0" applyAlignment="0" applyProtection="0"/>
    <xf numFmtId="0" fontId="69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9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9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9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9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8" fillId="84" borderId="31" applyNumberFormat="0" applyAlignment="0" applyProtection="0"/>
    <xf numFmtId="0" fontId="2" fillId="58" borderId="0" applyNumberFormat="0" applyBorder="0" applyAlignment="0" applyProtection="0"/>
    <xf numFmtId="0" fontId="78" fillId="84" borderId="31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9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9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9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9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9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9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19" fillId="9" borderId="40" applyNumberFormat="0" applyProtection="0">
      <alignment horizontal="left" vertical="center" indent="1"/>
    </xf>
    <xf numFmtId="0" fontId="19" fillId="9" borderId="40" applyNumberFormat="0" applyProtection="0">
      <alignment horizontal="left" vertical="top" indent="1"/>
    </xf>
    <xf numFmtId="0" fontId="19" fillId="2" borderId="40" applyNumberFormat="0" applyProtection="0">
      <alignment horizontal="left" vertical="center" indent="1"/>
    </xf>
    <xf numFmtId="0" fontId="19" fillId="2" borderId="40" applyNumberFormat="0" applyProtection="0">
      <alignment horizontal="left" vertical="top" indent="1"/>
    </xf>
    <xf numFmtId="0" fontId="19" fillId="7" borderId="40" applyNumberFormat="0" applyProtection="0">
      <alignment horizontal="left" vertical="center" indent="1"/>
    </xf>
    <xf numFmtId="0" fontId="19" fillId="7" borderId="40" applyNumberFormat="0" applyProtection="0">
      <alignment horizontal="left" vertical="top" indent="1"/>
    </xf>
    <xf numFmtId="0" fontId="19" fillId="95" borderId="40" applyNumberFormat="0" applyProtection="0">
      <alignment horizontal="left" vertical="center" indent="1"/>
    </xf>
    <xf numFmtId="0" fontId="19" fillId="95" borderId="40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8" fillId="84" borderId="31" applyNumberFormat="0" applyAlignment="0" applyProtection="0"/>
    <xf numFmtId="0" fontId="78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9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9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9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9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9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</cellStyleXfs>
  <cellXfs count="296">
    <xf numFmtId="0" fontId="0" fillId="0" borderId="0" xfId="0"/>
    <xf numFmtId="0" fontId="2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64" fontId="25" fillId="0" borderId="19" xfId="0" quotePrefix="1" applyNumberFormat="1" applyFont="1" applyBorder="1" applyAlignment="1">
      <alignment horizontal="left"/>
    </xf>
    <xf numFmtId="37" fontId="19" fillId="0" borderId="0" xfId="355" applyNumberFormat="1" applyFill="1" applyBorder="1"/>
    <xf numFmtId="37" fontId="19" fillId="0" borderId="20" xfId="355" applyNumberFormat="1" applyFill="1" applyBorder="1"/>
    <xf numFmtId="37" fontId="19" fillId="0" borderId="21" xfId="355" applyNumberFormat="1" applyFill="1" applyBorder="1"/>
    <xf numFmtId="0" fontId="0" fillId="0" borderId="0" xfId="0" applyFill="1"/>
    <xf numFmtId="43" fontId="19" fillId="0" borderId="0" xfId="355"/>
    <xf numFmtId="7" fontId="0" fillId="0" borderId="0" xfId="0" applyNumberFormat="1"/>
    <xf numFmtId="43" fontId="19" fillId="0" borderId="22" xfId="355" applyBorder="1"/>
    <xf numFmtId="164" fontId="25" fillId="0" borderId="19" xfId="0" quotePrefix="1" applyNumberFormat="1" applyFont="1" applyFill="1" applyBorder="1" applyAlignment="1">
      <alignment horizontal="left"/>
    </xf>
    <xf numFmtId="164" fontId="26" fillId="0" borderId="23" xfId="0" applyNumberFormat="1" applyFont="1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29" fillId="0" borderId="0" xfId="355" applyFont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23" fillId="0" borderId="0" xfId="489" applyFont="1" applyFill="1" applyAlignment="1">
      <alignment horizontal="centerContinuous" vertical="center"/>
    </xf>
    <xf numFmtId="0" fontId="19" fillId="0" borderId="0" xfId="489" applyFill="1"/>
    <xf numFmtId="0" fontId="19" fillId="0" borderId="0" xfId="489" applyFill="1" applyBorder="1"/>
    <xf numFmtId="0" fontId="25" fillId="0" borderId="16" xfId="489" applyFont="1" applyFill="1" applyBorder="1" applyAlignment="1">
      <alignment vertical="center" wrapText="1"/>
    </xf>
    <xf numFmtId="0" fontId="25" fillId="0" borderId="17" xfId="489" applyFont="1" applyFill="1" applyBorder="1" applyAlignment="1">
      <alignment vertical="center" wrapText="1"/>
    </xf>
    <xf numFmtId="0" fontId="25" fillId="0" borderId="25" xfId="489" applyFont="1" applyFill="1" applyBorder="1"/>
    <xf numFmtId="0" fontId="25" fillId="0" borderId="20" xfId="489" applyFont="1" applyFill="1" applyBorder="1"/>
    <xf numFmtId="166" fontId="25" fillId="0" borderId="20" xfId="355" applyNumberFormat="1" applyFont="1" applyFill="1" applyBorder="1"/>
    <xf numFmtId="167" fontId="25" fillId="0" borderId="0" xfId="489" applyNumberFormat="1" applyFont="1" applyFill="1"/>
    <xf numFmtId="167" fontId="25" fillId="0" borderId="0" xfId="489" applyNumberFormat="1" applyFont="1"/>
    <xf numFmtId="0" fontId="25" fillId="0" borderId="25" xfId="489" quotePrefix="1" applyFont="1" applyFill="1" applyBorder="1" applyAlignment="1">
      <alignment horizontal="left"/>
    </xf>
    <xf numFmtId="0" fontId="25" fillId="0" borderId="0" xfId="489" applyFont="1" applyFill="1" applyBorder="1"/>
    <xf numFmtId="0" fontId="19" fillId="0" borderId="25" xfId="489" applyFill="1" applyBorder="1"/>
    <xf numFmtId="0" fontId="19" fillId="0" borderId="20" xfId="489" applyFill="1" applyBorder="1"/>
    <xf numFmtId="0" fontId="25" fillId="0" borderId="26" xfId="489" applyFont="1" applyFill="1" applyBorder="1"/>
    <xf numFmtId="168" fontId="27" fillId="0" borderId="21" xfId="357" applyNumberFormat="1" applyFont="1" applyFill="1" applyBorder="1"/>
    <xf numFmtId="0" fontId="37" fillId="0" borderId="0" xfId="489" applyFont="1" applyFill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51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9" fillId="55" borderId="0" xfId="490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43" fontId="19" fillId="0" borderId="0" xfId="489" applyNumberFormat="1" applyFill="1"/>
    <xf numFmtId="10" fontId="19" fillId="0" borderId="0" xfId="516" applyNumberFormat="1"/>
    <xf numFmtId="164" fontId="25" fillId="0" borderId="25" xfId="0" applyNumberFormat="1" applyFont="1" applyBorder="1"/>
    <xf numFmtId="164" fontId="23" fillId="0" borderId="24" xfId="0" quotePrefix="1" applyNumberFormat="1" applyFont="1" applyFill="1" applyBorder="1" applyAlignment="1">
      <alignment horizontal="left" vertical="center"/>
    </xf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0" fontId="24" fillId="0" borderId="0" xfId="0" applyFont="1" applyAlignment="1">
      <alignment vertical="center"/>
    </xf>
    <xf numFmtId="43" fontId="32" fillId="0" borderId="0" xfId="0" applyNumberFormat="1" applyFont="1" applyFill="1"/>
    <xf numFmtId="166" fontId="25" fillId="0" borderId="23" xfId="355" applyNumberFormat="1" applyFont="1" applyFill="1" applyBorder="1"/>
    <xf numFmtId="42" fontId="25" fillId="0" borderId="22" xfId="355" applyNumberFormat="1" applyFont="1" applyFill="1" applyBorder="1"/>
    <xf numFmtId="10" fontId="25" fillId="0" borderId="0" xfId="516" applyNumberFormat="1" applyFont="1" applyFill="1" applyBorder="1"/>
    <xf numFmtId="0" fontId="25" fillId="0" borderId="29" xfId="489" applyFont="1" applyFill="1" applyBorder="1"/>
    <xf numFmtId="0" fontId="25" fillId="0" borderId="14" xfId="489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9" applyNumberFormat="1" applyFont="1" applyFill="1" applyBorder="1" applyAlignment="1">
      <alignment horizontal="center"/>
    </xf>
    <xf numFmtId="0" fontId="25" fillId="0" borderId="0" xfId="489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9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2" xfId="516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6" fillId="0" borderId="22" xfId="0" applyFont="1" applyFill="1" applyBorder="1" applyAlignment="1">
      <alignment horizontal="center"/>
    </xf>
    <xf numFmtId="0" fontId="19" fillId="0" borderId="19" xfId="489" applyFill="1" applyBorder="1"/>
    <xf numFmtId="166" fontId="25" fillId="0" borderId="23" xfId="355" applyNumberFormat="1" applyFont="1" applyFill="1" applyBorder="1" applyAlignment="1">
      <alignment horizontal="center"/>
    </xf>
    <xf numFmtId="10" fontId="25" fillId="0" borderId="23" xfId="489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9" applyNumberFormat="1" applyFont="1" applyFill="1" applyBorder="1"/>
    <xf numFmtId="10" fontId="25" fillId="0" borderId="19" xfId="489" applyNumberFormat="1" applyFont="1" applyFill="1" applyBorder="1"/>
    <xf numFmtId="10" fontId="25" fillId="0" borderId="24" xfId="516" applyNumberFormat="1" applyFont="1" applyFill="1" applyBorder="1"/>
    <xf numFmtId="168" fontId="27" fillId="0" borderId="24" xfId="489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9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43" fontId="46" fillId="0" borderId="22" xfId="355" applyFont="1" applyFill="1" applyBorder="1" applyAlignment="1">
      <alignment horizontal="center"/>
    </xf>
    <xf numFmtId="166" fontId="46" fillId="0" borderId="22" xfId="355" applyNumberFormat="1" applyFont="1" applyFill="1" applyBorder="1" applyAlignment="1">
      <alignment horizontal="center"/>
    </xf>
    <xf numFmtId="173" fontId="46" fillId="0" borderId="0" xfId="491" applyNumberFormat="1" applyFont="1" applyAlignment="1">
      <alignment horizontal="left"/>
    </xf>
    <xf numFmtId="166" fontId="20" fillId="0" borderId="0" xfId="355" applyNumberFormat="1" applyFont="1" applyAlignment="1">
      <alignment horizontal="right"/>
    </xf>
    <xf numFmtId="173" fontId="67" fillId="0" borderId="0" xfId="491" applyNumberFormat="1" applyFont="1" applyAlignment="1">
      <alignment horizontal="left"/>
    </xf>
    <xf numFmtId="173" fontId="29" fillId="0" borderId="0" xfId="488" applyNumberFormat="1" applyFont="1" applyAlignment="1">
      <alignment horizontal="left"/>
    </xf>
    <xf numFmtId="173" fontId="29" fillId="0" borderId="22" xfId="488" applyNumberFormat="1" applyFont="1" applyBorder="1" applyAlignment="1">
      <alignment horizontal="left"/>
    </xf>
    <xf numFmtId="173" fontId="46" fillId="0" borderId="0" xfId="488" applyNumberFormat="1" applyFont="1" applyAlignment="1">
      <alignment horizontal="left"/>
    </xf>
    <xf numFmtId="173" fontId="29" fillId="0" borderId="0" xfId="0" applyNumberFormat="1" applyFont="1" applyAlignment="1">
      <alignment horizontal="left"/>
    </xf>
    <xf numFmtId="0" fontId="20" fillId="0" borderId="0" xfId="0" applyFont="1"/>
    <xf numFmtId="166" fontId="46" fillId="0" borderId="0" xfId="355" applyNumberFormat="1" applyFont="1" applyAlignment="1">
      <alignment horizontal="left"/>
    </xf>
    <xf numFmtId="166" fontId="67" fillId="0" borderId="0" xfId="355" applyNumberFormat="1" applyFont="1" applyAlignment="1">
      <alignment horizontal="left"/>
    </xf>
    <xf numFmtId="166" fontId="29" fillId="0" borderId="0" xfId="355" applyNumberFormat="1" applyFont="1" applyAlignment="1">
      <alignment horizontal="left"/>
    </xf>
    <xf numFmtId="166" fontId="29" fillId="0" borderId="22" xfId="355" applyNumberFormat="1" applyFont="1" applyBorder="1" applyAlignment="1">
      <alignment horizontal="left"/>
    </xf>
    <xf numFmtId="166" fontId="46" fillId="0" borderId="28" xfId="355" applyNumberFormat="1" applyFont="1" applyBorder="1" applyAlignment="1">
      <alignment horizontal="left"/>
    </xf>
    <xf numFmtId="166" fontId="29" fillId="0" borderId="17" xfId="355" applyNumberFormat="1" applyFont="1" applyBorder="1" applyAlignment="1">
      <alignment horizontal="left"/>
    </xf>
    <xf numFmtId="166" fontId="29" fillId="0" borderId="28" xfId="355" applyNumberFormat="1" applyFont="1" applyBorder="1" applyAlignment="1">
      <alignment horizontal="left"/>
    </xf>
    <xf numFmtId="166" fontId="29" fillId="0" borderId="0" xfId="355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left"/>
    </xf>
    <xf numFmtId="43" fontId="25" fillId="0" borderId="19" xfId="355" applyFont="1" applyFill="1" applyBorder="1"/>
    <xf numFmtId="0" fontId="22" fillId="0" borderId="0" xfId="0" applyFont="1" applyFill="1" applyAlignment="1">
      <alignment horizontal="centerContinuous"/>
    </xf>
    <xf numFmtId="0" fontId="23" fillId="0" borderId="0" xfId="489" applyFont="1" applyFill="1" applyAlignment="1">
      <alignment vertical="center"/>
    </xf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164" fontId="25" fillId="0" borderId="25" xfId="0" quotePrefix="1" applyNumberFormat="1" applyFont="1" applyBorder="1" applyAlignment="1">
      <alignment horizontal="left"/>
    </xf>
    <xf numFmtId="164" fontId="26" fillId="0" borderId="25" xfId="0" applyNumberFormat="1" applyFont="1" applyBorder="1"/>
    <xf numFmtId="168" fontId="19" fillId="97" borderId="42" xfId="357" applyNumberFormat="1" applyFill="1" applyBorder="1"/>
    <xf numFmtId="168" fontId="19" fillId="97" borderId="43" xfId="357" applyNumberFormat="1" applyFill="1" applyBorder="1"/>
    <xf numFmtId="168" fontId="19" fillId="97" borderId="44" xfId="357" applyNumberFormat="1" applyFill="1" applyBorder="1"/>
    <xf numFmtId="166" fontId="19" fillId="97" borderId="45" xfId="355" applyNumberFormat="1" applyFill="1" applyBorder="1"/>
    <xf numFmtId="166" fontId="19" fillId="97" borderId="0" xfId="355" applyNumberFormat="1" applyFill="1" applyBorder="1"/>
    <xf numFmtId="166" fontId="19" fillId="97" borderId="46" xfId="355" applyNumberFormat="1" applyFill="1" applyBorder="1"/>
    <xf numFmtId="166" fontId="19" fillId="97" borderId="47" xfId="355" applyNumberFormat="1" applyFill="1" applyBorder="1"/>
    <xf numFmtId="166" fontId="19" fillId="97" borderId="22" xfId="355" applyNumberFormat="1" applyFill="1" applyBorder="1"/>
    <xf numFmtId="166" fontId="19" fillId="97" borderId="48" xfId="355" applyNumberFormat="1" applyFill="1" applyBorder="1"/>
    <xf numFmtId="168" fontId="19" fillId="97" borderId="45" xfId="357" applyNumberFormat="1" applyFill="1" applyBorder="1"/>
    <xf numFmtId="168" fontId="19" fillId="97" borderId="0" xfId="357" applyNumberFormat="1" applyFill="1" applyBorder="1"/>
    <xf numFmtId="168" fontId="19" fillId="97" borderId="46" xfId="357" applyNumberFormat="1" applyFill="1" applyBorder="1"/>
    <xf numFmtId="37" fontId="19" fillId="97" borderId="45" xfId="355" applyNumberFormat="1" applyFill="1" applyBorder="1"/>
    <xf numFmtId="37" fontId="19" fillId="97" borderId="0" xfId="355" applyNumberFormat="1" applyFill="1" applyBorder="1"/>
    <xf numFmtId="37" fontId="19" fillId="97" borderId="46" xfId="355" applyNumberFormat="1" applyFill="1" applyBorder="1"/>
    <xf numFmtId="168" fontId="27" fillId="97" borderId="49" xfId="357" applyNumberFormat="1" applyFont="1" applyFill="1" applyBorder="1"/>
    <xf numFmtId="168" fontId="27" fillId="97" borderId="50" xfId="357" applyNumberFormat="1" applyFont="1" applyFill="1" applyBorder="1"/>
    <xf numFmtId="168" fontId="27" fillId="97" borderId="51" xfId="357" applyNumberFormat="1" applyFont="1" applyFill="1" applyBorder="1"/>
    <xf numFmtId="0" fontId="25" fillId="0" borderId="22" xfId="489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9" applyFont="1" applyFill="1" applyBorder="1" applyAlignment="1">
      <alignment horizontal="center"/>
    </xf>
    <xf numFmtId="168" fontId="25" fillId="97" borderId="52" xfId="357" applyNumberFormat="1" applyFont="1" applyFill="1" applyBorder="1"/>
    <xf numFmtId="168" fontId="25" fillId="97" borderId="53" xfId="357" applyNumberFormat="1" applyFont="1" applyFill="1" applyBorder="1"/>
    <xf numFmtId="166" fontId="25" fillId="97" borderId="54" xfId="355" applyNumberFormat="1" applyFont="1" applyFill="1" applyBorder="1"/>
    <xf numFmtId="166" fontId="25" fillId="97" borderId="55" xfId="355" applyNumberFormat="1" applyFont="1" applyFill="1" applyBorder="1"/>
    <xf numFmtId="166" fontId="25" fillId="97" borderId="56" xfId="355" applyNumberFormat="1" applyFont="1" applyFill="1" applyBorder="1"/>
    <xf numFmtId="166" fontId="25" fillId="97" borderId="57" xfId="355" applyNumberFormat="1" applyFont="1" applyFill="1" applyBorder="1"/>
    <xf numFmtId="168" fontId="25" fillId="97" borderId="54" xfId="357" applyNumberFormat="1" applyFont="1" applyFill="1" applyBorder="1"/>
    <xf numFmtId="168" fontId="25" fillId="97" borderId="55" xfId="357" applyNumberFormat="1" applyFont="1" applyFill="1" applyBorder="1"/>
    <xf numFmtId="168" fontId="25" fillId="97" borderId="56" xfId="357" applyNumberFormat="1" applyFont="1" applyFill="1" applyBorder="1"/>
    <xf numFmtId="168" fontId="25" fillId="97" borderId="57" xfId="357" applyNumberFormat="1" applyFont="1" applyFill="1" applyBorder="1"/>
    <xf numFmtId="0" fontId="19" fillId="97" borderId="54" xfId="489" applyFill="1" applyBorder="1"/>
    <xf numFmtId="0" fontId="19" fillId="97" borderId="55" xfId="489" applyFill="1" applyBorder="1"/>
    <xf numFmtId="168" fontId="27" fillId="97" borderId="58" xfId="357" applyNumberFormat="1" applyFont="1" applyFill="1" applyBorder="1"/>
    <xf numFmtId="168" fontId="27" fillId="97" borderId="59" xfId="357" applyNumberFormat="1" applyFont="1" applyFill="1" applyBorder="1"/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9" applyNumberFormat="1" applyFont="1" applyFill="1" applyBorder="1"/>
    <xf numFmtId="43" fontId="25" fillId="0" borderId="25" xfId="355" applyFont="1" applyFill="1" applyBorder="1"/>
    <xf numFmtId="10" fontId="25" fillId="0" borderId="26" xfId="516" applyNumberFormat="1" applyFont="1" applyFill="1" applyBorder="1"/>
    <xf numFmtId="10" fontId="27" fillId="0" borderId="26" xfId="489" applyNumberFormat="1" applyFont="1" applyFill="1" applyBorder="1"/>
    <xf numFmtId="168" fontId="25" fillId="97" borderId="60" xfId="357" applyNumberFormat="1" applyFont="1" applyFill="1" applyBorder="1"/>
    <xf numFmtId="168" fontId="25" fillId="97" borderId="61" xfId="357" applyNumberFormat="1" applyFont="1" applyFill="1" applyBorder="1"/>
    <xf numFmtId="168" fontId="25" fillId="97" borderId="62" xfId="357" applyNumberFormat="1" applyFont="1" applyFill="1" applyBorder="1"/>
    <xf numFmtId="166" fontId="25" fillId="97" borderId="61" xfId="355" applyNumberFormat="1" applyFont="1" applyFill="1" applyBorder="1"/>
    <xf numFmtId="168" fontId="25" fillId="97" borderId="63" xfId="357" applyNumberFormat="1" applyFont="1" applyFill="1" applyBorder="1"/>
    <xf numFmtId="0" fontId="19" fillId="97" borderId="61" xfId="489" applyFill="1" applyBorder="1"/>
    <xf numFmtId="5" fontId="19" fillId="97" borderId="61" xfId="489" applyNumberFormat="1" applyFill="1" applyBorder="1"/>
    <xf numFmtId="168" fontId="27" fillId="97" borderId="64" xfId="357" applyNumberFormat="1" applyFont="1" applyFill="1" applyBorder="1"/>
    <xf numFmtId="166" fontId="29" fillId="97" borderId="42" xfId="355" applyNumberFormat="1" applyFont="1" applyFill="1" applyBorder="1" applyAlignment="1">
      <alignment horizontal="right"/>
    </xf>
    <xf numFmtId="166" fontId="29" fillId="97" borderId="43" xfId="355" applyNumberFormat="1" applyFont="1" applyFill="1" applyBorder="1" applyAlignment="1">
      <alignment horizontal="right"/>
    </xf>
    <xf numFmtId="166" fontId="29" fillId="97" borderId="44" xfId="355" applyNumberFormat="1" applyFont="1" applyFill="1" applyBorder="1" applyAlignment="1">
      <alignment horizontal="right"/>
    </xf>
    <xf numFmtId="166" fontId="29" fillId="97" borderId="45" xfId="355" applyNumberFormat="1" applyFont="1" applyFill="1" applyBorder="1" applyAlignment="1">
      <alignment horizontal="right"/>
    </xf>
    <xf numFmtId="166" fontId="29" fillId="97" borderId="0" xfId="355" applyNumberFormat="1" applyFont="1" applyFill="1" applyBorder="1" applyAlignment="1">
      <alignment horizontal="right"/>
    </xf>
    <xf numFmtId="166" fontId="29" fillId="97" borderId="46" xfId="355" applyNumberFormat="1" applyFont="1" applyFill="1" applyBorder="1" applyAlignment="1">
      <alignment horizontal="right"/>
    </xf>
    <xf numFmtId="166" fontId="29" fillId="97" borderId="65" xfId="355" applyNumberFormat="1" applyFont="1" applyFill="1" applyBorder="1" applyAlignment="1">
      <alignment horizontal="right"/>
    </xf>
    <xf numFmtId="166" fontId="29" fillId="97" borderId="14" xfId="355" applyNumberFormat="1" applyFont="1" applyFill="1" applyBorder="1" applyAlignment="1">
      <alignment horizontal="right"/>
    </xf>
    <xf numFmtId="166" fontId="29" fillId="97" borderId="66" xfId="355" applyNumberFormat="1" applyFont="1" applyFill="1" applyBorder="1" applyAlignment="1">
      <alignment horizontal="right"/>
    </xf>
    <xf numFmtId="166" fontId="46" fillId="97" borderId="67" xfId="355" applyNumberFormat="1" applyFont="1" applyFill="1" applyBorder="1" applyAlignment="1">
      <alignment horizontal="right"/>
    </xf>
    <xf numFmtId="166" fontId="46" fillId="97" borderId="28" xfId="355" applyNumberFormat="1" applyFont="1" applyFill="1" applyBorder="1" applyAlignment="1">
      <alignment horizontal="right"/>
    </xf>
    <xf numFmtId="166" fontId="46" fillId="97" borderId="68" xfId="355" applyNumberFormat="1" applyFont="1" applyFill="1" applyBorder="1" applyAlignment="1">
      <alignment horizontal="right"/>
    </xf>
    <xf numFmtId="166" fontId="29" fillId="97" borderId="45" xfId="355" applyNumberFormat="1" applyFont="1" applyFill="1" applyBorder="1"/>
    <xf numFmtId="166" fontId="29" fillId="97" borderId="0" xfId="355" applyNumberFormat="1" applyFont="1" applyFill="1" applyBorder="1"/>
    <xf numFmtId="166" fontId="29" fillId="97" borderId="46" xfId="355" applyNumberFormat="1" applyFont="1" applyFill="1" applyBorder="1"/>
    <xf numFmtId="166" fontId="29" fillId="97" borderId="47" xfId="355" applyNumberFormat="1" applyFont="1" applyFill="1" applyBorder="1" applyAlignment="1">
      <alignment horizontal="right"/>
    </xf>
    <xf numFmtId="166" fontId="29" fillId="97" borderId="22" xfId="355" applyNumberFormat="1" applyFont="1" applyFill="1" applyBorder="1" applyAlignment="1">
      <alignment horizontal="right"/>
    </xf>
    <xf numFmtId="166" fontId="29" fillId="97" borderId="48" xfId="355" applyNumberFormat="1" applyFont="1" applyFill="1" applyBorder="1" applyAlignment="1">
      <alignment horizontal="right"/>
    </xf>
    <xf numFmtId="166" fontId="46" fillId="97" borderId="65" xfId="355" applyNumberFormat="1" applyFont="1" applyFill="1" applyBorder="1" applyAlignment="1">
      <alignment horizontal="right"/>
    </xf>
    <xf numFmtId="166" fontId="46" fillId="97" borderId="14" xfId="355" applyNumberFormat="1" applyFont="1" applyFill="1" applyBorder="1" applyAlignment="1">
      <alignment horizontal="right"/>
    </xf>
    <xf numFmtId="166" fontId="46" fillId="97" borderId="66" xfId="355" applyNumberFormat="1" applyFont="1" applyFill="1" applyBorder="1" applyAlignment="1">
      <alignment horizontal="right"/>
    </xf>
    <xf numFmtId="166" fontId="46" fillId="97" borderId="69" xfId="355" applyNumberFormat="1" applyFont="1" applyFill="1" applyBorder="1" applyAlignment="1">
      <alignment horizontal="right"/>
    </xf>
    <xf numFmtId="166" fontId="46" fillId="97" borderId="30" xfId="355" applyNumberFormat="1" applyFont="1" applyFill="1" applyBorder="1" applyAlignment="1">
      <alignment horizontal="right"/>
    </xf>
    <xf numFmtId="166" fontId="46" fillId="97" borderId="70" xfId="355" applyNumberFormat="1" applyFont="1" applyFill="1" applyBorder="1" applyAlignment="1">
      <alignment horizontal="right"/>
    </xf>
    <xf numFmtId="166" fontId="29" fillId="97" borderId="71" xfId="355" applyNumberFormat="1" applyFont="1" applyFill="1" applyBorder="1" applyAlignment="1">
      <alignment horizontal="right"/>
    </xf>
    <xf numFmtId="166" fontId="29" fillId="97" borderId="17" xfId="355" applyNumberFormat="1" applyFont="1" applyFill="1" applyBorder="1" applyAlignment="1">
      <alignment horizontal="right"/>
    </xf>
    <xf numFmtId="166" fontId="29" fillId="97" borderId="72" xfId="355" applyNumberFormat="1" applyFont="1" applyFill="1" applyBorder="1" applyAlignment="1">
      <alignment horizontal="right"/>
    </xf>
    <xf numFmtId="166" fontId="29" fillId="97" borderId="67" xfId="355" applyNumberFormat="1" applyFont="1" applyFill="1" applyBorder="1" applyAlignment="1">
      <alignment horizontal="right"/>
    </xf>
    <xf numFmtId="166" fontId="29" fillId="97" borderId="28" xfId="355" applyNumberFormat="1" applyFont="1" applyFill="1" applyBorder="1" applyAlignment="1">
      <alignment horizontal="right"/>
    </xf>
    <xf numFmtId="166" fontId="29" fillId="97" borderId="68" xfId="355" applyNumberFormat="1" applyFont="1" applyFill="1" applyBorder="1" applyAlignment="1">
      <alignment horizontal="right"/>
    </xf>
    <xf numFmtId="166" fontId="46" fillId="97" borderId="45" xfId="355" applyNumberFormat="1" applyFont="1" applyFill="1" applyBorder="1" applyAlignment="1">
      <alignment horizontal="right"/>
    </xf>
    <xf numFmtId="166" fontId="46" fillId="97" borderId="0" xfId="355" applyNumberFormat="1" applyFont="1" applyFill="1" applyBorder="1" applyAlignment="1">
      <alignment horizontal="right"/>
    </xf>
    <xf numFmtId="166" fontId="46" fillId="97" borderId="46" xfId="355" applyNumberFormat="1" applyFont="1" applyFill="1" applyBorder="1" applyAlignment="1">
      <alignment horizontal="right"/>
    </xf>
    <xf numFmtId="173" fontId="85" fillId="97" borderId="45" xfId="856" applyNumberFormat="1" applyFont="1" applyFill="1" applyBorder="1" applyAlignment="1">
      <alignment horizontal="right"/>
    </xf>
    <xf numFmtId="173" fontId="85" fillId="97" borderId="0" xfId="856" applyNumberFormat="1" applyFont="1" applyFill="1" applyBorder="1" applyAlignment="1">
      <alignment horizontal="right"/>
    </xf>
    <xf numFmtId="173" fontId="85" fillId="97" borderId="46" xfId="856" applyNumberFormat="1" applyFont="1" applyFill="1" applyBorder="1" applyAlignment="1">
      <alignment horizontal="right"/>
    </xf>
    <xf numFmtId="173" fontId="85" fillId="97" borderId="65" xfId="856" applyNumberFormat="1" applyFont="1" applyFill="1" applyBorder="1" applyAlignment="1">
      <alignment horizontal="right"/>
    </xf>
    <xf numFmtId="173" fontId="85" fillId="97" borderId="14" xfId="856" applyNumberFormat="1" applyFont="1" applyFill="1" applyBorder="1" applyAlignment="1">
      <alignment horizontal="right"/>
    </xf>
    <xf numFmtId="173" fontId="85" fillId="97" borderId="66" xfId="856" applyNumberFormat="1" applyFont="1" applyFill="1" applyBorder="1" applyAlignment="1">
      <alignment horizontal="right"/>
    </xf>
    <xf numFmtId="173" fontId="85" fillId="97" borderId="47" xfId="856" applyNumberFormat="1" applyFont="1" applyFill="1" applyBorder="1" applyAlignment="1">
      <alignment horizontal="right"/>
    </xf>
    <xf numFmtId="173" fontId="85" fillId="97" borderId="22" xfId="856" applyNumberFormat="1" applyFont="1" applyFill="1" applyBorder="1" applyAlignment="1">
      <alignment horizontal="right"/>
    </xf>
    <xf numFmtId="173" fontId="85" fillId="97" borderId="48" xfId="856" applyNumberFormat="1" applyFont="1" applyFill="1" applyBorder="1" applyAlignment="1">
      <alignment horizontal="right"/>
    </xf>
    <xf numFmtId="166" fontId="46" fillId="97" borderId="73" xfId="355" applyNumberFormat="1" applyFont="1" applyFill="1" applyBorder="1" applyAlignment="1">
      <alignment horizontal="right"/>
    </xf>
    <xf numFmtId="166" fontId="46" fillId="97" borderId="74" xfId="355" applyNumberFormat="1" applyFont="1" applyFill="1" applyBorder="1" applyAlignment="1">
      <alignment horizontal="right"/>
    </xf>
    <xf numFmtId="166" fontId="46" fillId="97" borderId="75" xfId="355" applyNumberFormat="1" applyFont="1" applyFill="1" applyBorder="1" applyAlignment="1">
      <alignment horizontal="right"/>
    </xf>
    <xf numFmtId="168" fontId="25" fillId="97" borderId="0" xfId="357" applyNumberFormat="1" applyFont="1" applyFill="1" applyBorder="1"/>
    <xf numFmtId="168" fontId="27" fillId="97" borderId="0" xfId="357" applyNumberFormat="1" applyFont="1" applyFill="1" applyBorder="1"/>
    <xf numFmtId="164" fontId="23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8" fontId="25" fillId="97" borderId="45" xfId="357" applyNumberFormat="1" applyFont="1" applyFill="1" applyBorder="1"/>
    <xf numFmtId="168" fontId="25" fillId="97" borderId="46" xfId="357" applyNumberFormat="1" applyFont="1" applyFill="1" applyBorder="1"/>
    <xf numFmtId="168" fontId="27" fillId="97" borderId="45" xfId="357" applyNumberFormat="1" applyFont="1" applyFill="1" applyBorder="1"/>
    <xf numFmtId="168" fontId="27" fillId="97" borderId="46" xfId="357" applyNumberFormat="1" applyFont="1" applyFill="1" applyBorder="1"/>
    <xf numFmtId="37" fontId="0" fillId="97" borderId="49" xfId="0" applyNumberFormat="1" applyFill="1" applyBorder="1"/>
    <xf numFmtId="37" fontId="0" fillId="97" borderId="50" xfId="0" applyNumberFormat="1" applyFill="1" applyBorder="1"/>
    <xf numFmtId="37" fontId="0" fillId="97" borderId="51" xfId="0" applyNumberFormat="1" applyFill="1" applyBorder="1"/>
    <xf numFmtId="0" fontId="90" fillId="97" borderId="0" xfId="0" applyFont="1" applyFill="1"/>
    <xf numFmtId="0" fontId="0" fillId="97" borderId="0" xfId="0" applyFill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0" borderId="0" xfId="489" applyFont="1" applyFill="1" applyAlignment="1">
      <alignment horizontal="center" vertical="center"/>
    </xf>
  </cellXfs>
  <cellStyles count="1841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104775</xdr:rowOff>
    </xdr:from>
    <xdr:to>
      <xdr:col>2</xdr:col>
      <xdr:colOff>1047751</xdr:colOff>
      <xdr:row>10</xdr:row>
      <xdr:rowOff>209550</xdr:rowOff>
    </xdr:to>
    <xdr:sp macro="" textlink="">
      <xdr:nvSpPr>
        <xdr:cNvPr id="2" name="TextBox 1"/>
        <xdr:cNvSpPr txBox="1"/>
      </xdr:nvSpPr>
      <xdr:spPr>
        <a:xfrm>
          <a:off x="4581525" y="2085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2</xdr:col>
      <xdr:colOff>1047751</xdr:colOff>
      <xdr:row>16</xdr:row>
      <xdr:rowOff>104775</xdr:rowOff>
    </xdr:to>
    <xdr:sp macro="" textlink="">
      <xdr:nvSpPr>
        <xdr:cNvPr id="3" name="TextBox 2"/>
        <xdr:cNvSpPr txBox="1"/>
      </xdr:nvSpPr>
      <xdr:spPr>
        <a:xfrm>
          <a:off x="4581525" y="33528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1047751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581525" y="6096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19050</xdr:colOff>
      <xdr:row>38</xdr:row>
      <xdr:rowOff>133350</xdr:rowOff>
    </xdr:from>
    <xdr:to>
      <xdr:col>2</xdr:col>
      <xdr:colOff>1066801</xdr:colOff>
      <xdr:row>40</xdr:row>
      <xdr:rowOff>9525</xdr:rowOff>
    </xdr:to>
    <xdr:sp macro="" textlink="">
      <xdr:nvSpPr>
        <xdr:cNvPr id="5" name="TextBox 4"/>
        <xdr:cNvSpPr txBox="1"/>
      </xdr:nvSpPr>
      <xdr:spPr>
        <a:xfrm>
          <a:off x="4600575" y="87439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57150</xdr:rowOff>
    </xdr:from>
    <xdr:to>
      <xdr:col>4</xdr:col>
      <xdr:colOff>28576</xdr:colOff>
      <xdr:row>9</xdr:row>
      <xdr:rowOff>161925</xdr:rowOff>
    </xdr:to>
    <xdr:sp macro="" textlink="">
      <xdr:nvSpPr>
        <xdr:cNvPr id="2" name="TextBox 1"/>
        <xdr:cNvSpPr txBox="1"/>
      </xdr:nvSpPr>
      <xdr:spPr>
        <a:xfrm>
          <a:off x="4695825" y="18097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4</xdr:col>
      <xdr:colOff>28576</xdr:colOff>
      <xdr:row>15</xdr:row>
      <xdr:rowOff>104775</xdr:rowOff>
    </xdr:to>
    <xdr:sp macro="" textlink="">
      <xdr:nvSpPr>
        <xdr:cNvPr id="3" name="TextBox 2"/>
        <xdr:cNvSpPr txBox="1"/>
      </xdr:nvSpPr>
      <xdr:spPr>
        <a:xfrm>
          <a:off x="4695825" y="312420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28576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609600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4</xdr:col>
      <xdr:colOff>28576</xdr:colOff>
      <xdr:row>42</xdr:row>
      <xdr:rowOff>104775</xdr:rowOff>
    </xdr:to>
    <xdr:sp macro="" textlink="">
      <xdr:nvSpPr>
        <xdr:cNvPr id="5" name="TextBox 4"/>
        <xdr:cNvSpPr txBox="1"/>
      </xdr:nvSpPr>
      <xdr:spPr>
        <a:xfrm>
          <a:off x="4695825" y="91630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28576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9715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405848</xdr:colOff>
      <xdr:row>9</xdr:row>
      <xdr:rowOff>124239</xdr:rowOff>
    </xdr:from>
    <xdr:to>
      <xdr:col>3</xdr:col>
      <xdr:colOff>513522</xdr:colOff>
      <xdr:row>11</xdr:row>
      <xdr:rowOff>38514</xdr:rowOff>
    </xdr:to>
    <xdr:sp macro="" textlink="">
      <xdr:nvSpPr>
        <xdr:cNvPr id="2" name="TextBox 1"/>
        <xdr:cNvSpPr txBox="1"/>
      </xdr:nvSpPr>
      <xdr:spPr>
        <a:xfrm>
          <a:off x="4754218" y="1714500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430695</xdr:colOff>
      <xdr:row>15</xdr:row>
      <xdr:rowOff>132522</xdr:rowOff>
    </xdr:from>
    <xdr:to>
      <xdr:col>3</xdr:col>
      <xdr:colOff>538369</xdr:colOff>
      <xdr:row>17</xdr:row>
      <xdr:rowOff>71645</xdr:rowOff>
    </xdr:to>
    <xdr:sp macro="" textlink="">
      <xdr:nvSpPr>
        <xdr:cNvPr id="4" name="TextBox 3"/>
        <xdr:cNvSpPr txBox="1"/>
      </xdr:nvSpPr>
      <xdr:spPr>
        <a:xfrm>
          <a:off x="4779065" y="2824370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438979</xdr:colOff>
      <xdr:row>19</xdr:row>
      <xdr:rowOff>74543</xdr:rowOff>
    </xdr:from>
    <xdr:to>
      <xdr:col>3</xdr:col>
      <xdr:colOff>546653</xdr:colOff>
      <xdr:row>20</xdr:row>
      <xdr:rowOff>179318</xdr:rowOff>
    </xdr:to>
    <xdr:sp macro="" textlink="">
      <xdr:nvSpPr>
        <xdr:cNvPr id="5" name="TextBox 4"/>
        <xdr:cNvSpPr txBox="1"/>
      </xdr:nvSpPr>
      <xdr:spPr>
        <a:xfrm>
          <a:off x="4787349" y="3503543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26</xdr:row>
      <xdr:rowOff>182217</xdr:rowOff>
    </xdr:from>
    <xdr:to>
      <xdr:col>3</xdr:col>
      <xdr:colOff>521804</xdr:colOff>
      <xdr:row>28</xdr:row>
      <xdr:rowOff>96492</xdr:rowOff>
    </xdr:to>
    <xdr:sp macro="" textlink="">
      <xdr:nvSpPr>
        <xdr:cNvPr id="6" name="TextBox 5"/>
        <xdr:cNvSpPr txBox="1"/>
      </xdr:nvSpPr>
      <xdr:spPr>
        <a:xfrm>
          <a:off x="4762500" y="4944717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380999</xdr:colOff>
      <xdr:row>34</xdr:row>
      <xdr:rowOff>16565</xdr:rowOff>
    </xdr:from>
    <xdr:to>
      <xdr:col>3</xdr:col>
      <xdr:colOff>488673</xdr:colOff>
      <xdr:row>35</xdr:row>
      <xdr:rowOff>162753</xdr:rowOff>
    </xdr:to>
    <xdr:sp macro="" textlink="">
      <xdr:nvSpPr>
        <xdr:cNvPr id="7" name="TextBox 6"/>
        <xdr:cNvSpPr txBox="1"/>
      </xdr:nvSpPr>
      <xdr:spPr>
        <a:xfrm>
          <a:off x="4729369" y="629478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397565</xdr:colOff>
      <xdr:row>38</xdr:row>
      <xdr:rowOff>41413</xdr:rowOff>
    </xdr:from>
    <xdr:to>
      <xdr:col>3</xdr:col>
      <xdr:colOff>505239</xdr:colOff>
      <xdr:row>39</xdr:row>
      <xdr:rowOff>171036</xdr:rowOff>
    </xdr:to>
    <xdr:sp macro="" textlink="">
      <xdr:nvSpPr>
        <xdr:cNvPr id="8" name="TextBox 7"/>
        <xdr:cNvSpPr txBox="1"/>
      </xdr:nvSpPr>
      <xdr:spPr>
        <a:xfrm>
          <a:off x="4745935" y="6882848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422413</xdr:colOff>
      <xdr:row>44</xdr:row>
      <xdr:rowOff>57978</xdr:rowOff>
    </xdr:from>
    <xdr:to>
      <xdr:col>3</xdr:col>
      <xdr:colOff>530087</xdr:colOff>
      <xdr:row>45</xdr:row>
      <xdr:rowOff>162753</xdr:rowOff>
    </xdr:to>
    <xdr:sp macro="" textlink="">
      <xdr:nvSpPr>
        <xdr:cNvPr id="9" name="TextBox 8"/>
        <xdr:cNvSpPr txBox="1"/>
      </xdr:nvSpPr>
      <xdr:spPr>
        <a:xfrm>
          <a:off x="4770783" y="8017565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447261</xdr:colOff>
      <xdr:row>50</xdr:row>
      <xdr:rowOff>140804</xdr:rowOff>
    </xdr:from>
    <xdr:to>
      <xdr:col>3</xdr:col>
      <xdr:colOff>554935</xdr:colOff>
      <xdr:row>52</xdr:row>
      <xdr:rowOff>71644</xdr:rowOff>
    </xdr:to>
    <xdr:sp macro="" textlink="">
      <xdr:nvSpPr>
        <xdr:cNvPr id="10" name="TextBox 9"/>
        <xdr:cNvSpPr txBox="1"/>
      </xdr:nvSpPr>
      <xdr:spPr>
        <a:xfrm>
          <a:off x="4795631" y="9201978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447261</xdr:colOff>
      <xdr:row>53</xdr:row>
      <xdr:rowOff>132522</xdr:rowOff>
    </xdr:from>
    <xdr:to>
      <xdr:col>3</xdr:col>
      <xdr:colOff>554935</xdr:colOff>
      <xdr:row>55</xdr:row>
      <xdr:rowOff>46797</xdr:rowOff>
    </xdr:to>
    <xdr:sp macro="" textlink="">
      <xdr:nvSpPr>
        <xdr:cNvPr id="11" name="TextBox 10"/>
        <xdr:cNvSpPr txBox="1"/>
      </xdr:nvSpPr>
      <xdr:spPr>
        <a:xfrm>
          <a:off x="4795631" y="974863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447260</xdr:colOff>
      <xdr:row>56</xdr:row>
      <xdr:rowOff>132522</xdr:rowOff>
    </xdr:from>
    <xdr:to>
      <xdr:col>3</xdr:col>
      <xdr:colOff>554934</xdr:colOff>
      <xdr:row>58</xdr:row>
      <xdr:rowOff>46797</xdr:rowOff>
    </xdr:to>
    <xdr:sp macro="" textlink="">
      <xdr:nvSpPr>
        <xdr:cNvPr id="12" name="TextBox 11"/>
        <xdr:cNvSpPr txBox="1"/>
      </xdr:nvSpPr>
      <xdr:spPr>
        <a:xfrm>
          <a:off x="4795630" y="1032013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397565</xdr:colOff>
      <xdr:row>87</xdr:row>
      <xdr:rowOff>49696</xdr:rowOff>
    </xdr:from>
    <xdr:to>
      <xdr:col>3</xdr:col>
      <xdr:colOff>505239</xdr:colOff>
      <xdr:row>88</xdr:row>
      <xdr:rowOff>154471</xdr:rowOff>
    </xdr:to>
    <xdr:sp macro="" textlink="">
      <xdr:nvSpPr>
        <xdr:cNvPr id="13" name="TextBox 12"/>
        <xdr:cNvSpPr txBox="1"/>
      </xdr:nvSpPr>
      <xdr:spPr>
        <a:xfrm>
          <a:off x="4745935" y="15869479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122</xdr:row>
      <xdr:rowOff>8282</xdr:rowOff>
    </xdr:from>
    <xdr:to>
      <xdr:col>3</xdr:col>
      <xdr:colOff>521804</xdr:colOff>
      <xdr:row>123</xdr:row>
      <xdr:rowOff>129623</xdr:rowOff>
    </xdr:to>
    <xdr:sp macro="" textlink="">
      <xdr:nvSpPr>
        <xdr:cNvPr id="14" name="TextBox 13"/>
        <xdr:cNvSpPr txBox="1"/>
      </xdr:nvSpPr>
      <xdr:spPr>
        <a:xfrm>
          <a:off x="4762500" y="22495565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463826</xdr:colOff>
      <xdr:row>142</xdr:row>
      <xdr:rowOff>140804</xdr:rowOff>
    </xdr:from>
    <xdr:to>
      <xdr:col>3</xdr:col>
      <xdr:colOff>571500</xdr:colOff>
      <xdr:row>144</xdr:row>
      <xdr:rowOff>55079</xdr:rowOff>
    </xdr:to>
    <xdr:sp macro="" textlink="">
      <xdr:nvSpPr>
        <xdr:cNvPr id="15" name="TextBox 14"/>
        <xdr:cNvSpPr txBox="1"/>
      </xdr:nvSpPr>
      <xdr:spPr>
        <a:xfrm>
          <a:off x="4812196" y="2642152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397565</xdr:colOff>
      <xdr:row>165</xdr:row>
      <xdr:rowOff>24848</xdr:rowOff>
    </xdr:from>
    <xdr:to>
      <xdr:col>3</xdr:col>
      <xdr:colOff>505239</xdr:colOff>
      <xdr:row>166</xdr:row>
      <xdr:rowOff>129623</xdr:rowOff>
    </xdr:to>
    <xdr:sp macro="" textlink="">
      <xdr:nvSpPr>
        <xdr:cNvPr id="16" name="TextBox 15"/>
        <xdr:cNvSpPr txBox="1"/>
      </xdr:nvSpPr>
      <xdr:spPr>
        <a:xfrm>
          <a:off x="4745935" y="3064565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183</xdr:row>
      <xdr:rowOff>107674</xdr:rowOff>
    </xdr:from>
    <xdr:to>
      <xdr:col>3</xdr:col>
      <xdr:colOff>472109</xdr:colOff>
      <xdr:row>185</xdr:row>
      <xdr:rowOff>21949</xdr:rowOff>
    </xdr:to>
    <xdr:sp macro="" textlink="">
      <xdr:nvSpPr>
        <xdr:cNvPr id="17" name="TextBox 16"/>
        <xdr:cNvSpPr txBox="1"/>
      </xdr:nvSpPr>
      <xdr:spPr>
        <a:xfrm>
          <a:off x="4712805" y="34157478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389282</xdr:colOff>
      <xdr:row>198</xdr:row>
      <xdr:rowOff>107674</xdr:rowOff>
    </xdr:from>
    <xdr:to>
      <xdr:col>3</xdr:col>
      <xdr:colOff>496956</xdr:colOff>
      <xdr:row>200</xdr:row>
      <xdr:rowOff>21949</xdr:rowOff>
    </xdr:to>
    <xdr:sp macro="" textlink="">
      <xdr:nvSpPr>
        <xdr:cNvPr id="18" name="TextBox 17"/>
        <xdr:cNvSpPr txBox="1"/>
      </xdr:nvSpPr>
      <xdr:spPr>
        <a:xfrm>
          <a:off x="4737652" y="36923870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206</xdr:row>
      <xdr:rowOff>182218</xdr:rowOff>
    </xdr:from>
    <xdr:to>
      <xdr:col>3</xdr:col>
      <xdr:colOff>463826</xdr:colOff>
      <xdr:row>208</xdr:row>
      <xdr:rowOff>96493</xdr:rowOff>
    </xdr:to>
    <xdr:sp macro="" textlink="">
      <xdr:nvSpPr>
        <xdr:cNvPr id="19" name="TextBox 18"/>
        <xdr:cNvSpPr txBox="1"/>
      </xdr:nvSpPr>
      <xdr:spPr>
        <a:xfrm>
          <a:off x="4704522" y="38497566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212</xdr:row>
      <xdr:rowOff>149087</xdr:rowOff>
    </xdr:from>
    <xdr:to>
      <xdr:col>3</xdr:col>
      <xdr:colOff>463826</xdr:colOff>
      <xdr:row>214</xdr:row>
      <xdr:rowOff>63362</xdr:rowOff>
    </xdr:to>
    <xdr:sp macro="" textlink="">
      <xdr:nvSpPr>
        <xdr:cNvPr id="20" name="TextBox 19"/>
        <xdr:cNvSpPr txBox="1"/>
      </xdr:nvSpPr>
      <xdr:spPr>
        <a:xfrm>
          <a:off x="4704522" y="39657130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347870</xdr:colOff>
      <xdr:row>220</xdr:row>
      <xdr:rowOff>74544</xdr:rowOff>
    </xdr:from>
    <xdr:to>
      <xdr:col>3</xdr:col>
      <xdr:colOff>455544</xdr:colOff>
      <xdr:row>221</xdr:row>
      <xdr:rowOff>179319</xdr:rowOff>
    </xdr:to>
    <xdr:sp macro="" textlink="">
      <xdr:nvSpPr>
        <xdr:cNvPr id="21" name="TextBox 20"/>
        <xdr:cNvSpPr txBox="1"/>
      </xdr:nvSpPr>
      <xdr:spPr>
        <a:xfrm>
          <a:off x="4696240" y="41098305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376031</xdr:colOff>
      <xdr:row>230</xdr:row>
      <xdr:rowOff>28161</xdr:rowOff>
    </xdr:from>
    <xdr:to>
      <xdr:col>3</xdr:col>
      <xdr:colOff>483705</xdr:colOff>
      <xdr:row>231</xdr:row>
      <xdr:rowOff>149501</xdr:rowOff>
    </xdr:to>
    <xdr:sp macro="" textlink="">
      <xdr:nvSpPr>
        <xdr:cNvPr id="22" name="TextBox 21"/>
        <xdr:cNvSpPr txBox="1"/>
      </xdr:nvSpPr>
      <xdr:spPr>
        <a:xfrm>
          <a:off x="4724401" y="4295692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234</xdr:row>
      <xdr:rowOff>57979</xdr:rowOff>
    </xdr:from>
    <xdr:to>
      <xdr:col>3</xdr:col>
      <xdr:colOff>472109</xdr:colOff>
      <xdr:row>235</xdr:row>
      <xdr:rowOff>162754</xdr:rowOff>
    </xdr:to>
    <xdr:sp macro="" textlink="">
      <xdr:nvSpPr>
        <xdr:cNvPr id="23" name="TextBox 22"/>
        <xdr:cNvSpPr txBox="1"/>
      </xdr:nvSpPr>
      <xdr:spPr>
        <a:xfrm>
          <a:off x="4712805" y="4369076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239</xdr:row>
      <xdr:rowOff>0</xdr:rowOff>
    </xdr:from>
    <xdr:to>
      <xdr:col>3</xdr:col>
      <xdr:colOff>438978</xdr:colOff>
      <xdr:row>240</xdr:row>
      <xdr:rowOff>104775</xdr:rowOff>
    </xdr:to>
    <xdr:sp macro="" textlink="">
      <xdr:nvSpPr>
        <xdr:cNvPr id="24" name="TextBox 23"/>
        <xdr:cNvSpPr txBox="1"/>
      </xdr:nvSpPr>
      <xdr:spPr>
        <a:xfrm>
          <a:off x="4679674" y="44585283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242</xdr:row>
      <xdr:rowOff>165652</xdr:rowOff>
    </xdr:from>
    <xdr:to>
      <xdr:col>3</xdr:col>
      <xdr:colOff>438978</xdr:colOff>
      <xdr:row>244</xdr:row>
      <xdr:rowOff>79927</xdr:rowOff>
    </xdr:to>
    <xdr:sp macro="" textlink="">
      <xdr:nvSpPr>
        <xdr:cNvPr id="25" name="TextBox 24"/>
        <xdr:cNvSpPr txBox="1"/>
      </xdr:nvSpPr>
      <xdr:spPr>
        <a:xfrm>
          <a:off x="4679674" y="4528102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364434</xdr:colOff>
      <xdr:row>247</xdr:row>
      <xdr:rowOff>157369</xdr:rowOff>
    </xdr:from>
    <xdr:to>
      <xdr:col>3</xdr:col>
      <xdr:colOff>472108</xdr:colOff>
      <xdr:row>249</xdr:row>
      <xdr:rowOff>71644</xdr:rowOff>
    </xdr:to>
    <xdr:sp macro="" textlink="">
      <xdr:nvSpPr>
        <xdr:cNvPr id="26" name="TextBox 25"/>
        <xdr:cNvSpPr txBox="1"/>
      </xdr:nvSpPr>
      <xdr:spPr>
        <a:xfrm>
          <a:off x="4712804" y="46183826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364434</xdr:colOff>
      <xdr:row>254</xdr:row>
      <xdr:rowOff>57978</xdr:rowOff>
    </xdr:from>
    <xdr:to>
      <xdr:col>3</xdr:col>
      <xdr:colOff>472108</xdr:colOff>
      <xdr:row>255</xdr:row>
      <xdr:rowOff>162753</xdr:rowOff>
    </xdr:to>
    <xdr:sp macro="" textlink="">
      <xdr:nvSpPr>
        <xdr:cNvPr id="27" name="TextBox 26"/>
        <xdr:cNvSpPr txBox="1"/>
      </xdr:nvSpPr>
      <xdr:spPr>
        <a:xfrm>
          <a:off x="4712804" y="47417935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367748</xdr:colOff>
      <xdr:row>257</xdr:row>
      <xdr:rowOff>28162</xdr:rowOff>
    </xdr:from>
    <xdr:to>
      <xdr:col>3</xdr:col>
      <xdr:colOff>475422</xdr:colOff>
      <xdr:row>258</xdr:row>
      <xdr:rowOff>132937</xdr:rowOff>
    </xdr:to>
    <xdr:sp macro="" textlink="">
      <xdr:nvSpPr>
        <xdr:cNvPr id="28" name="TextBox 27"/>
        <xdr:cNvSpPr txBox="1"/>
      </xdr:nvSpPr>
      <xdr:spPr>
        <a:xfrm>
          <a:off x="4716118" y="4796790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364433</xdr:colOff>
      <xdr:row>259</xdr:row>
      <xdr:rowOff>140805</xdr:rowOff>
    </xdr:from>
    <xdr:to>
      <xdr:col>3</xdr:col>
      <xdr:colOff>472107</xdr:colOff>
      <xdr:row>261</xdr:row>
      <xdr:rowOff>55080</xdr:rowOff>
    </xdr:to>
    <xdr:sp macro="" textlink="">
      <xdr:nvSpPr>
        <xdr:cNvPr id="29" name="TextBox 28"/>
        <xdr:cNvSpPr txBox="1"/>
      </xdr:nvSpPr>
      <xdr:spPr>
        <a:xfrm>
          <a:off x="4712803" y="4842013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263</xdr:row>
      <xdr:rowOff>140805</xdr:rowOff>
    </xdr:from>
    <xdr:to>
      <xdr:col>3</xdr:col>
      <xdr:colOff>480392</xdr:colOff>
      <xdr:row>265</xdr:row>
      <xdr:rowOff>55080</xdr:rowOff>
    </xdr:to>
    <xdr:sp macro="" textlink="">
      <xdr:nvSpPr>
        <xdr:cNvPr id="30" name="TextBox 29"/>
        <xdr:cNvSpPr txBox="1"/>
      </xdr:nvSpPr>
      <xdr:spPr>
        <a:xfrm>
          <a:off x="4721088" y="4918213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389283</xdr:colOff>
      <xdr:row>268</xdr:row>
      <xdr:rowOff>140805</xdr:rowOff>
    </xdr:from>
    <xdr:to>
      <xdr:col>3</xdr:col>
      <xdr:colOff>496957</xdr:colOff>
      <xdr:row>270</xdr:row>
      <xdr:rowOff>46797</xdr:rowOff>
    </xdr:to>
    <xdr:sp macro="" textlink="">
      <xdr:nvSpPr>
        <xdr:cNvPr id="31" name="TextBox 30"/>
        <xdr:cNvSpPr txBox="1"/>
      </xdr:nvSpPr>
      <xdr:spPr>
        <a:xfrm>
          <a:off x="4737653" y="50134631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397565</xdr:colOff>
      <xdr:row>280</xdr:row>
      <xdr:rowOff>173935</xdr:rowOff>
    </xdr:from>
    <xdr:to>
      <xdr:col>3</xdr:col>
      <xdr:colOff>505239</xdr:colOff>
      <xdr:row>282</xdr:row>
      <xdr:rowOff>88210</xdr:rowOff>
    </xdr:to>
    <xdr:sp macro="" textlink="">
      <xdr:nvSpPr>
        <xdr:cNvPr id="32" name="TextBox 31"/>
        <xdr:cNvSpPr txBox="1"/>
      </xdr:nvSpPr>
      <xdr:spPr>
        <a:xfrm>
          <a:off x="4745935" y="52470326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272</xdr:row>
      <xdr:rowOff>149087</xdr:rowOff>
    </xdr:from>
    <xdr:to>
      <xdr:col>3</xdr:col>
      <xdr:colOff>521804</xdr:colOff>
      <xdr:row>274</xdr:row>
      <xdr:rowOff>63362</xdr:rowOff>
    </xdr:to>
    <xdr:sp macro="" textlink="">
      <xdr:nvSpPr>
        <xdr:cNvPr id="33" name="TextBox 32"/>
        <xdr:cNvSpPr txBox="1"/>
      </xdr:nvSpPr>
      <xdr:spPr>
        <a:xfrm>
          <a:off x="4762500" y="50921478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389283</xdr:colOff>
      <xdr:row>295</xdr:row>
      <xdr:rowOff>24848</xdr:rowOff>
    </xdr:from>
    <xdr:to>
      <xdr:col>3</xdr:col>
      <xdr:colOff>496957</xdr:colOff>
      <xdr:row>296</xdr:row>
      <xdr:rowOff>129623</xdr:rowOff>
    </xdr:to>
    <xdr:sp macro="" textlink="">
      <xdr:nvSpPr>
        <xdr:cNvPr id="34" name="TextBox 33"/>
        <xdr:cNvSpPr txBox="1"/>
      </xdr:nvSpPr>
      <xdr:spPr>
        <a:xfrm>
          <a:off x="4737653" y="55129044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389283</xdr:colOff>
      <xdr:row>306</xdr:row>
      <xdr:rowOff>0</xdr:rowOff>
    </xdr:from>
    <xdr:to>
      <xdr:col>3</xdr:col>
      <xdr:colOff>496957</xdr:colOff>
      <xdr:row>307</xdr:row>
      <xdr:rowOff>104775</xdr:rowOff>
    </xdr:to>
    <xdr:sp macro="" textlink="">
      <xdr:nvSpPr>
        <xdr:cNvPr id="35" name="TextBox 34"/>
        <xdr:cNvSpPr txBox="1"/>
      </xdr:nvSpPr>
      <xdr:spPr>
        <a:xfrm>
          <a:off x="4737653" y="57199696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405848</xdr:colOff>
      <xdr:row>314</xdr:row>
      <xdr:rowOff>33131</xdr:rowOff>
    </xdr:from>
    <xdr:to>
      <xdr:col>3</xdr:col>
      <xdr:colOff>513522</xdr:colOff>
      <xdr:row>315</xdr:row>
      <xdr:rowOff>137906</xdr:rowOff>
    </xdr:to>
    <xdr:sp macro="" textlink="">
      <xdr:nvSpPr>
        <xdr:cNvPr id="36" name="TextBox 35"/>
        <xdr:cNvSpPr txBox="1"/>
      </xdr:nvSpPr>
      <xdr:spPr>
        <a:xfrm>
          <a:off x="4754218" y="58607740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405848</xdr:colOff>
      <xdr:row>317</xdr:row>
      <xdr:rowOff>49696</xdr:rowOff>
    </xdr:from>
    <xdr:to>
      <xdr:col>3</xdr:col>
      <xdr:colOff>513522</xdr:colOff>
      <xdr:row>318</xdr:row>
      <xdr:rowOff>154471</xdr:rowOff>
    </xdr:to>
    <xdr:sp macro="" textlink="">
      <xdr:nvSpPr>
        <xdr:cNvPr id="37" name="TextBox 36"/>
        <xdr:cNvSpPr txBox="1"/>
      </xdr:nvSpPr>
      <xdr:spPr>
        <a:xfrm>
          <a:off x="4754218" y="59154392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405847</xdr:colOff>
      <xdr:row>319</xdr:row>
      <xdr:rowOff>124240</xdr:rowOff>
    </xdr:from>
    <xdr:to>
      <xdr:col>3</xdr:col>
      <xdr:colOff>513521</xdr:colOff>
      <xdr:row>321</xdr:row>
      <xdr:rowOff>38515</xdr:rowOff>
    </xdr:to>
    <xdr:sp macro="" textlink="">
      <xdr:nvSpPr>
        <xdr:cNvPr id="38" name="TextBox 37"/>
        <xdr:cNvSpPr txBox="1"/>
      </xdr:nvSpPr>
      <xdr:spPr>
        <a:xfrm>
          <a:off x="4754217" y="59609936"/>
          <a:ext cx="96906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7</xdr:row>
      <xdr:rowOff>85725</xdr:rowOff>
    </xdr:from>
    <xdr:to>
      <xdr:col>8</xdr:col>
      <xdr:colOff>1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7924800" y="19907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14</xdr:row>
      <xdr:rowOff>0</xdr:rowOff>
    </xdr:from>
    <xdr:to>
      <xdr:col>7</xdr:col>
      <xdr:colOff>1038226</xdr:colOff>
      <xdr:row>15</xdr:row>
      <xdr:rowOff>104775</xdr:rowOff>
    </xdr:to>
    <xdr:sp macro="" textlink="">
      <xdr:nvSpPr>
        <xdr:cNvPr id="3" name="TextBox 2"/>
        <xdr:cNvSpPr txBox="1"/>
      </xdr:nvSpPr>
      <xdr:spPr>
        <a:xfrm>
          <a:off x="7915275" y="33051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26</xdr:row>
      <xdr:rowOff>0</xdr:rowOff>
    </xdr:from>
    <xdr:to>
      <xdr:col>7</xdr:col>
      <xdr:colOff>1038226</xdr:colOff>
      <xdr:row>27</xdr:row>
      <xdr:rowOff>104775</xdr:rowOff>
    </xdr:to>
    <xdr:sp macro="" textlink="">
      <xdr:nvSpPr>
        <xdr:cNvPr id="4" name="TextBox 3"/>
        <xdr:cNvSpPr txBox="1"/>
      </xdr:nvSpPr>
      <xdr:spPr>
        <a:xfrm>
          <a:off x="7915275" y="57054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35</xdr:row>
      <xdr:rowOff>38100</xdr:rowOff>
    </xdr:from>
    <xdr:to>
      <xdr:col>7</xdr:col>
      <xdr:colOff>1038226</xdr:colOff>
      <xdr:row>36</xdr:row>
      <xdr:rowOff>142875</xdr:rowOff>
    </xdr:to>
    <xdr:sp macro="" textlink="">
      <xdr:nvSpPr>
        <xdr:cNvPr id="5" name="TextBox 4"/>
        <xdr:cNvSpPr txBox="1"/>
      </xdr:nvSpPr>
      <xdr:spPr>
        <a:xfrm>
          <a:off x="7915275" y="75438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40</xdr:row>
      <xdr:rowOff>0</xdr:rowOff>
    </xdr:from>
    <xdr:to>
      <xdr:col>8</xdr:col>
      <xdr:colOff>1</xdr:colOff>
      <xdr:row>41</xdr:row>
      <xdr:rowOff>104775</xdr:rowOff>
    </xdr:to>
    <xdr:sp macro="" textlink="">
      <xdr:nvSpPr>
        <xdr:cNvPr id="6" name="TextBox 5"/>
        <xdr:cNvSpPr txBox="1"/>
      </xdr:nvSpPr>
      <xdr:spPr>
        <a:xfrm>
          <a:off x="7924800" y="85058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43</xdr:row>
      <xdr:rowOff>133350</xdr:rowOff>
    </xdr:from>
    <xdr:to>
      <xdr:col>7</xdr:col>
      <xdr:colOff>1038226</xdr:colOff>
      <xdr:row>45</xdr:row>
      <xdr:rowOff>38100</xdr:rowOff>
    </xdr:to>
    <xdr:sp macro="" textlink="">
      <xdr:nvSpPr>
        <xdr:cNvPr id="7" name="TextBox 6"/>
        <xdr:cNvSpPr txBox="1"/>
      </xdr:nvSpPr>
      <xdr:spPr>
        <a:xfrm>
          <a:off x="7915275" y="92392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47</xdr:row>
      <xdr:rowOff>66675</xdr:rowOff>
    </xdr:from>
    <xdr:to>
      <xdr:col>7</xdr:col>
      <xdr:colOff>1038226</xdr:colOff>
      <xdr:row>48</xdr:row>
      <xdr:rowOff>171450</xdr:rowOff>
    </xdr:to>
    <xdr:sp macro="" textlink="">
      <xdr:nvSpPr>
        <xdr:cNvPr id="8" name="TextBox 7"/>
        <xdr:cNvSpPr txBox="1"/>
      </xdr:nvSpPr>
      <xdr:spPr>
        <a:xfrm>
          <a:off x="7915275" y="99726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52</xdr:row>
      <xdr:rowOff>9525</xdr:rowOff>
    </xdr:from>
    <xdr:to>
      <xdr:col>8</xdr:col>
      <xdr:colOff>1</xdr:colOff>
      <xdr:row>53</xdr:row>
      <xdr:rowOff>114300</xdr:rowOff>
    </xdr:to>
    <xdr:sp macro="" textlink="">
      <xdr:nvSpPr>
        <xdr:cNvPr id="9" name="TextBox 8"/>
        <xdr:cNvSpPr txBox="1"/>
      </xdr:nvSpPr>
      <xdr:spPr>
        <a:xfrm>
          <a:off x="7924800" y="109156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76200</xdr:rowOff>
    </xdr:from>
    <xdr:to>
      <xdr:col>8</xdr:col>
      <xdr:colOff>1</xdr:colOff>
      <xdr:row>56</xdr:row>
      <xdr:rowOff>180975</xdr:rowOff>
    </xdr:to>
    <xdr:sp macro="" textlink="">
      <xdr:nvSpPr>
        <xdr:cNvPr id="10" name="TextBox 9"/>
        <xdr:cNvSpPr txBox="1"/>
      </xdr:nvSpPr>
      <xdr:spPr>
        <a:xfrm>
          <a:off x="7924800" y="115824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55</xdr:row>
      <xdr:rowOff>85725</xdr:rowOff>
    </xdr:from>
    <xdr:to>
      <xdr:col>3</xdr:col>
      <xdr:colOff>523876</xdr:colOff>
      <xdr:row>56</xdr:row>
      <xdr:rowOff>190500</xdr:rowOff>
    </xdr:to>
    <xdr:sp macro="" textlink="">
      <xdr:nvSpPr>
        <xdr:cNvPr id="11" name="TextBox 10"/>
        <xdr:cNvSpPr txBox="1"/>
      </xdr:nvSpPr>
      <xdr:spPr>
        <a:xfrm>
          <a:off x="3981450" y="115919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51</xdr:row>
      <xdr:rowOff>180975</xdr:rowOff>
    </xdr:from>
    <xdr:to>
      <xdr:col>3</xdr:col>
      <xdr:colOff>504826</xdr:colOff>
      <xdr:row>53</xdr:row>
      <xdr:rowOff>85725</xdr:rowOff>
    </xdr:to>
    <xdr:sp macro="" textlink="">
      <xdr:nvSpPr>
        <xdr:cNvPr id="12" name="TextBox 11"/>
        <xdr:cNvSpPr txBox="1"/>
      </xdr:nvSpPr>
      <xdr:spPr>
        <a:xfrm>
          <a:off x="3962400" y="1088707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47</xdr:row>
      <xdr:rowOff>38100</xdr:rowOff>
    </xdr:from>
    <xdr:to>
      <xdr:col>3</xdr:col>
      <xdr:colOff>504826</xdr:colOff>
      <xdr:row>48</xdr:row>
      <xdr:rowOff>142875</xdr:rowOff>
    </xdr:to>
    <xdr:sp macro="" textlink="">
      <xdr:nvSpPr>
        <xdr:cNvPr id="13" name="TextBox 12"/>
        <xdr:cNvSpPr txBox="1"/>
      </xdr:nvSpPr>
      <xdr:spPr>
        <a:xfrm>
          <a:off x="3962400" y="99441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43</xdr:row>
      <xdr:rowOff>161925</xdr:rowOff>
    </xdr:from>
    <xdr:to>
      <xdr:col>3</xdr:col>
      <xdr:colOff>523876</xdr:colOff>
      <xdr:row>45</xdr:row>
      <xdr:rowOff>66675</xdr:rowOff>
    </xdr:to>
    <xdr:sp macro="" textlink="">
      <xdr:nvSpPr>
        <xdr:cNvPr id="14" name="TextBox 13"/>
        <xdr:cNvSpPr txBox="1"/>
      </xdr:nvSpPr>
      <xdr:spPr>
        <a:xfrm>
          <a:off x="3981450" y="9267825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533400</xdr:colOff>
      <xdr:row>39</xdr:row>
      <xdr:rowOff>152400</xdr:rowOff>
    </xdr:from>
    <xdr:to>
      <xdr:col>3</xdr:col>
      <xdr:colOff>533401</xdr:colOff>
      <xdr:row>41</xdr:row>
      <xdr:rowOff>57150</xdr:rowOff>
    </xdr:to>
    <xdr:sp macro="" textlink="">
      <xdr:nvSpPr>
        <xdr:cNvPr id="15" name="TextBox 14"/>
        <xdr:cNvSpPr txBox="1"/>
      </xdr:nvSpPr>
      <xdr:spPr>
        <a:xfrm>
          <a:off x="3990975" y="84582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523875</xdr:colOff>
      <xdr:row>35</xdr:row>
      <xdr:rowOff>19050</xdr:rowOff>
    </xdr:from>
    <xdr:to>
      <xdr:col>3</xdr:col>
      <xdr:colOff>523876</xdr:colOff>
      <xdr:row>36</xdr:row>
      <xdr:rowOff>123825</xdr:rowOff>
    </xdr:to>
    <xdr:sp macro="" textlink="">
      <xdr:nvSpPr>
        <xdr:cNvPr id="16" name="TextBox 15"/>
        <xdr:cNvSpPr txBox="1"/>
      </xdr:nvSpPr>
      <xdr:spPr>
        <a:xfrm>
          <a:off x="3981450" y="75247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25</xdr:row>
      <xdr:rowOff>190500</xdr:rowOff>
    </xdr:from>
    <xdr:to>
      <xdr:col>3</xdr:col>
      <xdr:colOff>514351</xdr:colOff>
      <xdr:row>27</xdr:row>
      <xdr:rowOff>95250</xdr:rowOff>
    </xdr:to>
    <xdr:sp macro="" textlink="">
      <xdr:nvSpPr>
        <xdr:cNvPr id="17" name="TextBox 16"/>
        <xdr:cNvSpPr txBox="1"/>
      </xdr:nvSpPr>
      <xdr:spPr>
        <a:xfrm>
          <a:off x="3971925" y="569595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504825</xdr:colOff>
      <xdr:row>13</xdr:row>
      <xdr:rowOff>133350</xdr:rowOff>
    </xdr:from>
    <xdr:to>
      <xdr:col>3</xdr:col>
      <xdr:colOff>504826</xdr:colOff>
      <xdr:row>15</xdr:row>
      <xdr:rowOff>38100</xdr:rowOff>
    </xdr:to>
    <xdr:sp macro="" textlink="">
      <xdr:nvSpPr>
        <xdr:cNvPr id="18" name="TextBox 17"/>
        <xdr:cNvSpPr txBox="1"/>
      </xdr:nvSpPr>
      <xdr:spPr>
        <a:xfrm>
          <a:off x="3962400" y="32385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514350</xdr:colOff>
      <xdr:row>7</xdr:row>
      <xdr:rowOff>38100</xdr:rowOff>
    </xdr:from>
    <xdr:to>
      <xdr:col>3</xdr:col>
      <xdr:colOff>514351</xdr:colOff>
      <xdr:row>8</xdr:row>
      <xdr:rowOff>142875</xdr:rowOff>
    </xdr:to>
    <xdr:sp macro="" textlink="">
      <xdr:nvSpPr>
        <xdr:cNvPr id="19" name="TextBox 18"/>
        <xdr:cNvSpPr txBox="1"/>
      </xdr:nvSpPr>
      <xdr:spPr>
        <a:xfrm>
          <a:off x="3971925" y="1943100"/>
          <a:ext cx="10096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/>
  </sheetViews>
  <sheetFormatPr defaultRowHeight="13.2" x14ac:dyDescent="0.25"/>
  <sheetData>
    <row r="1" spans="1:10" ht="17.399999999999999" x14ac:dyDescent="0.3">
      <c r="A1" s="290" t="s">
        <v>671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0" x14ac:dyDescent="0.25">
      <c r="A2" s="291"/>
      <c r="B2" s="291"/>
      <c r="C2" s="291"/>
      <c r="D2" s="291"/>
      <c r="E2" s="291"/>
      <c r="F2" s="291"/>
      <c r="G2" s="291"/>
      <c r="H2" s="291"/>
      <c r="I2" s="291"/>
      <c r="J2" s="291"/>
    </row>
    <row r="3" spans="1:10" x14ac:dyDescent="0.25">
      <c r="A3" s="291"/>
      <c r="B3" s="291"/>
      <c r="C3" s="291"/>
      <c r="D3" s="291"/>
      <c r="E3" s="291"/>
      <c r="F3" s="291"/>
      <c r="G3" s="291"/>
      <c r="H3" s="291"/>
      <c r="I3" s="291"/>
      <c r="J3" s="291"/>
    </row>
    <row r="4" spans="1:10" x14ac:dyDescent="0.25">
      <c r="A4" s="291"/>
      <c r="B4" s="291"/>
      <c r="C4" s="291"/>
      <c r="D4" s="291"/>
      <c r="E4" s="291"/>
      <c r="F4" s="291"/>
      <c r="G4" s="291"/>
      <c r="H4" s="291"/>
      <c r="I4" s="291"/>
      <c r="J4" s="291"/>
    </row>
    <row r="5" spans="1:10" x14ac:dyDescent="0.25">
      <c r="A5" s="291"/>
      <c r="B5" s="291"/>
      <c r="C5" s="291"/>
      <c r="D5" s="291"/>
      <c r="E5" s="291"/>
      <c r="F5" s="291"/>
      <c r="G5" s="291"/>
      <c r="H5" s="291"/>
      <c r="I5" s="291"/>
      <c r="J5" s="291"/>
    </row>
    <row r="6" spans="1:10" x14ac:dyDescent="0.25">
      <c r="A6" s="291"/>
      <c r="B6" s="291"/>
      <c r="C6" s="291"/>
      <c r="D6" s="291"/>
      <c r="E6" s="291"/>
      <c r="F6" s="291"/>
      <c r="G6" s="291"/>
      <c r="H6" s="291"/>
      <c r="I6" s="291"/>
      <c r="J6" s="291"/>
    </row>
    <row r="7" spans="1:10" x14ac:dyDescent="0.25">
      <c r="A7" s="291"/>
      <c r="B7" s="291"/>
      <c r="C7" s="291"/>
      <c r="D7" s="291"/>
      <c r="E7" s="291"/>
      <c r="F7" s="291"/>
      <c r="G7" s="291"/>
      <c r="H7" s="291"/>
      <c r="I7" s="291"/>
      <c r="J7" s="291"/>
    </row>
    <row r="8" spans="1:10" x14ac:dyDescent="0.25">
      <c r="A8" s="291"/>
      <c r="B8" s="291"/>
      <c r="C8" s="291"/>
      <c r="D8" s="291"/>
      <c r="E8" s="291"/>
      <c r="F8" s="291"/>
      <c r="G8" s="291"/>
      <c r="H8" s="291"/>
      <c r="I8" s="291"/>
      <c r="J8" s="291"/>
    </row>
    <row r="9" spans="1:10" x14ac:dyDescent="0.25">
      <c r="A9" s="291"/>
      <c r="B9" s="291"/>
      <c r="C9" s="291"/>
      <c r="D9" s="291"/>
      <c r="E9" s="291"/>
      <c r="F9" s="291"/>
      <c r="G9" s="291"/>
      <c r="H9" s="291"/>
      <c r="I9" s="291"/>
      <c r="J9" s="291"/>
    </row>
    <row r="10" spans="1:10" x14ac:dyDescent="0.25">
      <c r="A10" s="291"/>
      <c r="B10" s="291"/>
      <c r="C10" s="291"/>
      <c r="D10" s="291"/>
      <c r="E10" s="291"/>
      <c r="F10" s="291"/>
      <c r="G10" s="291"/>
      <c r="H10" s="291"/>
      <c r="I10" s="291"/>
      <c r="J10" s="291"/>
    </row>
    <row r="11" spans="1:10" x14ac:dyDescent="0.25">
      <c r="A11" s="291"/>
      <c r="B11" s="291"/>
      <c r="C11" s="291"/>
      <c r="D11" s="291"/>
      <c r="E11" s="291"/>
      <c r="F11" s="291"/>
      <c r="G11" s="291"/>
      <c r="H11" s="291"/>
      <c r="I11" s="291"/>
      <c r="J11" s="291"/>
    </row>
    <row r="12" spans="1:10" x14ac:dyDescent="0.25">
      <c r="A12" s="291"/>
      <c r="B12" s="291"/>
      <c r="C12" s="291"/>
      <c r="D12" s="291"/>
      <c r="E12" s="291"/>
      <c r="F12" s="291"/>
      <c r="G12" s="291"/>
      <c r="H12" s="291"/>
      <c r="I12" s="291"/>
      <c r="J12" s="291"/>
    </row>
    <row r="13" spans="1:10" x14ac:dyDescent="0.25">
      <c r="A13" s="291"/>
      <c r="B13" s="291"/>
      <c r="C13" s="291"/>
      <c r="D13" s="291"/>
      <c r="E13" s="291"/>
      <c r="F13" s="291"/>
      <c r="G13" s="291"/>
      <c r="H13" s="291"/>
      <c r="I13" s="291"/>
      <c r="J13" s="291"/>
    </row>
    <row r="14" spans="1:10" x14ac:dyDescent="0.25">
      <c r="A14" s="291"/>
      <c r="B14" s="291"/>
      <c r="C14" s="291"/>
      <c r="D14" s="291"/>
      <c r="E14" s="291"/>
      <c r="F14" s="291"/>
      <c r="G14" s="291"/>
      <c r="H14" s="291"/>
      <c r="I14" s="291"/>
      <c r="J14" s="291"/>
    </row>
    <row r="15" spans="1:10" x14ac:dyDescent="0.25">
      <c r="A15" s="291"/>
      <c r="B15" s="291"/>
      <c r="C15" s="291"/>
      <c r="D15" s="291"/>
      <c r="E15" s="291"/>
      <c r="F15" s="291"/>
      <c r="G15" s="291"/>
      <c r="H15" s="291"/>
      <c r="I15" s="291"/>
      <c r="J15" s="291"/>
    </row>
    <row r="16" spans="1:10" x14ac:dyDescent="0.25">
      <c r="A16" s="291"/>
      <c r="B16" s="291"/>
      <c r="C16" s="291"/>
      <c r="D16" s="291"/>
      <c r="E16" s="291"/>
      <c r="F16" s="291"/>
      <c r="G16" s="291"/>
      <c r="H16" s="291"/>
      <c r="I16" s="291"/>
      <c r="J16" s="291"/>
    </row>
    <row r="17" spans="1:10" x14ac:dyDescent="0.25">
      <c r="A17" s="291"/>
      <c r="B17" s="291"/>
      <c r="C17" s="291"/>
      <c r="D17" s="291"/>
      <c r="E17" s="291"/>
      <c r="F17" s="291"/>
      <c r="G17" s="291"/>
      <c r="H17" s="291"/>
      <c r="I17" s="291"/>
      <c r="J17" s="291"/>
    </row>
    <row r="18" spans="1:10" x14ac:dyDescent="0.25">
      <c r="A18" s="291"/>
      <c r="B18" s="291"/>
      <c r="C18" s="291"/>
      <c r="D18" s="291"/>
      <c r="E18" s="291"/>
      <c r="F18" s="291"/>
      <c r="G18" s="291"/>
      <c r="H18" s="291"/>
      <c r="I18" s="291"/>
      <c r="J18" s="291"/>
    </row>
    <row r="19" spans="1:10" x14ac:dyDescent="0.25">
      <c r="A19" s="291"/>
      <c r="B19" s="291"/>
      <c r="C19" s="291"/>
      <c r="D19" s="291"/>
      <c r="E19" s="291"/>
      <c r="F19" s="291"/>
      <c r="G19" s="291"/>
      <c r="H19" s="291"/>
      <c r="I19" s="291"/>
      <c r="J19" s="291"/>
    </row>
    <row r="20" spans="1:10" x14ac:dyDescent="0.25">
      <c r="A20" s="291"/>
      <c r="B20" s="291"/>
      <c r="C20" s="291"/>
      <c r="D20" s="291"/>
      <c r="E20" s="291"/>
      <c r="F20" s="291"/>
      <c r="G20" s="291"/>
      <c r="H20" s="291"/>
      <c r="I20" s="291"/>
      <c r="J20" s="291"/>
    </row>
    <row r="21" spans="1:10" x14ac:dyDescent="0.25">
      <c r="A21" s="291"/>
      <c r="B21" s="291"/>
      <c r="C21" s="291"/>
      <c r="D21" s="291"/>
      <c r="E21" s="291"/>
      <c r="F21" s="291"/>
      <c r="G21" s="291"/>
      <c r="H21" s="291"/>
      <c r="I21" s="291"/>
      <c r="J21" s="291"/>
    </row>
    <row r="22" spans="1:10" x14ac:dyDescent="0.25">
      <c r="A22" s="291"/>
      <c r="B22" s="291"/>
      <c r="C22" s="291"/>
      <c r="D22" s="291"/>
      <c r="E22" s="291"/>
      <c r="F22" s="291"/>
      <c r="G22" s="291"/>
      <c r="H22" s="291"/>
      <c r="I22" s="291"/>
      <c r="J22" s="291"/>
    </row>
    <row r="23" spans="1:10" x14ac:dyDescent="0.25">
      <c r="A23" s="291"/>
      <c r="B23" s="291"/>
      <c r="C23" s="291"/>
      <c r="D23" s="291"/>
      <c r="E23" s="291"/>
      <c r="F23" s="291"/>
      <c r="G23" s="291"/>
      <c r="H23" s="291"/>
      <c r="I23" s="291"/>
      <c r="J23" s="291"/>
    </row>
    <row r="24" spans="1:10" x14ac:dyDescent="0.25">
      <c r="A24" s="291"/>
      <c r="B24" s="291"/>
      <c r="C24" s="291"/>
      <c r="D24" s="291"/>
      <c r="E24" s="291"/>
      <c r="F24" s="291"/>
      <c r="G24" s="291"/>
      <c r="H24" s="291"/>
      <c r="I24" s="291"/>
      <c r="J24" s="291"/>
    </row>
    <row r="25" spans="1:10" x14ac:dyDescent="0.25">
      <c r="A25" s="291"/>
      <c r="B25" s="291"/>
      <c r="C25" s="291"/>
      <c r="D25" s="291"/>
      <c r="E25" s="291"/>
      <c r="F25" s="291"/>
      <c r="G25" s="291"/>
      <c r="H25" s="291"/>
      <c r="I25" s="291"/>
      <c r="J25" s="291"/>
    </row>
    <row r="26" spans="1:10" x14ac:dyDescent="0.25">
      <c r="A26" s="291"/>
      <c r="B26" s="291"/>
      <c r="C26" s="291"/>
      <c r="D26" s="291"/>
      <c r="E26" s="291"/>
      <c r="F26" s="291"/>
      <c r="G26" s="291"/>
      <c r="H26" s="291"/>
      <c r="I26" s="291"/>
      <c r="J26" s="291"/>
    </row>
    <row r="27" spans="1:10" x14ac:dyDescent="0.25">
      <c r="A27" s="291"/>
      <c r="B27" s="291"/>
      <c r="C27" s="291"/>
      <c r="D27" s="291"/>
      <c r="E27" s="291"/>
      <c r="F27" s="291"/>
      <c r="G27" s="291"/>
      <c r="H27" s="291"/>
      <c r="I27" s="291"/>
      <c r="J27" s="291"/>
    </row>
    <row r="28" spans="1:10" x14ac:dyDescent="0.25">
      <c r="A28" s="291"/>
      <c r="B28" s="291"/>
      <c r="C28" s="291"/>
      <c r="D28" s="291"/>
      <c r="E28" s="291"/>
      <c r="F28" s="291"/>
      <c r="G28" s="291"/>
      <c r="H28" s="291"/>
      <c r="I28" s="291"/>
      <c r="J28" s="291"/>
    </row>
    <row r="29" spans="1:10" x14ac:dyDescent="0.25">
      <c r="A29" s="291"/>
      <c r="B29" s="291"/>
      <c r="C29" s="291"/>
      <c r="D29" s="291"/>
      <c r="E29" s="291"/>
      <c r="F29" s="291"/>
      <c r="G29" s="291"/>
      <c r="H29" s="291"/>
      <c r="I29" s="291"/>
      <c r="J29" s="291"/>
    </row>
    <row r="30" spans="1:10" x14ac:dyDescent="0.25">
      <c r="A30" s="291"/>
      <c r="B30" s="291"/>
      <c r="C30" s="291"/>
      <c r="D30" s="291"/>
      <c r="E30" s="291"/>
      <c r="F30" s="291"/>
      <c r="G30" s="291"/>
      <c r="H30" s="291"/>
      <c r="I30" s="291"/>
      <c r="J30" s="291"/>
    </row>
    <row r="31" spans="1:10" x14ac:dyDescent="0.25">
      <c r="A31" s="291"/>
      <c r="B31" s="291"/>
      <c r="C31" s="291"/>
      <c r="D31" s="291"/>
      <c r="E31" s="291"/>
      <c r="F31" s="291"/>
      <c r="G31" s="291"/>
      <c r="H31" s="291"/>
      <c r="I31" s="291"/>
      <c r="J31" s="291"/>
    </row>
    <row r="32" spans="1:10" x14ac:dyDescent="0.25">
      <c r="A32" s="291"/>
      <c r="B32" s="291"/>
      <c r="C32" s="291"/>
      <c r="D32" s="291"/>
      <c r="E32" s="291"/>
      <c r="F32" s="291"/>
      <c r="G32" s="291"/>
      <c r="H32" s="291"/>
      <c r="I32" s="291"/>
      <c r="J32" s="291"/>
    </row>
    <row r="33" spans="1:10" x14ac:dyDescent="0.25">
      <c r="A33" s="291"/>
      <c r="B33" s="291"/>
      <c r="C33" s="291"/>
      <c r="D33" s="291"/>
      <c r="E33" s="291"/>
      <c r="F33" s="291"/>
      <c r="G33" s="291"/>
      <c r="H33" s="291"/>
      <c r="I33" s="291"/>
      <c r="J33" s="291"/>
    </row>
    <row r="34" spans="1:10" x14ac:dyDescent="0.25">
      <c r="A34" s="291"/>
      <c r="B34" s="291"/>
      <c r="C34" s="291"/>
      <c r="D34" s="291"/>
      <c r="E34" s="291"/>
      <c r="F34" s="291"/>
      <c r="G34" s="291"/>
      <c r="H34" s="291"/>
      <c r="I34" s="291"/>
      <c r="J34" s="291"/>
    </row>
    <row r="35" spans="1:10" x14ac:dyDescent="0.25">
      <c r="A35" s="291"/>
      <c r="B35" s="291"/>
      <c r="C35" s="291"/>
      <c r="D35" s="291"/>
      <c r="E35" s="291"/>
      <c r="F35" s="291"/>
      <c r="G35" s="291"/>
      <c r="H35" s="291"/>
      <c r="I35" s="291"/>
      <c r="J35" s="291"/>
    </row>
    <row r="36" spans="1:10" x14ac:dyDescent="0.25">
      <c r="A36" s="291"/>
      <c r="B36" s="291"/>
      <c r="C36" s="291"/>
      <c r="D36" s="291"/>
      <c r="E36" s="291"/>
      <c r="F36" s="291"/>
      <c r="G36" s="291"/>
      <c r="H36" s="291"/>
      <c r="I36" s="291"/>
      <c r="J36" s="291"/>
    </row>
    <row r="37" spans="1:10" x14ac:dyDescent="0.25">
      <c r="A37" s="291"/>
      <c r="B37" s="291"/>
      <c r="C37" s="291"/>
      <c r="D37" s="291"/>
      <c r="E37" s="291"/>
      <c r="F37" s="291"/>
      <c r="G37" s="291"/>
      <c r="H37" s="291"/>
      <c r="I37" s="291"/>
      <c r="J37" s="291"/>
    </row>
    <row r="38" spans="1:10" x14ac:dyDescent="0.25">
      <c r="A38" s="291"/>
      <c r="B38" s="291"/>
      <c r="C38" s="291"/>
      <c r="D38" s="291"/>
      <c r="E38" s="291"/>
      <c r="F38" s="291"/>
      <c r="G38" s="291"/>
      <c r="H38" s="291"/>
      <c r="I38" s="291"/>
      <c r="J38" s="291"/>
    </row>
    <row r="39" spans="1:10" x14ac:dyDescent="0.25">
      <c r="A39" s="291"/>
      <c r="B39" s="291"/>
      <c r="C39" s="291"/>
      <c r="D39" s="291"/>
      <c r="E39" s="291"/>
      <c r="F39" s="291"/>
      <c r="G39" s="291"/>
      <c r="H39" s="291"/>
      <c r="I39" s="291"/>
      <c r="J39" s="291"/>
    </row>
    <row r="40" spans="1:10" x14ac:dyDescent="0.25">
      <c r="A40" s="291"/>
      <c r="B40" s="291"/>
      <c r="C40" s="291"/>
      <c r="D40" s="291"/>
      <c r="E40" s="291"/>
      <c r="F40" s="291"/>
      <c r="G40" s="291"/>
      <c r="H40" s="291"/>
      <c r="I40" s="291"/>
      <c r="J40" s="291"/>
    </row>
    <row r="41" spans="1:10" x14ac:dyDescent="0.25">
      <c r="A41" s="291"/>
      <c r="B41" s="291"/>
      <c r="C41" s="291"/>
      <c r="D41" s="291"/>
      <c r="E41" s="291"/>
      <c r="F41" s="291"/>
      <c r="G41" s="291"/>
      <c r="H41" s="291"/>
      <c r="I41" s="291"/>
      <c r="J41" s="291"/>
    </row>
    <row r="42" spans="1:10" x14ac:dyDescent="0.25">
      <c r="A42" s="291"/>
      <c r="B42" s="291"/>
      <c r="C42" s="291"/>
      <c r="D42" s="291"/>
      <c r="E42" s="291"/>
      <c r="F42" s="291"/>
      <c r="G42" s="291"/>
      <c r="H42" s="291"/>
      <c r="I42" s="291"/>
      <c r="J42" s="291"/>
    </row>
    <row r="43" spans="1:10" x14ac:dyDescent="0.25">
      <c r="A43" s="291"/>
      <c r="B43" s="291"/>
      <c r="C43" s="291"/>
      <c r="D43" s="291"/>
      <c r="E43" s="291"/>
      <c r="F43" s="291"/>
      <c r="G43" s="291"/>
      <c r="H43" s="291"/>
      <c r="I43" s="291"/>
      <c r="J43" s="291"/>
    </row>
    <row r="44" spans="1:10" x14ac:dyDescent="0.25">
      <c r="A44" s="291"/>
      <c r="B44" s="291"/>
      <c r="C44" s="291"/>
      <c r="D44" s="291"/>
      <c r="E44" s="291"/>
      <c r="F44" s="291"/>
      <c r="G44" s="291"/>
      <c r="H44" s="291"/>
      <c r="I44" s="291"/>
      <c r="J44" s="291"/>
    </row>
    <row r="45" spans="1:10" x14ac:dyDescent="0.25">
      <c r="A45" s="291"/>
      <c r="B45" s="291"/>
      <c r="C45" s="291"/>
      <c r="D45" s="291"/>
      <c r="E45" s="291"/>
      <c r="F45" s="291"/>
      <c r="G45" s="291"/>
      <c r="H45" s="291"/>
      <c r="I45" s="291"/>
      <c r="J45" s="291"/>
    </row>
    <row r="46" spans="1:10" x14ac:dyDescent="0.25">
      <c r="A46" s="291"/>
      <c r="B46" s="291"/>
      <c r="C46" s="291"/>
      <c r="D46" s="291"/>
      <c r="E46" s="291"/>
      <c r="F46" s="291"/>
      <c r="G46" s="291"/>
      <c r="H46" s="291"/>
      <c r="I46" s="291"/>
      <c r="J46" s="291"/>
    </row>
    <row r="47" spans="1:10" x14ac:dyDescent="0.25">
      <c r="A47" s="291"/>
      <c r="B47" s="291"/>
      <c r="C47" s="291"/>
      <c r="D47" s="291"/>
      <c r="E47" s="291"/>
      <c r="F47" s="291"/>
      <c r="G47" s="291"/>
      <c r="H47" s="291"/>
      <c r="I47" s="291"/>
      <c r="J47" s="291"/>
    </row>
    <row r="48" spans="1:10" x14ac:dyDescent="0.25">
      <c r="A48" s="291"/>
      <c r="B48" s="291"/>
      <c r="C48" s="291"/>
      <c r="D48" s="291"/>
      <c r="E48" s="291"/>
      <c r="F48" s="291"/>
      <c r="G48" s="291"/>
      <c r="H48" s="291"/>
      <c r="I48" s="291"/>
      <c r="J48" s="291"/>
    </row>
    <row r="49" spans="1:10" x14ac:dyDescent="0.25">
      <c r="A49" s="291"/>
      <c r="B49" s="291"/>
      <c r="C49" s="291"/>
      <c r="D49" s="291"/>
      <c r="E49" s="291"/>
      <c r="F49" s="291"/>
      <c r="G49" s="291"/>
      <c r="H49" s="291"/>
      <c r="I49" s="291"/>
      <c r="J49" s="291"/>
    </row>
    <row r="50" spans="1:10" x14ac:dyDescent="0.25">
      <c r="A50" s="291"/>
      <c r="B50" s="291"/>
      <c r="C50" s="291"/>
      <c r="D50" s="291"/>
      <c r="E50" s="291"/>
      <c r="F50" s="291"/>
      <c r="G50" s="291"/>
      <c r="H50" s="291"/>
      <c r="I50" s="291"/>
      <c r="J50" s="291"/>
    </row>
    <row r="51" spans="1:10" x14ac:dyDescent="0.25">
      <c r="A51" s="291"/>
      <c r="B51" s="291"/>
      <c r="C51" s="291"/>
      <c r="D51" s="291"/>
      <c r="E51" s="291"/>
      <c r="F51" s="291"/>
      <c r="G51" s="291"/>
      <c r="H51" s="291"/>
      <c r="I51" s="291"/>
      <c r="J51" s="291"/>
    </row>
    <row r="52" spans="1:10" x14ac:dyDescent="0.25">
      <c r="A52" s="291"/>
      <c r="B52" s="291"/>
      <c r="C52" s="291"/>
      <c r="D52" s="291"/>
      <c r="E52" s="291"/>
      <c r="F52" s="291"/>
      <c r="G52" s="291"/>
      <c r="H52" s="291"/>
      <c r="I52" s="291"/>
      <c r="J52" s="291"/>
    </row>
    <row r="53" spans="1:10" x14ac:dyDescent="0.25">
      <c r="A53" s="291"/>
      <c r="B53" s="291"/>
      <c r="C53" s="291"/>
      <c r="D53" s="291"/>
      <c r="E53" s="291"/>
      <c r="F53" s="291"/>
      <c r="G53" s="291"/>
      <c r="H53" s="291"/>
      <c r="I53" s="291"/>
      <c r="J53" s="291"/>
    </row>
    <row r="54" spans="1:10" x14ac:dyDescent="0.25">
      <c r="A54" s="291"/>
      <c r="B54" s="291"/>
      <c r="C54" s="291"/>
      <c r="D54" s="291"/>
      <c r="E54" s="291"/>
      <c r="F54" s="291"/>
      <c r="G54" s="291"/>
      <c r="H54" s="291"/>
      <c r="I54" s="291"/>
      <c r="J54" s="29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6"/>
  <sheetViews>
    <sheetView tabSelected="1" zoomScaleNormal="100" workbookViewId="0"/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0" width="9.109375" style="11"/>
  </cols>
  <sheetData>
    <row r="1" spans="1:6" ht="18" customHeight="1" x14ac:dyDescent="0.25">
      <c r="A1" s="292" t="s">
        <v>409</v>
      </c>
      <c r="B1" s="292"/>
      <c r="C1" s="292"/>
      <c r="D1" s="2"/>
    </row>
    <row r="2" spans="1:6" ht="18" customHeight="1" x14ac:dyDescent="0.25">
      <c r="A2" s="292" t="s">
        <v>410</v>
      </c>
      <c r="B2" s="292"/>
      <c r="C2" s="292"/>
      <c r="D2" s="11"/>
    </row>
    <row r="3" spans="1:6" ht="18" customHeight="1" x14ac:dyDescent="0.25">
      <c r="A3" s="292" t="s">
        <v>670</v>
      </c>
      <c r="B3" s="292"/>
      <c r="C3" s="292"/>
      <c r="D3" s="11"/>
    </row>
    <row r="4" spans="1:6" ht="12" customHeight="1" x14ac:dyDescent="0.25">
      <c r="B4" s="2"/>
      <c r="C4" s="2"/>
      <c r="D4" s="11"/>
    </row>
    <row r="5" spans="1:6" ht="18" customHeight="1" x14ac:dyDescent="0.25">
      <c r="A5" s="293" t="s">
        <v>669</v>
      </c>
      <c r="B5" s="293"/>
      <c r="C5" s="293"/>
      <c r="D5" s="293"/>
      <c r="E5" s="118"/>
      <c r="F5" s="118"/>
    </row>
    <row r="6" spans="1:6" ht="18" customHeight="1" x14ac:dyDescent="0.25">
      <c r="A6" s="118"/>
      <c r="B6" s="118"/>
      <c r="C6" s="118"/>
      <c r="D6" s="118"/>
      <c r="E6" s="118"/>
      <c r="F6" s="118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thickBot="1" x14ac:dyDescent="0.3">
      <c r="A8" s="15" t="s">
        <v>444</v>
      </c>
      <c r="B8" s="8"/>
      <c r="C8" s="8"/>
      <c r="D8" s="9"/>
      <c r="E8" s="11"/>
    </row>
    <row r="9" spans="1:6" ht="18" customHeight="1" thickTop="1" x14ac:dyDescent="0.25">
      <c r="A9" s="178" t="s">
        <v>414</v>
      </c>
      <c r="B9" s="182"/>
      <c r="C9" s="183"/>
      <c r="D9" s="184">
        <f>SUM(B9:C9)</f>
        <v>0</v>
      </c>
      <c r="E9" s="11"/>
    </row>
    <row r="10" spans="1:6" ht="18" customHeight="1" x14ac:dyDescent="0.25">
      <c r="A10" s="178" t="s">
        <v>415</v>
      </c>
      <c r="B10" s="185"/>
      <c r="C10" s="186"/>
      <c r="D10" s="187">
        <f>SUM(B10:C10)</f>
        <v>0</v>
      </c>
      <c r="E10" s="11"/>
    </row>
    <row r="11" spans="1:6" ht="18" customHeight="1" x14ac:dyDescent="0.25">
      <c r="A11" s="178" t="s">
        <v>416</v>
      </c>
      <c r="B11" s="185"/>
      <c r="C11" s="186"/>
      <c r="D11" s="187">
        <f>SUM(B11:C11)</f>
        <v>0</v>
      </c>
      <c r="E11" s="11"/>
    </row>
    <row r="12" spans="1:6" ht="18" customHeight="1" x14ac:dyDescent="0.25">
      <c r="A12" s="178" t="s">
        <v>417</v>
      </c>
      <c r="B12" s="188"/>
      <c r="C12" s="189"/>
      <c r="D12" s="190">
        <f>SUM(B12:C12)</f>
        <v>0</v>
      </c>
      <c r="E12" s="11"/>
    </row>
    <row r="13" spans="1:6" ht="18" customHeight="1" x14ac:dyDescent="0.25">
      <c r="A13" s="178" t="s">
        <v>418</v>
      </c>
      <c r="B13" s="191">
        <f>SUM(B9:B12)</f>
        <v>0</v>
      </c>
      <c r="C13" s="192">
        <f>SUM(C9:C12)</f>
        <v>0</v>
      </c>
      <c r="D13" s="193">
        <f>SUM(D9:D12)</f>
        <v>0</v>
      </c>
      <c r="E13" s="11"/>
    </row>
    <row r="14" spans="1:6" ht="18" customHeight="1" x14ac:dyDescent="0.25">
      <c r="A14" s="179" t="s">
        <v>419</v>
      </c>
      <c r="B14" s="194"/>
      <c r="C14" s="195"/>
      <c r="D14" s="196"/>
      <c r="E14" s="11"/>
    </row>
    <row r="15" spans="1:6" ht="18" customHeight="1" x14ac:dyDescent="0.25">
      <c r="A15" s="179" t="s">
        <v>445</v>
      </c>
      <c r="B15" s="194"/>
      <c r="C15" s="195"/>
      <c r="D15" s="196"/>
      <c r="E15" s="11"/>
    </row>
    <row r="16" spans="1:6" ht="18" customHeight="1" x14ac:dyDescent="0.25">
      <c r="A16" s="179" t="s">
        <v>420</v>
      </c>
      <c r="B16" s="194"/>
      <c r="C16" s="195"/>
      <c r="D16" s="196"/>
      <c r="E16" s="11"/>
    </row>
    <row r="17" spans="1:5" ht="18" customHeight="1" x14ac:dyDescent="0.25">
      <c r="A17" s="179" t="s">
        <v>446</v>
      </c>
      <c r="B17" s="194"/>
      <c r="C17" s="195"/>
      <c r="D17" s="196"/>
      <c r="E17" s="11"/>
    </row>
    <row r="18" spans="1:5" ht="18" customHeight="1" x14ac:dyDescent="0.25">
      <c r="A18" s="178" t="s">
        <v>421</v>
      </c>
      <c r="B18" s="191"/>
      <c r="C18" s="192"/>
      <c r="D18" s="193">
        <f>B18+C18</f>
        <v>0</v>
      </c>
      <c r="E18" s="11"/>
    </row>
    <row r="19" spans="1:5" ht="18" customHeight="1" x14ac:dyDescent="0.25">
      <c r="A19" s="178" t="s">
        <v>422</v>
      </c>
      <c r="B19" s="185"/>
      <c r="C19" s="186"/>
      <c r="D19" s="187">
        <f>B19+C19</f>
        <v>0</v>
      </c>
      <c r="E19" s="11"/>
    </row>
    <row r="20" spans="1:5" ht="18" customHeight="1" x14ac:dyDescent="0.25">
      <c r="A20" s="178" t="s">
        <v>423</v>
      </c>
      <c r="B20" s="185"/>
      <c r="C20" s="186"/>
      <c r="D20" s="187">
        <f>B20+C20</f>
        <v>0</v>
      </c>
      <c r="E20" s="11"/>
    </row>
    <row r="21" spans="1:5" ht="18" customHeight="1" x14ac:dyDescent="0.25">
      <c r="A21" s="178" t="s">
        <v>424</v>
      </c>
      <c r="B21" s="188"/>
      <c r="C21" s="189"/>
      <c r="D21" s="190">
        <f>B21+C21</f>
        <v>0</v>
      </c>
      <c r="E21" s="11"/>
    </row>
    <row r="22" spans="1:5" ht="18" customHeight="1" x14ac:dyDescent="0.25">
      <c r="A22" s="178" t="s">
        <v>425</v>
      </c>
      <c r="B22" s="191">
        <f>SUM(B18:B21)</f>
        <v>0</v>
      </c>
      <c r="C22" s="192">
        <f>SUM(C18:C21)</f>
        <v>0</v>
      </c>
      <c r="D22" s="193">
        <f>SUM(D18:D21)</f>
        <v>0</v>
      </c>
      <c r="E22" s="11"/>
    </row>
    <row r="23" spans="1:5" ht="18" customHeight="1" x14ac:dyDescent="0.25">
      <c r="A23" s="180" t="s">
        <v>426</v>
      </c>
      <c r="B23" s="194"/>
      <c r="C23" s="195"/>
      <c r="D23" s="196"/>
    </row>
    <row r="24" spans="1:5" ht="18" customHeight="1" x14ac:dyDescent="0.25">
      <c r="A24" s="178" t="s">
        <v>427</v>
      </c>
      <c r="B24" s="191"/>
      <c r="C24" s="192"/>
      <c r="D24" s="193">
        <f t="shared" ref="D24:D38" si="0">B24+C24</f>
        <v>0</v>
      </c>
      <c r="E24" s="11"/>
    </row>
    <row r="25" spans="1:5" ht="18" customHeight="1" x14ac:dyDescent="0.25">
      <c r="A25" s="178" t="s">
        <v>428</v>
      </c>
      <c r="B25" s="185"/>
      <c r="C25" s="186"/>
      <c r="D25" s="187">
        <f t="shared" si="0"/>
        <v>0</v>
      </c>
      <c r="E25" s="11"/>
    </row>
    <row r="26" spans="1:5" ht="18" customHeight="1" x14ac:dyDescent="0.25">
      <c r="A26" s="178" t="s">
        <v>429</v>
      </c>
      <c r="B26" s="185"/>
      <c r="C26" s="186"/>
      <c r="D26" s="187">
        <f t="shared" si="0"/>
        <v>0</v>
      </c>
      <c r="E26" s="11"/>
    </row>
    <row r="27" spans="1:5" ht="18" customHeight="1" x14ac:dyDescent="0.25">
      <c r="A27" s="178" t="s">
        <v>430</v>
      </c>
      <c r="B27" s="185"/>
      <c r="C27" s="186"/>
      <c r="D27" s="187">
        <f t="shared" si="0"/>
        <v>0</v>
      </c>
      <c r="E27" s="11"/>
    </row>
    <row r="28" spans="1:5" ht="18" customHeight="1" x14ac:dyDescent="0.25">
      <c r="A28" s="178" t="s">
        <v>431</v>
      </c>
      <c r="B28" s="185"/>
      <c r="C28" s="186"/>
      <c r="D28" s="187">
        <f t="shared" si="0"/>
        <v>0</v>
      </c>
      <c r="E28" s="11"/>
    </row>
    <row r="29" spans="1:5" ht="18" customHeight="1" x14ac:dyDescent="0.25">
      <c r="A29" s="178" t="s">
        <v>432</v>
      </c>
      <c r="B29" s="185"/>
      <c r="C29" s="186"/>
      <c r="D29" s="187">
        <f t="shared" si="0"/>
        <v>0</v>
      </c>
      <c r="E29" s="11"/>
    </row>
    <row r="30" spans="1:5" ht="18" customHeight="1" x14ac:dyDescent="0.25">
      <c r="A30" s="178" t="s">
        <v>433</v>
      </c>
      <c r="B30" s="185"/>
      <c r="C30" s="186"/>
      <c r="D30" s="187">
        <f t="shared" si="0"/>
        <v>0</v>
      </c>
      <c r="E30" s="11"/>
    </row>
    <row r="31" spans="1:5" ht="18" customHeight="1" x14ac:dyDescent="0.25">
      <c r="A31" s="178" t="s">
        <v>434</v>
      </c>
      <c r="B31" s="185"/>
      <c r="C31" s="186"/>
      <c r="D31" s="187">
        <f t="shared" si="0"/>
        <v>0</v>
      </c>
      <c r="E31" s="11"/>
    </row>
    <row r="32" spans="1:5" ht="18" customHeight="1" x14ac:dyDescent="0.25">
      <c r="A32" s="178" t="s">
        <v>435</v>
      </c>
      <c r="B32" s="185"/>
      <c r="C32" s="186"/>
      <c r="D32" s="187">
        <f t="shared" si="0"/>
        <v>0</v>
      </c>
      <c r="E32" s="11"/>
    </row>
    <row r="33" spans="1:5" ht="18" customHeight="1" x14ac:dyDescent="0.25">
      <c r="A33" s="178" t="s">
        <v>436</v>
      </c>
      <c r="B33" s="185"/>
      <c r="C33" s="186"/>
      <c r="D33" s="187">
        <f t="shared" si="0"/>
        <v>0</v>
      </c>
      <c r="E33" s="11"/>
    </row>
    <row r="34" spans="1:5" ht="18" customHeight="1" x14ac:dyDescent="0.25">
      <c r="A34" s="113" t="s">
        <v>437</v>
      </c>
      <c r="B34" s="185"/>
      <c r="C34" s="186"/>
      <c r="D34" s="187">
        <f t="shared" si="0"/>
        <v>0</v>
      </c>
    </row>
    <row r="35" spans="1:5" ht="18" customHeight="1" x14ac:dyDescent="0.25">
      <c r="A35" s="178" t="s">
        <v>104</v>
      </c>
      <c r="B35" s="185"/>
      <c r="C35" s="186"/>
      <c r="D35" s="187">
        <f t="shared" si="0"/>
        <v>0</v>
      </c>
    </row>
    <row r="36" spans="1:5" ht="18" customHeight="1" x14ac:dyDescent="0.25">
      <c r="A36" s="113" t="s">
        <v>439</v>
      </c>
      <c r="B36" s="185"/>
      <c r="C36" s="186"/>
      <c r="D36" s="187">
        <f t="shared" si="0"/>
        <v>0</v>
      </c>
    </row>
    <row r="37" spans="1:5" ht="18" customHeight="1" x14ac:dyDescent="0.25">
      <c r="A37" s="113" t="s">
        <v>440</v>
      </c>
      <c r="B37" s="185"/>
      <c r="C37" s="186"/>
      <c r="D37" s="187">
        <f t="shared" si="0"/>
        <v>0</v>
      </c>
    </row>
    <row r="38" spans="1:5" ht="18" customHeight="1" x14ac:dyDescent="0.25">
      <c r="A38" s="113" t="s">
        <v>441</v>
      </c>
      <c r="B38" s="188"/>
      <c r="C38" s="189"/>
      <c r="D38" s="190">
        <f t="shared" si="0"/>
        <v>0</v>
      </c>
    </row>
    <row r="39" spans="1:5" ht="18" customHeight="1" x14ac:dyDescent="0.25">
      <c r="A39" s="180" t="s">
        <v>442</v>
      </c>
      <c r="B39" s="191">
        <f>SUM(B22:B38)</f>
        <v>0</v>
      </c>
      <c r="C39" s="192">
        <f>SUM(C22:C38)</f>
        <v>0</v>
      </c>
      <c r="D39" s="193">
        <f>SUM(D22:D38)</f>
        <v>0</v>
      </c>
    </row>
    <row r="40" spans="1:5" ht="18" customHeight="1" x14ac:dyDescent="0.25">
      <c r="A40" s="113"/>
      <c r="B40" s="194"/>
      <c r="C40" s="195"/>
      <c r="D40" s="196"/>
    </row>
    <row r="41" spans="1:5" ht="18" customHeight="1" thickBot="1" x14ac:dyDescent="0.6">
      <c r="A41" s="181" t="s">
        <v>443</v>
      </c>
      <c r="B41" s="197">
        <f>B13-B39</f>
        <v>0</v>
      </c>
      <c r="C41" s="198">
        <f>C13-C39</f>
        <v>0</v>
      </c>
      <c r="D41" s="199">
        <f>D13-D39</f>
        <v>0</v>
      </c>
    </row>
    <row r="42" spans="1:5" ht="18" customHeight="1" thickTop="1" x14ac:dyDescent="0.25">
      <c r="A42" s="114"/>
      <c r="B42" s="121"/>
      <c r="C42" s="121"/>
      <c r="D42" s="10"/>
      <c r="E42" s="11"/>
    </row>
    <row r="44" spans="1:5" ht="18" customHeight="1" x14ac:dyDescent="0.25">
      <c r="A44" s="11"/>
      <c r="B44" s="12"/>
    </row>
    <row r="46" spans="1:5" ht="18" customHeight="1" x14ac:dyDescent="0.25">
      <c r="B46" s="13"/>
      <c r="C46" s="13"/>
      <c r="D46" s="13"/>
    </row>
  </sheetData>
  <mergeCells count="4">
    <mergeCell ref="A1:C1"/>
    <mergeCell ref="A5:D5"/>
    <mergeCell ref="A3:C3"/>
    <mergeCell ref="A2:C2"/>
  </mergeCells>
  <phoneticPr fontId="20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/>
  </sheetViews>
  <sheetFormatPr defaultRowHeight="18" customHeight="1" x14ac:dyDescent="0.25"/>
  <cols>
    <col min="1" max="1" width="39" customWidth="1"/>
    <col min="2" max="2" width="16.88671875" style="11" bestFit="1" customWidth="1"/>
    <col min="3" max="3" width="14.5546875" style="11" customWidth="1"/>
    <col min="4" max="5" width="14.109375" style="11" customWidth="1"/>
    <col min="6" max="6" width="17.5546875" style="11" customWidth="1"/>
    <col min="7" max="7" width="9.109375" style="11"/>
    <col min="8" max="8" width="32.44140625" style="11" customWidth="1"/>
    <col min="9" max="10" width="9.109375" style="11"/>
  </cols>
  <sheetData>
    <row r="1" spans="1:7" ht="18" customHeight="1" x14ac:dyDescent="0.25">
      <c r="A1" s="1" t="s">
        <v>409</v>
      </c>
      <c r="B1" s="18"/>
      <c r="C1" s="18"/>
      <c r="D1" s="18"/>
      <c r="E1" s="18"/>
      <c r="F1" s="18"/>
    </row>
    <row r="2" spans="1:7" ht="18" customHeight="1" x14ac:dyDescent="0.25">
      <c r="A2" s="1" t="s">
        <v>454</v>
      </c>
      <c r="B2" s="18"/>
      <c r="C2" s="18"/>
      <c r="D2" s="18"/>
      <c r="E2" s="18"/>
      <c r="F2" s="18"/>
    </row>
    <row r="3" spans="1:7" ht="18" customHeight="1" x14ac:dyDescent="0.25">
      <c r="A3" s="1" t="str">
        <f>'Allocated (R)'!A3</f>
        <v>FOR THE MONTH ENDED DECEMBER 31, 2014</v>
      </c>
      <c r="B3" s="18"/>
      <c r="C3" s="18"/>
      <c r="D3" s="18"/>
      <c r="E3" s="18"/>
      <c r="F3" s="18"/>
    </row>
    <row r="4" spans="1:7" ht="12" customHeight="1" x14ac:dyDescent="0.25"/>
    <row r="5" spans="1:7" ht="18" customHeight="1" x14ac:dyDescent="0.25">
      <c r="A5" s="3"/>
      <c r="B5" s="25" t="s">
        <v>411</v>
      </c>
      <c r="C5" s="25" t="s">
        <v>412</v>
      </c>
      <c r="D5" s="25" t="s">
        <v>447</v>
      </c>
      <c r="E5" s="25" t="s">
        <v>455</v>
      </c>
      <c r="F5" s="26" t="s">
        <v>413</v>
      </c>
    </row>
    <row r="6" spans="1:7" ht="18" customHeight="1" x14ac:dyDescent="0.25">
      <c r="A6" s="16" t="s">
        <v>448</v>
      </c>
      <c r="B6" s="27"/>
      <c r="C6" s="27"/>
      <c r="D6" s="27"/>
      <c r="E6" s="27"/>
      <c r="F6" s="28"/>
    </row>
    <row r="7" spans="1:7" ht="18" customHeight="1" thickBot="1" x14ac:dyDescent="0.3">
      <c r="A7" s="7" t="s">
        <v>444</v>
      </c>
      <c r="B7" s="8"/>
      <c r="C7" s="8"/>
      <c r="D7" s="8"/>
      <c r="E7" s="8"/>
      <c r="F7" s="9"/>
    </row>
    <row r="8" spans="1:7" ht="18" customHeight="1" thickTop="1" x14ac:dyDescent="0.25">
      <c r="A8" s="113" t="s">
        <v>414</v>
      </c>
      <c r="B8" s="182"/>
      <c r="C8" s="183"/>
      <c r="D8" s="183"/>
      <c r="E8" s="183"/>
      <c r="F8" s="184">
        <f>SUM(B8:E8)</f>
        <v>0</v>
      </c>
      <c r="G8" s="23"/>
    </row>
    <row r="9" spans="1:7" ht="18" customHeight="1" x14ac:dyDescent="0.25">
      <c r="A9" s="113" t="s">
        <v>415</v>
      </c>
      <c r="B9" s="185"/>
      <c r="C9" s="186"/>
      <c r="D9" s="186"/>
      <c r="E9" s="186"/>
      <c r="F9" s="187">
        <f>SUM(B9:E9)</f>
        <v>0</v>
      </c>
      <c r="G9" s="23"/>
    </row>
    <row r="10" spans="1:7" ht="18" customHeight="1" x14ac:dyDescent="0.25">
      <c r="A10" s="113" t="s">
        <v>416</v>
      </c>
      <c r="B10" s="185"/>
      <c r="C10" s="186"/>
      <c r="D10" s="186"/>
      <c r="E10" s="186"/>
      <c r="F10" s="187">
        <f>SUM(B10:E10)</f>
        <v>0</v>
      </c>
      <c r="G10" s="23"/>
    </row>
    <row r="11" spans="1:7" ht="18" customHeight="1" x14ac:dyDescent="0.25">
      <c r="A11" s="113" t="s">
        <v>417</v>
      </c>
      <c r="B11" s="188"/>
      <c r="C11" s="189"/>
      <c r="D11" s="189"/>
      <c r="E11" s="189"/>
      <c r="F11" s="190">
        <f>SUM(B11:E11)</f>
        <v>0</v>
      </c>
      <c r="G11" s="23"/>
    </row>
    <row r="12" spans="1:7" ht="18" customHeight="1" x14ac:dyDescent="0.25">
      <c r="A12" s="113" t="s">
        <v>418</v>
      </c>
      <c r="B12" s="191">
        <f>SUM(B8:B11)</f>
        <v>0</v>
      </c>
      <c r="C12" s="192">
        <f>SUM(C8:C11)</f>
        <v>0</v>
      </c>
      <c r="D12" s="192">
        <f>SUM(D8:D11)</f>
        <v>0</v>
      </c>
      <c r="E12" s="192">
        <f>SUM(E8:E11)</f>
        <v>0</v>
      </c>
      <c r="F12" s="193">
        <f>SUM(F8:F11)</f>
        <v>0</v>
      </c>
      <c r="G12" s="23"/>
    </row>
    <row r="13" spans="1:7" ht="18" customHeight="1" x14ac:dyDescent="0.25">
      <c r="A13" s="180" t="s">
        <v>419</v>
      </c>
      <c r="B13" s="194"/>
      <c r="C13" s="195"/>
      <c r="D13" s="195"/>
      <c r="E13" s="195"/>
      <c r="F13" s="196"/>
      <c r="G13" s="23"/>
    </row>
    <row r="14" spans="1:7" ht="18" customHeight="1" x14ac:dyDescent="0.25">
      <c r="A14" s="180" t="s">
        <v>445</v>
      </c>
      <c r="B14" s="194"/>
      <c r="C14" s="195"/>
      <c r="D14" s="195"/>
      <c r="E14" s="195"/>
      <c r="F14" s="196"/>
      <c r="G14" s="23"/>
    </row>
    <row r="15" spans="1:7" ht="18" customHeight="1" x14ac:dyDescent="0.25">
      <c r="A15" s="180" t="s">
        <v>420</v>
      </c>
      <c r="B15" s="194"/>
      <c r="C15" s="195"/>
      <c r="D15" s="195"/>
      <c r="E15" s="195"/>
      <c r="F15" s="196"/>
      <c r="G15" s="23"/>
    </row>
    <row r="16" spans="1:7" ht="18" customHeight="1" x14ac:dyDescent="0.25">
      <c r="A16" s="180" t="s">
        <v>446</v>
      </c>
      <c r="B16" s="194"/>
      <c r="C16" s="195"/>
      <c r="D16" s="195"/>
      <c r="E16" s="195"/>
      <c r="F16" s="196"/>
      <c r="G16" s="23"/>
    </row>
    <row r="17" spans="1:7" ht="18" customHeight="1" x14ac:dyDescent="0.25">
      <c r="A17" s="113" t="s">
        <v>421</v>
      </c>
      <c r="B17" s="191"/>
      <c r="C17" s="192"/>
      <c r="D17" s="192"/>
      <c r="E17" s="192"/>
      <c r="F17" s="193">
        <f>SUM(B17:E17)</f>
        <v>0</v>
      </c>
      <c r="G17" s="23"/>
    </row>
    <row r="18" spans="1:7" ht="18" customHeight="1" x14ac:dyDescent="0.25">
      <c r="A18" s="113" t="s">
        <v>422</v>
      </c>
      <c r="B18" s="185"/>
      <c r="C18" s="186"/>
      <c r="D18" s="186"/>
      <c r="E18" s="186"/>
      <c r="F18" s="187">
        <f>SUM(B18:E18)</f>
        <v>0</v>
      </c>
      <c r="G18" s="23"/>
    </row>
    <row r="19" spans="1:7" ht="18" customHeight="1" x14ac:dyDescent="0.25">
      <c r="A19" s="113" t="s">
        <v>423</v>
      </c>
      <c r="B19" s="185"/>
      <c r="C19" s="186"/>
      <c r="D19" s="186"/>
      <c r="E19" s="186"/>
      <c r="F19" s="187">
        <f>SUM(B19:E19)</f>
        <v>0</v>
      </c>
      <c r="G19" s="23"/>
    </row>
    <row r="20" spans="1:7" ht="18" customHeight="1" x14ac:dyDescent="0.25">
      <c r="A20" s="113" t="s">
        <v>424</v>
      </c>
      <c r="B20" s="188"/>
      <c r="C20" s="189"/>
      <c r="D20" s="189"/>
      <c r="E20" s="189"/>
      <c r="F20" s="190">
        <f>SUM(B20:E20)</f>
        <v>0</v>
      </c>
      <c r="G20" s="23"/>
    </row>
    <row r="21" spans="1:7" ht="18" customHeight="1" x14ac:dyDescent="0.25">
      <c r="A21" s="113" t="s">
        <v>425</v>
      </c>
      <c r="B21" s="191">
        <f>SUM(B17:B20)</f>
        <v>0</v>
      </c>
      <c r="C21" s="192">
        <f>SUM(C17:C20)</f>
        <v>0</v>
      </c>
      <c r="D21" s="192">
        <f>SUM(D17:D20)</f>
        <v>0</v>
      </c>
      <c r="E21" s="192">
        <f>SUM(E17:E20)</f>
        <v>0</v>
      </c>
      <c r="F21" s="193">
        <f>SUM(F17:F20)</f>
        <v>0</v>
      </c>
      <c r="G21" s="23"/>
    </row>
    <row r="22" spans="1:7" ht="18" customHeight="1" x14ac:dyDescent="0.25">
      <c r="A22" s="180" t="s">
        <v>426</v>
      </c>
      <c r="B22" s="194"/>
      <c r="C22" s="195"/>
      <c r="D22" s="195"/>
      <c r="E22" s="195"/>
      <c r="F22" s="196"/>
      <c r="G22" s="23"/>
    </row>
    <row r="23" spans="1:7" ht="18" customHeight="1" x14ac:dyDescent="0.25">
      <c r="A23" s="113" t="s">
        <v>427</v>
      </c>
      <c r="B23" s="191"/>
      <c r="C23" s="192"/>
      <c r="D23" s="192"/>
      <c r="E23" s="192"/>
      <c r="F23" s="193">
        <f t="shared" ref="F23:F37" si="0">SUM(B23:E23)</f>
        <v>0</v>
      </c>
      <c r="G23" s="23"/>
    </row>
    <row r="24" spans="1:7" ht="18" customHeight="1" x14ac:dyDescent="0.25">
      <c r="A24" s="113" t="s">
        <v>428</v>
      </c>
      <c r="B24" s="185"/>
      <c r="C24" s="186"/>
      <c r="D24" s="186"/>
      <c r="E24" s="186"/>
      <c r="F24" s="187">
        <f t="shared" si="0"/>
        <v>0</v>
      </c>
      <c r="G24" s="23"/>
    </row>
    <row r="25" spans="1:7" ht="18" customHeight="1" x14ac:dyDescent="0.25">
      <c r="A25" s="113" t="s">
        <v>429</v>
      </c>
      <c r="B25" s="185"/>
      <c r="C25" s="186"/>
      <c r="D25" s="186"/>
      <c r="E25" s="186"/>
      <c r="F25" s="187">
        <f t="shared" si="0"/>
        <v>0</v>
      </c>
      <c r="G25" s="23"/>
    </row>
    <row r="26" spans="1:7" ht="18" customHeight="1" x14ac:dyDescent="0.25">
      <c r="A26" s="178" t="s">
        <v>430</v>
      </c>
      <c r="B26" s="185"/>
      <c r="C26" s="186"/>
      <c r="D26" s="186"/>
      <c r="E26" s="186"/>
      <c r="F26" s="187">
        <f t="shared" si="0"/>
        <v>0</v>
      </c>
      <c r="G26" s="23"/>
    </row>
    <row r="27" spans="1:7" ht="18" customHeight="1" x14ac:dyDescent="0.25">
      <c r="A27" s="113" t="s">
        <v>431</v>
      </c>
      <c r="B27" s="185"/>
      <c r="C27" s="186"/>
      <c r="D27" s="186"/>
      <c r="E27" s="186"/>
      <c r="F27" s="187">
        <f t="shared" si="0"/>
        <v>0</v>
      </c>
      <c r="G27" s="23"/>
    </row>
    <row r="28" spans="1:7" ht="18" customHeight="1" x14ac:dyDescent="0.25">
      <c r="A28" s="113" t="s">
        <v>432</v>
      </c>
      <c r="B28" s="185"/>
      <c r="C28" s="186"/>
      <c r="D28" s="186"/>
      <c r="E28" s="186"/>
      <c r="F28" s="187">
        <f t="shared" si="0"/>
        <v>0</v>
      </c>
      <c r="G28" s="23"/>
    </row>
    <row r="29" spans="1:7" ht="18" customHeight="1" x14ac:dyDescent="0.25">
      <c r="A29" s="178" t="s">
        <v>433</v>
      </c>
      <c r="B29" s="185"/>
      <c r="C29" s="186"/>
      <c r="D29" s="186"/>
      <c r="E29" s="186"/>
      <c r="F29" s="187">
        <f t="shared" si="0"/>
        <v>0</v>
      </c>
      <c r="G29" s="23"/>
    </row>
    <row r="30" spans="1:7" ht="18" customHeight="1" x14ac:dyDescent="0.25">
      <c r="A30" s="113" t="s">
        <v>434</v>
      </c>
      <c r="B30" s="185"/>
      <c r="C30" s="186"/>
      <c r="D30" s="186"/>
      <c r="E30" s="186"/>
      <c r="F30" s="187">
        <f t="shared" si="0"/>
        <v>0</v>
      </c>
      <c r="G30" s="23"/>
    </row>
    <row r="31" spans="1:7" ht="18" customHeight="1" x14ac:dyDescent="0.25">
      <c r="A31" s="113" t="s">
        <v>435</v>
      </c>
      <c r="B31" s="185"/>
      <c r="C31" s="186"/>
      <c r="D31" s="186"/>
      <c r="E31" s="186"/>
      <c r="F31" s="187">
        <f t="shared" si="0"/>
        <v>0</v>
      </c>
      <c r="G31" s="23"/>
    </row>
    <row r="32" spans="1:7" ht="18" customHeight="1" x14ac:dyDescent="0.25">
      <c r="A32" s="113" t="s">
        <v>436</v>
      </c>
      <c r="B32" s="185"/>
      <c r="C32" s="186"/>
      <c r="D32" s="186"/>
      <c r="E32" s="186"/>
      <c r="F32" s="187">
        <f t="shared" si="0"/>
        <v>0</v>
      </c>
      <c r="G32" s="23"/>
    </row>
    <row r="33" spans="1:8" ht="18" customHeight="1" x14ac:dyDescent="0.25">
      <c r="A33" s="178" t="s">
        <v>437</v>
      </c>
      <c r="B33" s="185"/>
      <c r="C33" s="186"/>
      <c r="D33" s="186"/>
      <c r="E33" s="186"/>
      <c r="F33" s="187">
        <f t="shared" si="0"/>
        <v>0</v>
      </c>
      <c r="G33" s="23"/>
    </row>
    <row r="34" spans="1:8" ht="18" customHeight="1" x14ac:dyDescent="0.25">
      <c r="A34" s="178" t="s">
        <v>104</v>
      </c>
      <c r="B34" s="185"/>
      <c r="C34" s="186"/>
      <c r="D34" s="186"/>
      <c r="E34" s="186"/>
      <c r="F34" s="187">
        <f t="shared" si="0"/>
        <v>0</v>
      </c>
      <c r="G34" s="23"/>
    </row>
    <row r="35" spans="1:8" ht="18" customHeight="1" x14ac:dyDescent="0.25">
      <c r="A35" s="113" t="s">
        <v>439</v>
      </c>
      <c r="B35" s="185"/>
      <c r="C35" s="186"/>
      <c r="D35" s="186"/>
      <c r="E35" s="186"/>
      <c r="F35" s="187">
        <f t="shared" si="0"/>
        <v>0</v>
      </c>
      <c r="G35" s="23"/>
    </row>
    <row r="36" spans="1:8" ht="18" customHeight="1" x14ac:dyDescent="0.25">
      <c r="A36" s="113" t="s">
        <v>440</v>
      </c>
      <c r="B36" s="185"/>
      <c r="C36" s="186"/>
      <c r="D36" s="186"/>
      <c r="E36" s="186"/>
      <c r="F36" s="187">
        <f t="shared" si="0"/>
        <v>0</v>
      </c>
      <c r="G36" s="23"/>
    </row>
    <row r="37" spans="1:8" ht="18" customHeight="1" x14ac:dyDescent="0.25">
      <c r="A37" s="113" t="s">
        <v>441</v>
      </c>
      <c r="B37" s="188"/>
      <c r="C37" s="189"/>
      <c r="D37" s="189"/>
      <c r="E37" s="189"/>
      <c r="F37" s="190">
        <f t="shared" si="0"/>
        <v>0</v>
      </c>
      <c r="G37" s="23"/>
    </row>
    <row r="38" spans="1:8" ht="18" customHeight="1" x14ac:dyDescent="0.25">
      <c r="A38" s="180" t="s">
        <v>442</v>
      </c>
      <c r="B38" s="191">
        <f>SUM(B21:B37)</f>
        <v>0</v>
      </c>
      <c r="C38" s="192">
        <f>SUM(C21:C37)</f>
        <v>0</v>
      </c>
      <c r="D38" s="192">
        <f>SUM(D21:D37)</f>
        <v>0</v>
      </c>
      <c r="E38" s="192">
        <f>SUM(E21:E37)</f>
        <v>0</v>
      </c>
      <c r="F38" s="193">
        <f>SUM(F21:F37)</f>
        <v>0</v>
      </c>
      <c r="G38" s="23"/>
    </row>
    <row r="39" spans="1:8" ht="12" customHeight="1" x14ac:dyDescent="0.25">
      <c r="A39" s="113"/>
      <c r="B39" s="194"/>
      <c r="C39" s="195"/>
      <c r="D39" s="195"/>
      <c r="E39" s="195"/>
      <c r="F39" s="196"/>
      <c r="G39" s="23"/>
    </row>
    <row r="40" spans="1:8" ht="18" customHeight="1" x14ac:dyDescent="0.25">
      <c r="A40" s="181" t="s">
        <v>443</v>
      </c>
      <c r="B40" s="283">
        <f>B12-B38</f>
        <v>0</v>
      </c>
      <c r="C40" s="279">
        <f>C12-C38</f>
        <v>0</v>
      </c>
      <c r="D40" s="279">
        <f>D12-D38</f>
        <v>0</v>
      </c>
      <c r="E40" s="279">
        <f>E12-E38</f>
        <v>0</v>
      </c>
      <c r="F40" s="284">
        <f>F12-F38</f>
        <v>0</v>
      </c>
      <c r="G40" s="23"/>
      <c r="H40" s="50"/>
    </row>
    <row r="41" spans="1:8" ht="13.5" customHeight="1" x14ac:dyDescent="0.25">
      <c r="A41" s="113"/>
      <c r="B41" s="194"/>
      <c r="C41" s="195"/>
      <c r="D41" s="195"/>
      <c r="E41" s="195"/>
      <c r="F41" s="196"/>
      <c r="G41" s="23"/>
    </row>
    <row r="42" spans="1:8" ht="18" customHeight="1" x14ac:dyDescent="0.25">
      <c r="A42" s="181" t="s">
        <v>456</v>
      </c>
      <c r="B42" s="194"/>
      <c r="C42" s="195"/>
      <c r="D42" s="195"/>
      <c r="E42" s="195"/>
      <c r="F42" s="196"/>
      <c r="G42" s="23"/>
    </row>
    <row r="43" spans="1:8" ht="18" customHeight="1" x14ac:dyDescent="0.25">
      <c r="A43" s="113" t="s">
        <v>450</v>
      </c>
      <c r="B43" s="191">
        <v>0</v>
      </c>
      <c r="C43" s="192">
        <v>0</v>
      </c>
      <c r="D43" s="192">
        <v>0</v>
      </c>
      <c r="E43" s="192"/>
      <c r="F43" s="193">
        <f>SUM(B43:E43)</f>
        <v>0</v>
      </c>
      <c r="G43" s="23"/>
    </row>
    <row r="44" spans="1:8" ht="18" customHeight="1" x14ac:dyDescent="0.25">
      <c r="A44" s="113" t="s">
        <v>451</v>
      </c>
      <c r="B44" s="185">
        <v>0</v>
      </c>
      <c r="C44" s="186">
        <v>0</v>
      </c>
      <c r="D44" s="186">
        <v>0</v>
      </c>
      <c r="E44" s="186"/>
      <c r="F44" s="187">
        <f>SUM(B44:E44)</f>
        <v>0</v>
      </c>
      <c r="G44" s="23"/>
    </row>
    <row r="45" spans="1:8" ht="18" customHeight="1" x14ac:dyDescent="0.25">
      <c r="A45" s="113" t="s">
        <v>452</v>
      </c>
      <c r="B45" s="188">
        <v>0</v>
      </c>
      <c r="C45" s="189">
        <v>0</v>
      </c>
      <c r="D45" s="189">
        <v>0</v>
      </c>
      <c r="E45" s="189">
        <v>0</v>
      </c>
      <c r="F45" s="190">
        <v>0</v>
      </c>
      <c r="G45" s="23"/>
    </row>
    <row r="46" spans="1:8" ht="18" customHeight="1" x14ac:dyDescent="0.25">
      <c r="A46" s="181" t="s">
        <v>453</v>
      </c>
      <c r="B46" s="191">
        <f>SUM(B43:B45)</f>
        <v>0</v>
      </c>
      <c r="C46" s="192">
        <f>SUM(C43:C45)</f>
        <v>0</v>
      </c>
      <c r="D46" s="192">
        <f>SUM(D43:D45)</f>
        <v>0</v>
      </c>
      <c r="E46" s="192">
        <f>SUM(E43:E45)</f>
        <v>0</v>
      </c>
      <c r="F46" s="193">
        <f>SUM(F43:F45)</f>
        <v>0</v>
      </c>
      <c r="G46" s="23"/>
    </row>
    <row r="47" spans="1:8" ht="18" customHeight="1" x14ac:dyDescent="0.25">
      <c r="A47" s="113"/>
      <c r="B47" s="194"/>
      <c r="C47" s="195"/>
      <c r="D47" s="195"/>
      <c r="E47" s="195"/>
      <c r="F47" s="196"/>
      <c r="G47" s="23"/>
    </row>
    <row r="48" spans="1:8" ht="18" customHeight="1" x14ac:dyDescent="0.55000000000000004">
      <c r="A48" s="281" t="s">
        <v>457</v>
      </c>
      <c r="B48" s="285">
        <f>B40-B46</f>
        <v>0</v>
      </c>
      <c r="C48" s="280">
        <f>C40-C46</f>
        <v>0</v>
      </c>
      <c r="D48" s="280">
        <f>D40-D46</f>
        <v>0</v>
      </c>
      <c r="E48" s="280">
        <f>E40-E46</f>
        <v>0</v>
      </c>
      <c r="F48" s="286">
        <f>F40-F46</f>
        <v>0</v>
      </c>
      <c r="G48" s="23"/>
    </row>
    <row r="49" spans="1:7" ht="9.9" customHeight="1" thickBot="1" x14ac:dyDescent="0.3">
      <c r="A49" s="282"/>
      <c r="B49" s="287"/>
      <c r="C49" s="288"/>
      <c r="D49" s="288"/>
      <c r="E49" s="288"/>
      <c r="F49" s="289"/>
      <c r="G49" s="23"/>
    </row>
    <row r="50" spans="1:7" ht="18" customHeight="1" thickTop="1" x14ac:dyDescent="0.25">
      <c r="G50" s="23"/>
    </row>
    <row r="51" spans="1:7" ht="18" customHeight="1" x14ac:dyDescent="0.25">
      <c r="G51" s="23"/>
    </row>
    <row r="52" spans="1:7" ht="18" customHeight="1" x14ac:dyDescent="0.25">
      <c r="G52" s="23"/>
    </row>
    <row r="53" spans="1:7" ht="18" customHeight="1" x14ac:dyDescent="0.25">
      <c r="G53" s="23"/>
    </row>
    <row r="54" spans="1:7" ht="18" customHeight="1" x14ac:dyDescent="0.25">
      <c r="G54" s="23"/>
    </row>
    <row r="55" spans="1:7" ht="18" customHeight="1" x14ac:dyDescent="0.25">
      <c r="G55" s="23"/>
    </row>
    <row r="56" spans="1:7" ht="18" customHeight="1" x14ac:dyDescent="0.25">
      <c r="G56" s="23"/>
    </row>
    <row r="57" spans="1:7" ht="18" customHeight="1" x14ac:dyDescent="0.25">
      <c r="G57" s="23"/>
    </row>
    <row r="58" spans="1:7" ht="18" customHeight="1" x14ac:dyDescent="0.25">
      <c r="G58" s="23"/>
    </row>
    <row r="59" spans="1:7" ht="18" customHeight="1" x14ac:dyDescent="0.25">
      <c r="G59" s="23"/>
    </row>
    <row r="60" spans="1:7" ht="18" customHeight="1" x14ac:dyDescent="0.25">
      <c r="G60" s="23"/>
    </row>
    <row r="61" spans="1:7" ht="18" customHeight="1" x14ac:dyDescent="0.25">
      <c r="G61" s="23"/>
    </row>
    <row r="62" spans="1:7" ht="18" customHeight="1" x14ac:dyDescent="0.25">
      <c r="G62" s="23"/>
    </row>
    <row r="63" spans="1:7" ht="18" customHeight="1" x14ac:dyDescent="0.25">
      <c r="G63" s="23"/>
    </row>
    <row r="64" spans="1:7" ht="18" customHeight="1" x14ac:dyDescent="0.25">
      <c r="G64" s="23"/>
    </row>
    <row r="65" spans="7:7" ht="18" customHeight="1" x14ac:dyDescent="0.25">
      <c r="G65" s="23"/>
    </row>
    <row r="66" spans="7:7" ht="18" customHeight="1" x14ac:dyDescent="0.25">
      <c r="G66" s="23"/>
    </row>
    <row r="67" spans="7:7" ht="18" customHeight="1" x14ac:dyDescent="0.25">
      <c r="G67" s="23"/>
    </row>
    <row r="68" spans="7:7" ht="18" customHeight="1" x14ac:dyDescent="0.25">
      <c r="G68" s="23"/>
    </row>
    <row r="69" spans="7:7" ht="18" customHeight="1" x14ac:dyDescent="0.25">
      <c r="G69" s="23"/>
    </row>
  </sheetData>
  <phoneticPr fontId="20" type="noConversion"/>
  <printOptions horizontalCentered="1"/>
  <pageMargins left="0.25" right="0.25" top="0.52" bottom="0.6" header="0.35" footer="0.27"/>
  <pageSetup scale="85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64" customWidth="1"/>
    <col min="2" max="2" width="14.33203125" style="64" customWidth="1"/>
    <col min="3" max="3" width="13.6640625" style="64" customWidth="1"/>
    <col min="4" max="4" width="13.44140625" style="64" customWidth="1"/>
    <col min="5" max="5" width="16.44140625" style="64" customWidth="1"/>
    <col min="6" max="6" width="6.44140625" style="11" customWidth="1"/>
    <col min="7" max="7" width="9.109375" style="11"/>
    <col min="8" max="8" width="57.88671875" style="64" customWidth="1"/>
    <col min="9" max="9" width="13.6640625" style="11" customWidth="1"/>
    <col min="10" max="16384" width="9.109375" style="11"/>
  </cols>
  <sheetData>
    <row r="1" spans="1:10" ht="15" customHeight="1" x14ac:dyDescent="0.25">
      <c r="A1" s="17" t="s">
        <v>409</v>
      </c>
      <c r="B1" s="18"/>
      <c r="C1" s="18"/>
      <c r="D1" s="18"/>
      <c r="E1" s="18"/>
      <c r="H1" s="17"/>
    </row>
    <row r="2" spans="1:10" ht="15" customHeight="1" x14ac:dyDescent="0.25">
      <c r="A2" s="17" t="s">
        <v>458</v>
      </c>
      <c r="B2" s="18"/>
      <c r="C2" s="18"/>
      <c r="D2" s="18"/>
      <c r="E2" s="18"/>
      <c r="H2" s="17"/>
    </row>
    <row r="3" spans="1:10" ht="15" customHeight="1" x14ac:dyDescent="0.25">
      <c r="A3" s="17" t="str">
        <f>'Allocated (R)'!A3</f>
        <v>FOR THE MONTH ENDED DECEMBER 31, 2014</v>
      </c>
      <c r="B3" s="18"/>
      <c r="C3" s="18"/>
      <c r="D3" s="18"/>
      <c r="E3" s="18"/>
      <c r="H3" s="17"/>
    </row>
    <row r="4" spans="1:10" ht="4.5" customHeight="1" x14ac:dyDescent="0.25">
      <c r="A4" s="11"/>
      <c r="B4" s="11"/>
      <c r="C4" s="11"/>
      <c r="D4" s="11"/>
      <c r="E4" s="11"/>
      <c r="H4" s="11"/>
    </row>
    <row r="5" spans="1:10" ht="11.25" customHeight="1" x14ac:dyDescent="0.25">
      <c r="A5" s="141" t="s">
        <v>459</v>
      </c>
      <c r="B5" s="142" t="s">
        <v>411</v>
      </c>
      <c r="C5" s="142" t="s">
        <v>412</v>
      </c>
      <c r="D5" s="142" t="s">
        <v>447</v>
      </c>
      <c r="E5" s="142" t="s">
        <v>413</v>
      </c>
      <c r="H5" s="19"/>
    </row>
    <row r="6" spans="1:10" ht="15" customHeight="1" x14ac:dyDescent="0.25">
      <c r="A6" s="54" t="s">
        <v>448</v>
      </c>
      <c r="B6" s="55"/>
      <c r="C6" s="55"/>
      <c r="D6" s="55"/>
      <c r="E6" s="55"/>
      <c r="H6" s="54"/>
      <c r="I6" s="138" t="e">
        <f>SUM(I9:I320)</f>
        <v>#REF!</v>
      </c>
      <c r="J6" s="138" t="e">
        <f>SUM(J9:J320)</f>
        <v>#REF!</v>
      </c>
    </row>
    <row r="7" spans="1:10" ht="15" customHeight="1" x14ac:dyDescent="0.25">
      <c r="A7" s="56" t="s">
        <v>460</v>
      </c>
      <c r="B7" s="55"/>
      <c r="C7" s="55"/>
      <c r="D7" s="55"/>
      <c r="E7" s="55"/>
      <c r="H7" s="56"/>
      <c r="I7" s="51"/>
      <c r="J7" s="51"/>
    </row>
    <row r="8" spans="1:10" ht="15" customHeight="1" x14ac:dyDescent="0.25">
      <c r="A8" s="57" t="s">
        <v>414</v>
      </c>
      <c r="B8" s="58"/>
      <c r="C8" s="58"/>
      <c r="D8" s="58"/>
      <c r="E8" s="58"/>
      <c r="H8" s="59" t="str">
        <f>'UIP Detail (R)'!A6</f>
        <v xml:space="preserve">     2 - SALES TO CUSTOMERS</v>
      </c>
    </row>
    <row r="9" spans="1:10" ht="15" customHeight="1" x14ac:dyDescent="0.25">
      <c r="A9" s="59" t="s">
        <v>461</v>
      </c>
      <c r="B9" s="60">
        <f>'UIP Detail (R)'!B7</f>
        <v>0</v>
      </c>
      <c r="C9" s="60">
        <f>'UIP Detail (R)'!C7</f>
        <v>0</v>
      </c>
      <c r="D9" s="60">
        <f>'UIP Detail (R)'!D7</f>
        <v>0</v>
      </c>
      <c r="E9" s="60">
        <f>SUM(B9:D9)</f>
        <v>0</v>
      </c>
      <c r="G9" s="23"/>
      <c r="H9" s="59" t="str">
        <f>'UIP Detail (R)'!A7</f>
        <v xml:space="preserve">          (2) 440 - Electric Residential Sales</v>
      </c>
      <c r="I9" s="137">
        <f>C9-'UIP Detail (R)'!C7</f>
        <v>0</v>
      </c>
      <c r="J9" s="137">
        <f>D9-'UIP Detail (R)'!D7</f>
        <v>0</v>
      </c>
    </row>
    <row r="10" spans="1:10" ht="15" customHeight="1" x14ac:dyDescent="0.25">
      <c r="A10" s="59" t="s">
        <v>462</v>
      </c>
      <c r="B10" s="60">
        <f>'UIP Detail (R)'!B8</f>
        <v>0</v>
      </c>
      <c r="C10" s="60">
        <f>'UIP Detail (R)'!C8</f>
        <v>0</v>
      </c>
      <c r="D10" s="60">
        <f>'UIP Detail (R)'!D8</f>
        <v>0</v>
      </c>
      <c r="E10" s="60">
        <f t="shared" ref="E10:E17" si="0">SUM(B10:D10)</f>
        <v>0</v>
      </c>
      <c r="G10" s="23"/>
      <c r="H10" s="59" t="str">
        <f>'UIP Detail (R)'!A8</f>
        <v xml:space="preserve">          (2) 442 - Electric Commercial &amp; Industrial Sales</v>
      </c>
      <c r="I10" s="137">
        <f>C10-'UIP Detail (R)'!C8</f>
        <v>0</v>
      </c>
      <c r="J10" s="137">
        <f>D10-'UIP Detail (R)'!D8</f>
        <v>0</v>
      </c>
    </row>
    <row r="11" spans="1:10" ht="15" customHeight="1" x14ac:dyDescent="0.25">
      <c r="A11" s="59" t="s">
        <v>463</v>
      </c>
      <c r="B11" s="60">
        <f>'UIP Detail (R)'!B9</f>
        <v>0</v>
      </c>
      <c r="C11" s="60">
        <f>'UIP Detail (R)'!C9</f>
        <v>0</v>
      </c>
      <c r="D11" s="60">
        <f>'UIP Detail (R)'!D9</f>
        <v>0</v>
      </c>
      <c r="E11" s="60">
        <f t="shared" si="0"/>
        <v>0</v>
      </c>
      <c r="G11" s="23"/>
      <c r="H11" s="61" t="str">
        <f>'UIP Detail (R)'!A9</f>
        <v xml:space="preserve">          (2) 444 - Public Street &amp; Highway Lighting</v>
      </c>
      <c r="I11" s="137">
        <f>C11-'UIP Detail (R)'!C9</f>
        <v>0</v>
      </c>
      <c r="J11" s="137">
        <f>D11-'UIP Detail (R)'!D9</f>
        <v>0</v>
      </c>
    </row>
    <row r="12" spans="1:10" ht="15" customHeight="1" x14ac:dyDescent="0.25">
      <c r="A12" s="61" t="s">
        <v>464</v>
      </c>
      <c r="B12" s="60">
        <f>'UIP Detail (R)'!B10</f>
        <v>0</v>
      </c>
      <c r="C12" s="60">
        <f>'UIP Detail (R)'!C10</f>
        <v>0</v>
      </c>
      <c r="D12" s="60">
        <f>'UIP Detail (R)'!D10</f>
        <v>0</v>
      </c>
      <c r="E12" s="60">
        <f t="shared" si="0"/>
        <v>0</v>
      </c>
      <c r="G12" s="23"/>
      <c r="H12" s="61" t="str">
        <f>'UIP Detail (R)'!A10</f>
        <v xml:space="preserve">          (2) 456 - Other Electric Revenues - Conservation</v>
      </c>
      <c r="I12" s="137">
        <f>C12-'UIP Detail (R)'!C10</f>
        <v>0</v>
      </c>
      <c r="J12" s="137">
        <f>D12-'UIP Detail (R)'!D10</f>
        <v>0</v>
      </c>
    </row>
    <row r="13" spans="1:10" ht="15" customHeight="1" x14ac:dyDescent="0.25">
      <c r="A13" s="61" t="s">
        <v>465</v>
      </c>
      <c r="B13" s="60">
        <f>'UIP Detail (R)'!B11</f>
        <v>0</v>
      </c>
      <c r="C13" s="60">
        <f>'UIP Detail (R)'!C11</f>
        <v>0</v>
      </c>
      <c r="D13" s="60">
        <f>'UIP Detail (R)'!D11</f>
        <v>0</v>
      </c>
      <c r="E13" s="60">
        <f t="shared" si="0"/>
        <v>0</v>
      </c>
      <c r="G13" s="23"/>
      <c r="H13" s="61" t="str">
        <f>'UIP Detail (R)'!A11</f>
        <v xml:space="preserve">          (2) 456 - Other Electric Revenues - Unbilled</v>
      </c>
      <c r="I13" s="137">
        <f>C13-'UIP Detail (R)'!C11</f>
        <v>0</v>
      </c>
      <c r="J13" s="137">
        <f>D13-'UIP Detail (R)'!D11</f>
        <v>0</v>
      </c>
    </row>
    <row r="14" spans="1:10" ht="15" customHeight="1" x14ac:dyDescent="0.25">
      <c r="A14" s="61" t="s">
        <v>466</v>
      </c>
      <c r="B14" s="60">
        <f>'UIP Detail (R)'!B12</f>
        <v>0</v>
      </c>
      <c r="C14" s="60">
        <f>'UIP Detail (R)'!C12</f>
        <v>0</v>
      </c>
      <c r="D14" s="60">
        <f>'UIP Detail (R)'!D12</f>
        <v>0</v>
      </c>
      <c r="E14" s="60">
        <f t="shared" si="0"/>
        <v>0</v>
      </c>
      <c r="G14" s="23"/>
      <c r="H14" s="59" t="str">
        <f>'UIP Detail (R)'!A12</f>
        <v xml:space="preserve">          (2) 456 - Other Electric Revenues</v>
      </c>
      <c r="I14" s="137">
        <f>C14-'UIP Detail (R)'!C12</f>
        <v>0</v>
      </c>
      <c r="J14" s="137">
        <f>D14-'UIP Detail (R)'!D12</f>
        <v>0</v>
      </c>
    </row>
    <row r="15" spans="1:10" ht="15" customHeight="1" x14ac:dyDescent="0.25">
      <c r="A15" s="59" t="s">
        <v>467</v>
      </c>
      <c r="B15" s="60">
        <f>'UIP Detail (R)'!B13</f>
        <v>0</v>
      </c>
      <c r="C15" s="60">
        <f>'UIP Detail (R)'!C13</f>
        <v>0</v>
      </c>
      <c r="D15" s="60">
        <f>'UIP Detail (R)'!D13</f>
        <v>0</v>
      </c>
      <c r="E15" s="60">
        <f t="shared" si="0"/>
        <v>0</v>
      </c>
      <c r="G15" s="23"/>
      <c r="H15" s="59" t="str">
        <f>'UIP Detail (R)'!A13</f>
        <v xml:space="preserve">          (2) 480 - Gas Residential Sales</v>
      </c>
      <c r="I15" s="137">
        <f>C15-'UIP Detail (R)'!C13</f>
        <v>0</v>
      </c>
      <c r="J15" s="137">
        <f>D15-'UIP Detail (R)'!D13</f>
        <v>0</v>
      </c>
    </row>
    <row r="16" spans="1:10" ht="15" customHeight="1" x14ac:dyDescent="0.25">
      <c r="A16" s="59" t="s">
        <v>468</v>
      </c>
      <c r="B16" s="60">
        <f>'UIP Detail (R)'!B14</f>
        <v>0</v>
      </c>
      <c r="C16" s="60">
        <f>'UIP Detail (R)'!C14</f>
        <v>0</v>
      </c>
      <c r="D16" s="60">
        <f>'UIP Detail (R)'!D14</f>
        <v>0</v>
      </c>
      <c r="E16" s="60">
        <f t="shared" si="0"/>
        <v>0</v>
      </c>
      <c r="G16" s="23"/>
      <c r="H16" s="59" t="str">
        <f>'UIP Detail (R)'!A14</f>
        <v xml:space="preserve">          (2) 481 - Gas Commercial &amp; Industrial Sales</v>
      </c>
      <c r="I16" s="137">
        <f>C16-'UIP Detail (R)'!C14</f>
        <v>0</v>
      </c>
      <c r="J16" s="137">
        <f>D16-'UIP Detail (R)'!D14</f>
        <v>0</v>
      </c>
    </row>
    <row r="17" spans="1:10" ht="15" customHeight="1" x14ac:dyDescent="0.25">
      <c r="A17" s="59" t="s">
        <v>469</v>
      </c>
      <c r="B17" s="62">
        <f>'UIP Detail (R)'!B15</f>
        <v>0</v>
      </c>
      <c r="C17" s="62">
        <f>'UIP Detail (R)'!C15</f>
        <v>0</v>
      </c>
      <c r="D17" s="62">
        <f>'UIP Detail (R)'!D15</f>
        <v>0</v>
      </c>
      <c r="E17" s="62">
        <f t="shared" si="0"/>
        <v>0</v>
      </c>
      <c r="G17" s="23"/>
      <c r="H17" s="59" t="str">
        <f>'UIP Detail (R)'!A15</f>
        <v xml:space="preserve">          (2) 489 - Rev From Transportation Of Gas To Others</v>
      </c>
      <c r="I17" s="137">
        <f>C17-'UIP Detail (R)'!C15</f>
        <v>0</v>
      </c>
      <c r="J17" s="137">
        <f>D17-'UIP Detail (R)'!D15</f>
        <v>0</v>
      </c>
    </row>
    <row r="18" spans="1:10" ht="15" customHeight="1" x14ac:dyDescent="0.25">
      <c r="A18" s="59" t="s">
        <v>470</v>
      </c>
      <c r="B18" s="63">
        <f>SUM(B9:B17)</f>
        <v>0</v>
      </c>
      <c r="C18" s="63">
        <f>SUM(C9:C17)</f>
        <v>0</v>
      </c>
      <c r="D18" s="63">
        <f>SUM(D9:D17)</f>
        <v>0</v>
      </c>
      <c r="E18" s="63">
        <f>SUM(E9:E17)</f>
        <v>0</v>
      </c>
      <c r="G18" s="23"/>
      <c r="H18" s="57" t="str">
        <f>'UIP Detail (R)'!A16</f>
        <v xml:space="preserve">               (2) SUBTOTAL</v>
      </c>
      <c r="I18" s="137">
        <f>C18-'UIP Detail (R)'!C16</f>
        <v>0</v>
      </c>
      <c r="J18" s="137">
        <f>D18-'UIP Detail (R)'!D16</f>
        <v>0</v>
      </c>
    </row>
    <row r="19" spans="1:10" ht="15" customHeight="1" x14ac:dyDescent="0.25">
      <c r="A19" s="57" t="s">
        <v>415</v>
      </c>
      <c r="B19" s="58"/>
      <c r="C19" s="58"/>
      <c r="D19" s="58"/>
      <c r="E19" s="58"/>
      <c r="G19" s="23"/>
      <c r="H19" s="59" t="str">
        <f>'UIP Detail (R)'!A17</f>
        <v xml:space="preserve">     3 - SALES FOR RESALE-FIRM</v>
      </c>
      <c r="I19" s="137">
        <f>C19-'UIP Detail (R)'!C17</f>
        <v>0</v>
      </c>
      <c r="J19" s="137">
        <f>D19-'UIP Detail (R)'!D17</f>
        <v>0</v>
      </c>
    </row>
    <row r="20" spans="1:10" ht="15" customHeight="1" x14ac:dyDescent="0.25">
      <c r="A20" s="59" t="s">
        <v>471</v>
      </c>
      <c r="B20" s="62">
        <f>'UIP Detail (R)'!B18</f>
        <v>0</v>
      </c>
      <c r="C20" s="62">
        <f>'UIP Detail (R)'!C18</f>
        <v>0</v>
      </c>
      <c r="D20" s="62">
        <f>'UIP Detail (R)'!D18</f>
        <v>0</v>
      </c>
      <c r="E20" s="62">
        <f>SUM(B20:D20)</f>
        <v>0</v>
      </c>
      <c r="G20" s="23"/>
      <c r="H20" s="59" t="str">
        <f>'UIP Detail (R)'!A18</f>
        <v xml:space="preserve">          (3) 447 - Electric Sales For Resale</v>
      </c>
      <c r="I20" s="137">
        <f>C20-'UIP Detail (R)'!C18</f>
        <v>0</v>
      </c>
      <c r="J20" s="137">
        <f>D20-'UIP Detail (R)'!D18</f>
        <v>0</v>
      </c>
    </row>
    <row r="21" spans="1:10" ht="15" customHeight="1" x14ac:dyDescent="0.25">
      <c r="A21" s="59" t="s">
        <v>470</v>
      </c>
      <c r="B21" s="63">
        <f>SUM(B20)</f>
        <v>0</v>
      </c>
      <c r="C21" s="63">
        <f>SUM(C20)</f>
        <v>0</v>
      </c>
      <c r="D21" s="63">
        <f>SUM(D20)</f>
        <v>0</v>
      </c>
      <c r="E21" s="63">
        <f>SUM(E20)</f>
        <v>0</v>
      </c>
      <c r="G21" s="23"/>
      <c r="H21" s="57" t="str">
        <f>'UIP Detail (R)'!A19</f>
        <v xml:space="preserve">               (3) SUBTOTAL</v>
      </c>
      <c r="I21" s="137">
        <f>C21-'UIP Detail (R)'!C19</f>
        <v>0</v>
      </c>
      <c r="J21" s="137">
        <f>D21-'UIP Detail (R)'!D19</f>
        <v>0</v>
      </c>
    </row>
    <row r="22" spans="1:10" ht="15" customHeight="1" x14ac:dyDescent="0.25">
      <c r="A22" s="57" t="s">
        <v>416</v>
      </c>
      <c r="G22" s="23"/>
      <c r="H22" s="59" t="str">
        <f>'UIP Detail (R)'!A20</f>
        <v xml:space="preserve">     4 - SALES TO OTHER UTILITIES</v>
      </c>
      <c r="I22" s="137">
        <f>C22-'UIP Detail (R)'!C20</f>
        <v>0</v>
      </c>
      <c r="J22" s="137">
        <f>D22-'UIP Detail (R)'!D20</f>
        <v>0</v>
      </c>
    </row>
    <row r="23" spans="1:10" ht="15" customHeight="1" x14ac:dyDescent="0.25">
      <c r="A23" s="59" t="s">
        <v>472</v>
      </c>
      <c r="B23" s="60">
        <f>'UIP Detail (R)'!B21</f>
        <v>0</v>
      </c>
      <c r="C23" s="60">
        <f>'UIP Detail (R)'!C21</f>
        <v>0</v>
      </c>
      <c r="D23" s="60">
        <f>'UIP Detail (R)'!D21</f>
        <v>0</v>
      </c>
      <c r="E23" s="60">
        <f>SUM(B23:D23)</f>
        <v>0</v>
      </c>
      <c r="G23" s="23"/>
      <c r="H23" s="59" t="str">
        <f>'UIP Detail (R)'!A21</f>
        <v xml:space="preserve">          (4) 447 - Electric Sales For Resale - Sales</v>
      </c>
      <c r="I23" s="137">
        <f>C23-'UIP Detail (R)'!C21</f>
        <v>0</v>
      </c>
      <c r="J23" s="137">
        <f>D23-'UIP Detail (R)'!D21</f>
        <v>0</v>
      </c>
    </row>
    <row r="24" spans="1:10" ht="15" customHeight="1" x14ac:dyDescent="0.25">
      <c r="A24" s="59" t="s">
        <v>473</v>
      </c>
      <c r="B24" s="62">
        <f>'UIP Detail (R)'!B22</f>
        <v>0</v>
      </c>
      <c r="C24" s="62">
        <f>'UIP Detail (R)'!C22</f>
        <v>0</v>
      </c>
      <c r="D24" s="62">
        <f>'UIP Detail (R)'!D22</f>
        <v>0</v>
      </c>
      <c r="E24" s="62">
        <f>SUM(B24:D24)</f>
        <v>0</v>
      </c>
      <c r="G24" s="23"/>
      <c r="H24" s="59" t="str">
        <f>'UIP Detail (R)'!A22</f>
        <v xml:space="preserve">          (4) 447 - Electric Sales For Resale - Purchases</v>
      </c>
      <c r="I24" s="137">
        <f>C24-'UIP Detail (R)'!C22</f>
        <v>0</v>
      </c>
      <c r="J24" s="137">
        <f>D24-'UIP Detail (R)'!D22</f>
        <v>0</v>
      </c>
    </row>
    <row r="25" spans="1:10" ht="15" customHeight="1" x14ac:dyDescent="0.25">
      <c r="A25" s="59" t="s">
        <v>470</v>
      </c>
      <c r="B25" s="63">
        <f>SUM(B23:B24)</f>
        <v>0</v>
      </c>
      <c r="C25" s="63">
        <f>SUM(C23:C24)</f>
        <v>0</v>
      </c>
      <c r="D25" s="63">
        <f>SUM(D23:D24)</f>
        <v>0</v>
      </c>
      <c r="E25" s="63">
        <f>SUM(E23:E24)</f>
        <v>0</v>
      </c>
      <c r="G25" s="23"/>
      <c r="H25" s="57" t="str">
        <f>'UIP Detail (R)'!A23</f>
        <v xml:space="preserve">               (4) SUBTOTAL</v>
      </c>
      <c r="I25" s="137">
        <f>C25-'UIP Detail (R)'!C23</f>
        <v>0</v>
      </c>
      <c r="J25" s="137">
        <f>D25-'UIP Detail (R)'!D23</f>
        <v>0</v>
      </c>
    </row>
    <row r="26" spans="1:10" ht="15" customHeight="1" x14ac:dyDescent="0.25">
      <c r="A26" s="57" t="s">
        <v>417</v>
      </c>
      <c r="B26" s="58"/>
      <c r="C26" s="58"/>
      <c r="D26" s="58"/>
      <c r="E26" s="58"/>
      <c r="G26" s="23"/>
      <c r="H26" s="59" t="str">
        <f>'UIP Detail (R)'!A24</f>
        <v xml:space="preserve">     5 - OTHER OPERATING REVENUES</v>
      </c>
      <c r="I26" s="137">
        <f>C26-'UIP Detail (R)'!C24</f>
        <v>0</v>
      </c>
      <c r="J26" s="137">
        <f>D26-'UIP Detail (R)'!D24</f>
        <v>0</v>
      </c>
    </row>
    <row r="27" spans="1:10" ht="15" customHeight="1" x14ac:dyDescent="0.25">
      <c r="A27" s="59" t="s">
        <v>474</v>
      </c>
      <c r="B27" s="60">
        <f>'UIP Detail (R)'!B25</f>
        <v>0</v>
      </c>
      <c r="C27" s="60">
        <f>'UIP Detail (R)'!C25</f>
        <v>0</v>
      </c>
      <c r="D27" s="60">
        <f>'UIP Detail (R)'!D25</f>
        <v>0</v>
      </c>
      <c r="E27" s="60">
        <f t="shared" ref="E27:E36" si="1">SUM(B27:D27)</f>
        <v>0</v>
      </c>
      <c r="G27" s="23"/>
      <c r="H27" s="59" t="str">
        <f>'UIP Detail (R)'!A25</f>
        <v xml:space="preserve">          (5) 412 - Lease Inc Everett Delta to NWP - Gas</v>
      </c>
      <c r="I27" s="137">
        <f>C27-'UIP Detail (R)'!C25</f>
        <v>0</v>
      </c>
      <c r="J27" s="137">
        <f>D27-'UIP Detail (R)'!D25</f>
        <v>0</v>
      </c>
    </row>
    <row r="28" spans="1:10" ht="15" customHeight="1" x14ac:dyDescent="0.25">
      <c r="A28" s="59" t="s">
        <v>475</v>
      </c>
      <c r="B28" s="60">
        <f>'UIP Detail (R)'!B26</f>
        <v>0</v>
      </c>
      <c r="C28" s="60">
        <f>'UIP Detail (R)'!C26</f>
        <v>0</v>
      </c>
      <c r="D28" s="60">
        <f>'UIP Detail (R)'!D26</f>
        <v>0</v>
      </c>
      <c r="E28" s="60">
        <f t="shared" si="1"/>
        <v>0</v>
      </c>
      <c r="G28" s="23"/>
      <c r="H28" s="59" t="str">
        <f>'UIP Detail (R)'!A26</f>
        <v xml:space="preserve">          (5) 450 - Forfeited Discounts</v>
      </c>
      <c r="I28" s="137">
        <f>C28-'UIP Detail (R)'!C26</f>
        <v>0</v>
      </c>
      <c r="J28" s="137">
        <f>D28-'UIP Detail (R)'!D26</f>
        <v>0</v>
      </c>
    </row>
    <row r="29" spans="1:10" ht="15" customHeight="1" x14ac:dyDescent="0.25">
      <c r="A29" s="59" t="s">
        <v>476</v>
      </c>
      <c r="B29" s="60">
        <f>'UIP Detail (R)'!B27</f>
        <v>0</v>
      </c>
      <c r="C29" s="60">
        <f>'UIP Detail (R)'!C27</f>
        <v>0</v>
      </c>
      <c r="D29" s="60">
        <f>'UIP Detail (R)'!D27</f>
        <v>0</v>
      </c>
      <c r="E29" s="60">
        <f t="shared" si="1"/>
        <v>0</v>
      </c>
      <c r="G29" s="23"/>
      <c r="H29" s="59" t="str">
        <f>'UIP Detail (R)'!A27</f>
        <v xml:space="preserve">          (5) 451 - Electric Misc Service Revenue</v>
      </c>
      <c r="I29" s="137">
        <f>C29-'UIP Detail (R)'!C27</f>
        <v>0</v>
      </c>
      <c r="J29" s="137">
        <f>D29-'UIP Detail (R)'!D27</f>
        <v>0</v>
      </c>
    </row>
    <row r="30" spans="1:10" ht="15" customHeight="1" x14ac:dyDescent="0.25">
      <c r="A30" s="59" t="s">
        <v>477</v>
      </c>
      <c r="B30" s="60">
        <f>'UIP Detail (R)'!B28</f>
        <v>0</v>
      </c>
      <c r="C30" s="60">
        <f>'UIP Detail (R)'!C28</f>
        <v>0</v>
      </c>
      <c r="D30" s="60">
        <f>'UIP Detail (R)'!D28</f>
        <v>0</v>
      </c>
      <c r="E30" s="60">
        <f t="shared" si="1"/>
        <v>0</v>
      </c>
      <c r="G30" s="23"/>
      <c r="H30" s="59" t="str">
        <f>'UIP Detail (R)'!A28</f>
        <v xml:space="preserve">          (5) 454 - Rent For Electric Property</v>
      </c>
      <c r="I30" s="137">
        <f>C30-'UIP Detail (R)'!C28</f>
        <v>0</v>
      </c>
      <c r="J30" s="137">
        <f>D30-'UIP Detail (R)'!D28</f>
        <v>0</v>
      </c>
    </row>
    <row r="31" spans="1:10" ht="15" customHeight="1" x14ac:dyDescent="0.25">
      <c r="A31" s="59" t="s">
        <v>478</v>
      </c>
      <c r="B31" s="60">
        <f>'UIP Detail (R)'!B29</f>
        <v>0</v>
      </c>
      <c r="C31" s="60">
        <f>'UIP Detail (R)'!C29</f>
        <v>0</v>
      </c>
      <c r="D31" s="60">
        <f>'UIP Detail (R)'!D29</f>
        <v>0</v>
      </c>
      <c r="E31" s="60">
        <f t="shared" si="1"/>
        <v>0</v>
      </c>
      <c r="G31" s="23"/>
      <c r="H31" s="59" t="str">
        <f>'UIP Detail (R)'!A29</f>
        <v xml:space="preserve">          (5) 456 - Other Electric Revenues</v>
      </c>
      <c r="I31" s="137">
        <f>C31-'UIP Detail (R)'!C29</f>
        <v>0</v>
      </c>
      <c r="J31" s="137">
        <f>D31-'UIP Detail (R)'!D29</f>
        <v>0</v>
      </c>
    </row>
    <row r="32" spans="1:10" ht="15" customHeight="1" x14ac:dyDescent="0.25">
      <c r="A32" s="59" t="s">
        <v>479</v>
      </c>
      <c r="B32" s="60">
        <f>'UIP Detail (R)'!B30</f>
        <v>0</v>
      </c>
      <c r="C32" s="60">
        <f>'UIP Detail (R)'!C30</f>
        <v>0</v>
      </c>
      <c r="D32" s="60">
        <f>'UIP Detail (R)'!D30</f>
        <v>0</v>
      </c>
      <c r="E32" s="60">
        <f t="shared" si="1"/>
        <v>0</v>
      </c>
      <c r="G32" s="23"/>
      <c r="H32" s="59" t="str">
        <f>'UIP Detail (R)'!A30</f>
        <v xml:space="preserve">          (5) 487 - Forfeited Discounts</v>
      </c>
      <c r="I32" s="137">
        <f>C32-'UIP Detail (R)'!C30</f>
        <v>0</v>
      </c>
      <c r="J32" s="137">
        <f>D32-'UIP Detail (R)'!D30</f>
        <v>0</v>
      </c>
    </row>
    <row r="33" spans="1:10" ht="15" customHeight="1" x14ac:dyDescent="0.25">
      <c r="A33" s="59" t="s">
        <v>480</v>
      </c>
      <c r="B33" s="60">
        <f>'UIP Detail (R)'!B31</f>
        <v>0</v>
      </c>
      <c r="C33" s="60">
        <f>'UIP Detail (R)'!C31</f>
        <v>0</v>
      </c>
      <c r="D33" s="60">
        <f>'UIP Detail (R)'!D31</f>
        <v>0</v>
      </c>
      <c r="E33" s="60">
        <f t="shared" si="1"/>
        <v>0</v>
      </c>
      <c r="G33" s="23"/>
      <c r="H33" s="59" t="str">
        <f>'UIP Detail (R)'!A31</f>
        <v xml:space="preserve">          (5) 488 - Gas Misc Service Revenues</v>
      </c>
      <c r="I33" s="137">
        <f>C33-'UIP Detail (R)'!C31</f>
        <v>0</v>
      </c>
      <c r="J33" s="137">
        <f>D33-'UIP Detail (R)'!D31</f>
        <v>0</v>
      </c>
    </row>
    <row r="34" spans="1:10" ht="15" customHeight="1" x14ac:dyDescent="0.25">
      <c r="A34" s="59" t="s">
        <v>92</v>
      </c>
      <c r="B34" s="60">
        <f>'UIP Detail (R)'!B32</f>
        <v>0</v>
      </c>
      <c r="C34" s="60">
        <f>'UIP Detail (R)'!C32</f>
        <v>0</v>
      </c>
      <c r="D34" s="60">
        <f>'UIP Detail (R)'!D32</f>
        <v>0</v>
      </c>
      <c r="E34" s="60">
        <f t="shared" si="1"/>
        <v>0</v>
      </c>
      <c r="G34" s="23"/>
      <c r="H34" s="59" t="str">
        <f>'UIP Detail (R)'!A32</f>
        <v xml:space="preserve">          (5) 4894 - Gas Revenues from Storing Gas of Others</v>
      </c>
      <c r="I34" s="137">
        <f>C34-'UIP Detail (R)'!C32</f>
        <v>0</v>
      </c>
      <c r="J34" s="137">
        <f>D34-'UIP Detail (R)'!D32</f>
        <v>0</v>
      </c>
    </row>
    <row r="35" spans="1:10" ht="15" customHeight="1" x14ac:dyDescent="0.25">
      <c r="A35" s="59" t="s">
        <v>481</v>
      </c>
      <c r="B35" s="60">
        <f>'UIP Detail (R)'!B33</f>
        <v>0</v>
      </c>
      <c r="C35" s="60">
        <f>'UIP Detail (R)'!C33</f>
        <v>0</v>
      </c>
      <c r="D35" s="60">
        <f>'UIP Detail (R)'!D33</f>
        <v>0</v>
      </c>
      <c r="E35" s="60">
        <f t="shared" si="1"/>
        <v>0</v>
      </c>
      <c r="G35" s="23"/>
      <c r="H35" s="59" t="str">
        <f>'UIP Detail (R)'!A33</f>
        <v xml:space="preserve">          (5) 493 - Rent From Gas Property</v>
      </c>
      <c r="I35" s="137">
        <f>C35-'UIP Detail (R)'!C33</f>
        <v>0</v>
      </c>
      <c r="J35" s="137">
        <f>D35-'UIP Detail (R)'!D33</f>
        <v>0</v>
      </c>
    </row>
    <row r="36" spans="1:10" ht="15" customHeight="1" x14ac:dyDescent="0.25">
      <c r="A36" s="59" t="s">
        <v>482</v>
      </c>
      <c r="B36" s="62">
        <f>'UIP Detail (R)'!B34</f>
        <v>0</v>
      </c>
      <c r="C36" s="62">
        <f>'UIP Detail (R)'!C34</f>
        <v>0</v>
      </c>
      <c r="D36" s="62">
        <f>'UIP Detail (R)'!D34</f>
        <v>0</v>
      </c>
      <c r="E36" s="62">
        <f t="shared" si="1"/>
        <v>0</v>
      </c>
      <c r="G36" s="23"/>
      <c r="H36" s="59" t="str">
        <f>'UIP Detail (R)'!A34</f>
        <v xml:space="preserve">          (5) 495 - Other Gas Revenues</v>
      </c>
      <c r="I36" s="137">
        <f>C36-'UIP Detail (R)'!C34</f>
        <v>0</v>
      </c>
      <c r="J36" s="137">
        <f>D36-'UIP Detail (R)'!D34</f>
        <v>0</v>
      </c>
    </row>
    <row r="37" spans="1:10" ht="15" customHeight="1" x14ac:dyDescent="0.25">
      <c r="A37" s="59" t="s">
        <v>470</v>
      </c>
      <c r="B37" s="65">
        <f>SUM(B27:B36)</f>
        <v>0</v>
      </c>
      <c r="C37" s="65">
        <f>SUM(C27:C36)</f>
        <v>0</v>
      </c>
      <c r="D37" s="65">
        <f>SUM(D27:D36)</f>
        <v>0</v>
      </c>
      <c r="E37" s="65">
        <f>SUM(E27:E36)</f>
        <v>0</v>
      </c>
      <c r="G37" s="23"/>
      <c r="H37" s="57" t="str">
        <f>'UIP Detail (R)'!A35</f>
        <v xml:space="preserve">               (5) SUBTOTAL</v>
      </c>
      <c r="I37" s="137">
        <f>C37-'UIP Detail (R)'!C35</f>
        <v>0</v>
      </c>
      <c r="J37" s="137">
        <f>D37-'UIP Detail (R)'!D35</f>
        <v>0</v>
      </c>
    </row>
    <row r="38" spans="1:10" ht="15" customHeight="1" x14ac:dyDescent="0.25">
      <c r="A38" s="57" t="s">
        <v>483</v>
      </c>
      <c r="B38" s="63">
        <f>+B18+B21+B25+B37</f>
        <v>0</v>
      </c>
      <c r="C38" s="63">
        <f>+C18+C21+C25+C37</f>
        <v>0</v>
      </c>
      <c r="D38" s="63">
        <f>+D18+D21+D25+D37</f>
        <v>0</v>
      </c>
      <c r="E38" s="63">
        <f>+E18+E21+E25+E37</f>
        <v>0</v>
      </c>
      <c r="G38" s="23"/>
      <c r="H38" s="57" t="str">
        <f>'UIP Detail (R)'!A36</f>
        <v>(1) TOTAL OPERATING REVENUES</v>
      </c>
      <c r="I38" s="137">
        <f>C38-'UIP Detail (R)'!C36</f>
        <v>0</v>
      </c>
      <c r="J38" s="137">
        <f>D38-'UIP Detail (R)'!D36</f>
        <v>0</v>
      </c>
    </row>
    <row r="39" spans="1:10" ht="9" customHeight="1" x14ac:dyDescent="0.25">
      <c r="A39" s="57"/>
      <c r="B39" s="66"/>
      <c r="C39" s="66"/>
      <c r="D39" s="66"/>
      <c r="E39" s="66"/>
      <c r="G39" s="23"/>
      <c r="H39" s="57">
        <f>'UIP Detail (R)'!A37</f>
        <v>0</v>
      </c>
      <c r="I39" s="137">
        <f>C39-'UIP Detail (R)'!C37</f>
        <v>0</v>
      </c>
      <c r="J39" s="137">
        <f>D39-'UIP Detail (R)'!D37</f>
        <v>0</v>
      </c>
    </row>
    <row r="40" spans="1:10" ht="15" customHeight="1" x14ac:dyDescent="0.25">
      <c r="A40" s="57" t="s">
        <v>484</v>
      </c>
      <c r="B40" s="66"/>
      <c r="C40" s="66"/>
      <c r="D40" s="66"/>
      <c r="E40" s="66"/>
      <c r="G40" s="23"/>
      <c r="H40" s="57" t="str">
        <f>'UIP Detail (R)'!A38</f>
        <v>10 - ENERGY COST</v>
      </c>
      <c r="I40" s="137">
        <f>C40-'UIP Detail (R)'!C38</f>
        <v>0</v>
      </c>
      <c r="J40" s="137">
        <f>D40-'UIP Detail (R)'!D38</f>
        <v>0</v>
      </c>
    </row>
    <row r="41" spans="1:10" ht="15" customHeight="1" x14ac:dyDescent="0.25">
      <c r="A41" s="57" t="s">
        <v>421</v>
      </c>
      <c r="B41" s="58"/>
      <c r="C41" s="58"/>
      <c r="D41" s="58"/>
      <c r="E41" s="58"/>
      <c r="G41" s="23"/>
      <c r="H41" s="59" t="str">
        <f>'UIP Detail (R)'!A39</f>
        <v xml:space="preserve">     11 - FUEL</v>
      </c>
      <c r="I41" s="137">
        <f>C41-'UIP Detail (R)'!C39</f>
        <v>0</v>
      </c>
      <c r="J41" s="137">
        <f>D41-'UIP Detail (R)'!D39</f>
        <v>0</v>
      </c>
    </row>
    <row r="42" spans="1:10" ht="15" customHeight="1" x14ac:dyDescent="0.25">
      <c r="A42" s="59" t="s">
        <v>485</v>
      </c>
      <c r="B42" s="60">
        <f>'UIP Detail (R)'!B40</f>
        <v>0</v>
      </c>
      <c r="C42" s="60">
        <f>'UIP Detail (R)'!C40</f>
        <v>0</v>
      </c>
      <c r="D42" s="60">
        <f>'UIP Detail (R)'!D40</f>
        <v>0</v>
      </c>
      <c r="E42" s="60">
        <f>SUM(B42:D42)</f>
        <v>0</v>
      </c>
      <c r="G42" s="23"/>
      <c r="H42" s="59" t="str">
        <f>'UIP Detail (R)'!A40</f>
        <v xml:space="preserve">          (11) 501 - Steam Operations Fuel</v>
      </c>
      <c r="I42" s="137">
        <f>C42-'UIP Detail (R)'!C40</f>
        <v>0</v>
      </c>
      <c r="J42" s="137">
        <f>D42-'UIP Detail (R)'!D40</f>
        <v>0</v>
      </c>
    </row>
    <row r="43" spans="1:10" ht="15" customHeight="1" x14ac:dyDescent="0.25">
      <c r="A43" s="59" t="s">
        <v>486</v>
      </c>
      <c r="B43" s="62">
        <f>'UIP Detail (R)'!B41</f>
        <v>0</v>
      </c>
      <c r="C43" s="62">
        <f>'UIP Detail (R)'!C41</f>
        <v>0</v>
      </c>
      <c r="D43" s="62">
        <f>'UIP Detail (R)'!D41</f>
        <v>0</v>
      </c>
      <c r="E43" s="62">
        <f>SUM(B43:D43)</f>
        <v>0</v>
      </c>
      <c r="G43" s="23"/>
      <c r="H43" s="59" t="str">
        <f>'UIP Detail (R)'!A41</f>
        <v xml:space="preserve">          (11) 547 - Other Power Generation Oper Fuel</v>
      </c>
      <c r="I43" s="137">
        <f>C43-'UIP Detail (R)'!C41</f>
        <v>0</v>
      </c>
      <c r="J43" s="137">
        <f>D43-'UIP Detail (R)'!D41</f>
        <v>0</v>
      </c>
    </row>
    <row r="44" spans="1:10" ht="12" customHeight="1" x14ac:dyDescent="0.25">
      <c r="A44" s="59" t="s">
        <v>470</v>
      </c>
      <c r="B44" s="63">
        <f>SUM(B42:B43)</f>
        <v>0</v>
      </c>
      <c r="C44" s="63">
        <f>SUM(C42:C43)</f>
        <v>0</v>
      </c>
      <c r="D44" s="63">
        <f>SUM(D42:D43)</f>
        <v>0</v>
      </c>
      <c r="E44" s="63">
        <f>SUM(E42:E43)</f>
        <v>0</v>
      </c>
      <c r="G44" s="23"/>
      <c r="H44" s="57" t="str">
        <f>'UIP Detail (R)'!A42</f>
        <v xml:space="preserve">               (11) SUBTOTAL</v>
      </c>
      <c r="I44" s="137">
        <f>C44-'UIP Detail (R)'!C42</f>
        <v>0</v>
      </c>
      <c r="J44" s="137">
        <f>D44-'UIP Detail (R)'!D42</f>
        <v>0</v>
      </c>
    </row>
    <row r="45" spans="1:10" ht="15" customHeight="1" x14ac:dyDescent="0.25">
      <c r="A45" s="57" t="s">
        <v>422</v>
      </c>
      <c r="B45" s="58"/>
      <c r="C45" s="58"/>
      <c r="D45" s="58"/>
      <c r="E45" s="58"/>
      <c r="G45" s="23"/>
      <c r="H45" s="59" t="str">
        <f>'UIP Detail (R)'!A43</f>
        <v xml:space="preserve">     12 - PURCHASED AND INTERCHANGED</v>
      </c>
      <c r="I45" s="137">
        <f>C45-'UIP Detail (R)'!C43</f>
        <v>0</v>
      </c>
      <c r="J45" s="137">
        <f>D45-'UIP Detail (R)'!D43</f>
        <v>0</v>
      </c>
    </row>
    <row r="46" spans="1:10" ht="15" customHeight="1" x14ac:dyDescent="0.25">
      <c r="A46" s="59" t="s">
        <v>487</v>
      </c>
      <c r="B46" s="60">
        <f>'UIP Detail (R)'!B44</f>
        <v>0</v>
      </c>
      <c r="C46" s="60">
        <f>'UIP Detail (R)'!C44</f>
        <v>0</v>
      </c>
      <c r="D46" s="60">
        <f>'UIP Detail (R)'!D44</f>
        <v>0</v>
      </c>
      <c r="E46" s="60">
        <f t="shared" ref="E46:E52" si="2">SUM(B46:D46)</f>
        <v>0</v>
      </c>
      <c r="G46" s="23"/>
      <c r="H46" s="59" t="str">
        <f>'UIP Detail (R)'!A44</f>
        <v xml:space="preserve">          (12) 555 - Purchased Power</v>
      </c>
      <c r="I46" s="137">
        <f>C46-'UIP Detail (R)'!C44</f>
        <v>0</v>
      </c>
      <c r="J46" s="137">
        <f>D46-'UIP Detail (R)'!D44</f>
        <v>0</v>
      </c>
    </row>
    <row r="47" spans="1:10" ht="15" customHeight="1" x14ac:dyDescent="0.25">
      <c r="A47" s="59" t="s">
        <v>488</v>
      </c>
      <c r="B47" s="60">
        <f>'UIP Detail (R)'!B45</f>
        <v>0</v>
      </c>
      <c r="C47" s="60">
        <f>'UIP Detail (R)'!C45</f>
        <v>0</v>
      </c>
      <c r="D47" s="60">
        <f>'UIP Detail (R)'!D45</f>
        <v>0</v>
      </c>
      <c r="E47" s="60">
        <f t="shared" si="2"/>
        <v>0</v>
      </c>
      <c r="G47" s="23"/>
      <c r="H47" s="59" t="str">
        <f>'UIP Detail (R)'!A45</f>
        <v xml:space="preserve">          (12) 557 - Other Power Supply Expense</v>
      </c>
      <c r="I47" s="137">
        <f>C47-'UIP Detail (R)'!C45</f>
        <v>0</v>
      </c>
      <c r="J47" s="137">
        <f>D47-'UIP Detail (R)'!D45</f>
        <v>0</v>
      </c>
    </row>
    <row r="48" spans="1:10" ht="15" customHeight="1" x14ac:dyDescent="0.25">
      <c r="A48" s="59" t="s">
        <v>489</v>
      </c>
      <c r="B48" s="60">
        <f>'UIP Detail (R)'!B46</f>
        <v>0</v>
      </c>
      <c r="C48" s="60">
        <f>'UIP Detail (R)'!C46</f>
        <v>0</v>
      </c>
      <c r="D48" s="60">
        <f>'UIP Detail (R)'!D46</f>
        <v>0</v>
      </c>
      <c r="E48" s="60">
        <f t="shared" si="2"/>
        <v>0</v>
      </c>
      <c r="G48" s="23"/>
      <c r="H48" s="59" t="str">
        <f>'UIP Detail (R)'!A46</f>
        <v xml:space="preserve">          (12) 804 - Natural Gas City Gate Purchases</v>
      </c>
      <c r="I48" s="137">
        <f>C48-'UIP Detail (R)'!C46</f>
        <v>0</v>
      </c>
      <c r="J48" s="137">
        <f>D48-'UIP Detail (R)'!D46</f>
        <v>0</v>
      </c>
    </row>
    <row r="49" spans="1:10" ht="15" customHeight="1" x14ac:dyDescent="0.25">
      <c r="A49" s="59" t="s">
        <v>490</v>
      </c>
      <c r="B49" s="60">
        <f>'UIP Detail (R)'!B47</f>
        <v>0</v>
      </c>
      <c r="C49" s="60">
        <f>'UIP Detail (R)'!C47</f>
        <v>0</v>
      </c>
      <c r="D49" s="60">
        <f>'UIP Detail (R)'!D47</f>
        <v>0</v>
      </c>
      <c r="E49" s="60">
        <f t="shared" si="2"/>
        <v>0</v>
      </c>
      <c r="G49" s="23"/>
      <c r="H49" s="59" t="str">
        <f>'UIP Detail (R)'!A47</f>
        <v xml:space="preserve">          (12) 805 - Other Gas Purchases</v>
      </c>
      <c r="I49" s="137">
        <f>C49-'UIP Detail (R)'!C47</f>
        <v>0</v>
      </c>
      <c r="J49" s="137">
        <f>D49-'UIP Detail (R)'!D47</f>
        <v>0</v>
      </c>
    </row>
    <row r="50" spans="1:10" ht="15" customHeight="1" x14ac:dyDescent="0.25">
      <c r="A50" s="59" t="s">
        <v>491</v>
      </c>
      <c r="B50" s="60">
        <f>'UIP Detail (R)'!B48</f>
        <v>0</v>
      </c>
      <c r="C50" s="60">
        <f>'UIP Detail (R)'!C48</f>
        <v>0</v>
      </c>
      <c r="D50" s="60">
        <f>'UIP Detail (R)'!D48</f>
        <v>0</v>
      </c>
      <c r="E50" s="60">
        <f t="shared" si="2"/>
        <v>0</v>
      </c>
      <c r="G50" s="23"/>
      <c r="H50" s="59" t="str">
        <f>'UIP Detail (R)'!A48</f>
        <v xml:space="preserve">          (12) 8051 - Purchased Gas Cost Adjustments</v>
      </c>
      <c r="I50" s="137">
        <f>C50-'UIP Detail (R)'!C48</f>
        <v>0</v>
      </c>
      <c r="J50" s="137">
        <f>D50-'UIP Detail (R)'!D48</f>
        <v>0</v>
      </c>
    </row>
    <row r="51" spans="1:10" ht="15" customHeight="1" x14ac:dyDescent="0.25">
      <c r="A51" s="59" t="s">
        <v>492</v>
      </c>
      <c r="B51" s="60">
        <f>'UIP Detail (R)'!B49</f>
        <v>0</v>
      </c>
      <c r="C51" s="60">
        <f>'UIP Detail (R)'!C49</f>
        <v>0</v>
      </c>
      <c r="D51" s="60">
        <f>'UIP Detail (R)'!D49</f>
        <v>0</v>
      </c>
      <c r="E51" s="60">
        <f t="shared" si="2"/>
        <v>0</v>
      </c>
      <c r="G51" s="23"/>
      <c r="H51" s="59" t="str">
        <f>'UIP Detail (R)'!A49</f>
        <v xml:space="preserve">          (12) 8081 - Gas Withdrawn From Storage</v>
      </c>
      <c r="I51" s="137">
        <f>C51-'UIP Detail (R)'!C49</f>
        <v>0</v>
      </c>
      <c r="J51" s="137">
        <f>D51-'UIP Detail (R)'!D49</f>
        <v>0</v>
      </c>
    </row>
    <row r="52" spans="1:10" ht="15" customHeight="1" x14ac:dyDescent="0.25">
      <c r="A52" s="59" t="s">
        <v>493</v>
      </c>
      <c r="B52" s="62">
        <f>'UIP Detail (R)'!B50</f>
        <v>0</v>
      </c>
      <c r="C52" s="62">
        <f>'UIP Detail (R)'!C50</f>
        <v>0</v>
      </c>
      <c r="D52" s="62">
        <f>'UIP Detail (R)'!D50</f>
        <v>0</v>
      </c>
      <c r="E52" s="62">
        <f t="shared" si="2"/>
        <v>0</v>
      </c>
      <c r="G52" s="23"/>
      <c r="H52" s="59" t="str">
        <f>'UIP Detail (R)'!A50</f>
        <v xml:space="preserve">          (12) 8082 - Gas Delivered To Storage</v>
      </c>
      <c r="I52" s="137">
        <f>C52-'UIP Detail (R)'!C50</f>
        <v>0</v>
      </c>
      <c r="J52" s="137">
        <f>D52-'UIP Detail (R)'!D50</f>
        <v>0</v>
      </c>
    </row>
    <row r="53" spans="1:10" ht="12.75" customHeight="1" x14ac:dyDescent="0.25">
      <c r="A53" s="59" t="s">
        <v>470</v>
      </c>
      <c r="B53" s="63">
        <f>SUM(B46:B52)</f>
        <v>0</v>
      </c>
      <c r="C53" s="63">
        <f>SUM(C46:C52)</f>
        <v>0</v>
      </c>
      <c r="D53" s="63">
        <f>SUM(D46:D52)</f>
        <v>0</v>
      </c>
      <c r="E53" s="63">
        <f>SUM(E46:E52)</f>
        <v>0</v>
      </c>
      <c r="G53" s="23"/>
      <c r="H53" s="57" t="str">
        <f>'UIP Detail (R)'!A51</f>
        <v xml:space="preserve">               (12) SUBTOTAL</v>
      </c>
      <c r="I53" s="137">
        <f>C53-'UIP Detail (R)'!C51</f>
        <v>0</v>
      </c>
      <c r="J53" s="137">
        <f>D53-'UIP Detail (R)'!D51</f>
        <v>0</v>
      </c>
    </row>
    <row r="54" spans="1:10" ht="15" customHeight="1" x14ac:dyDescent="0.25">
      <c r="A54" s="57" t="s">
        <v>423</v>
      </c>
      <c r="B54" s="67"/>
      <c r="C54" s="58"/>
      <c r="D54" s="58"/>
      <c r="G54" s="23"/>
      <c r="H54" s="59" t="str">
        <f>'UIP Detail (R)'!A52</f>
        <v xml:space="preserve">     13 - WHEELING</v>
      </c>
      <c r="I54" s="137">
        <f>C54-'UIP Detail (R)'!C52</f>
        <v>0</v>
      </c>
      <c r="J54" s="137">
        <f>D54-'UIP Detail (R)'!D52</f>
        <v>0</v>
      </c>
    </row>
    <row r="55" spans="1:10" ht="15" customHeight="1" x14ac:dyDescent="0.25">
      <c r="A55" s="59" t="s">
        <v>494</v>
      </c>
      <c r="B55" s="62">
        <f>'UIP Detail (R)'!B53</f>
        <v>0</v>
      </c>
      <c r="C55" s="62">
        <f>'UIP Detail (R)'!C53</f>
        <v>0</v>
      </c>
      <c r="D55" s="62">
        <f>'UIP Detail (R)'!D53</f>
        <v>0</v>
      </c>
      <c r="E55" s="62">
        <f>SUM(B55:D55)</f>
        <v>0</v>
      </c>
      <c r="G55" s="23"/>
      <c r="H55" s="59" t="str">
        <f>'UIP Detail (R)'!A53</f>
        <v xml:space="preserve">          (13) 565 - Transmission Of Electricity By Others</v>
      </c>
      <c r="I55" s="137">
        <f>C55-'UIP Detail (R)'!C53</f>
        <v>0</v>
      </c>
      <c r="J55" s="137">
        <f>D55-'UIP Detail (R)'!D53</f>
        <v>0</v>
      </c>
    </row>
    <row r="56" spans="1:10" ht="12.75" customHeight="1" x14ac:dyDescent="0.25">
      <c r="A56" s="59" t="s">
        <v>470</v>
      </c>
      <c r="B56" s="58">
        <f>+B55</f>
        <v>0</v>
      </c>
      <c r="C56" s="58">
        <f>+C55</f>
        <v>0</v>
      </c>
      <c r="D56" s="58">
        <f>+D55</f>
        <v>0</v>
      </c>
      <c r="E56" s="58">
        <f>+E55</f>
        <v>0</v>
      </c>
      <c r="G56" s="23"/>
      <c r="H56" s="57" t="str">
        <f>'UIP Detail (R)'!A54</f>
        <v xml:space="preserve">               (13) SUBTOTAL</v>
      </c>
      <c r="I56" s="137">
        <f>C56-'UIP Detail (R)'!C54</f>
        <v>0</v>
      </c>
      <c r="J56" s="137">
        <f>D56-'UIP Detail (R)'!D54</f>
        <v>0</v>
      </c>
    </row>
    <row r="57" spans="1:10" ht="15" customHeight="1" x14ac:dyDescent="0.25">
      <c r="A57" s="57" t="s">
        <v>424</v>
      </c>
      <c r="B57" s="58"/>
      <c r="C57" s="58"/>
      <c r="D57" s="58"/>
      <c r="E57" s="58"/>
      <c r="G57" s="23"/>
      <c r="H57" s="59" t="str">
        <f>'UIP Detail (R)'!A55</f>
        <v xml:space="preserve">     14 - RESIDENTIAL EXCHANGE</v>
      </c>
      <c r="I57" s="137">
        <f>C57-'UIP Detail (R)'!C55</f>
        <v>0</v>
      </c>
      <c r="J57" s="137">
        <f>D57-'UIP Detail (R)'!D55</f>
        <v>0</v>
      </c>
    </row>
    <row r="58" spans="1:10" ht="15" customHeight="1" x14ac:dyDescent="0.25">
      <c r="A58" s="59" t="s">
        <v>495</v>
      </c>
      <c r="B58" s="62">
        <f>'UIP Detail (R)'!B56</f>
        <v>0</v>
      </c>
      <c r="C58" s="62">
        <f>'UIP Detail (R)'!C56</f>
        <v>0</v>
      </c>
      <c r="D58" s="62">
        <f>'UIP Detail (R)'!D56</f>
        <v>0</v>
      </c>
      <c r="E58" s="62">
        <f>SUM(B58:D58)</f>
        <v>0</v>
      </c>
      <c r="G58" s="23"/>
      <c r="H58" s="59" t="str">
        <f>'UIP Detail (R)'!A56</f>
        <v xml:space="preserve">          (14) 555 - Purchased Power</v>
      </c>
      <c r="I58" s="137">
        <f>C58-'UIP Detail (R)'!C56</f>
        <v>0</v>
      </c>
      <c r="J58" s="137">
        <f>D58-'UIP Detail (R)'!D56</f>
        <v>0</v>
      </c>
    </row>
    <row r="59" spans="1:10" ht="13.5" customHeight="1" x14ac:dyDescent="0.25">
      <c r="A59" s="59" t="s">
        <v>470</v>
      </c>
      <c r="B59" s="68">
        <f>+B58</f>
        <v>0</v>
      </c>
      <c r="C59" s="68">
        <f>+C58</f>
        <v>0</v>
      </c>
      <c r="D59" s="68">
        <f>+D58</f>
        <v>0</v>
      </c>
      <c r="E59" s="63">
        <f>+E58</f>
        <v>0</v>
      </c>
      <c r="G59" s="23"/>
      <c r="H59" s="57" t="str">
        <f>'UIP Detail (R)'!A57</f>
        <v xml:space="preserve">               (14) SUBTOTAL</v>
      </c>
      <c r="I59" s="137">
        <f>C59-'UIP Detail (R)'!C57</f>
        <v>0</v>
      </c>
      <c r="J59" s="137">
        <f>D59-'UIP Detail (R)'!D57</f>
        <v>0</v>
      </c>
    </row>
    <row r="60" spans="1:10" ht="15" customHeight="1" x14ac:dyDescent="0.25">
      <c r="A60" s="57" t="s">
        <v>496</v>
      </c>
      <c r="B60" s="65">
        <f>+B44+B53+B56+B59</f>
        <v>0</v>
      </c>
      <c r="C60" s="65">
        <f>+C44+C53+C56+C59</f>
        <v>0</v>
      </c>
      <c r="D60" s="65">
        <f>+D44+D53+D56+D59</f>
        <v>0</v>
      </c>
      <c r="E60" s="68">
        <f>+E44+E53+E56+E59</f>
        <v>0</v>
      </c>
      <c r="G60" s="23"/>
      <c r="H60" s="57"/>
      <c r="I60" s="137">
        <f>C60-'UIP Detail (R)'!C58</f>
        <v>0</v>
      </c>
      <c r="J60" s="137">
        <f>D60-'UIP Detail (R)'!D58</f>
        <v>0</v>
      </c>
    </row>
    <row r="61" spans="1:10" ht="8.25" customHeight="1" x14ac:dyDescent="0.25">
      <c r="A61" s="57"/>
      <c r="B61" s="58"/>
      <c r="C61" s="58"/>
      <c r="D61" s="58"/>
      <c r="E61" s="139"/>
      <c r="G61" s="23"/>
      <c r="H61" s="59" t="s">
        <v>497</v>
      </c>
      <c r="I61" s="137"/>
      <c r="J61" s="137"/>
    </row>
    <row r="62" spans="1:10" ht="15" customHeight="1" thickBot="1" x14ac:dyDescent="0.3">
      <c r="A62" s="59" t="s">
        <v>497</v>
      </c>
      <c r="B62" s="69">
        <f>+B38-B60</f>
        <v>0</v>
      </c>
      <c r="C62" s="69">
        <f>+C38-C60</f>
        <v>0</v>
      </c>
      <c r="D62" s="69">
        <f>+D38-D60</f>
        <v>0</v>
      </c>
      <c r="E62" s="69">
        <f>+E38-E60</f>
        <v>0</v>
      </c>
      <c r="G62" s="23"/>
      <c r="H62" s="59"/>
      <c r="I62" s="137">
        <f>C62-'UIP Detail (R)'!C60</f>
        <v>0</v>
      </c>
      <c r="J62" s="137">
        <f>D62-'UIP Detail (R)'!D60</f>
        <v>0</v>
      </c>
    </row>
    <row r="63" spans="1:10" ht="7.5" customHeight="1" thickTop="1" x14ac:dyDescent="0.25">
      <c r="A63" s="59"/>
      <c r="B63" s="55"/>
      <c r="C63" s="55"/>
      <c r="D63" s="55"/>
      <c r="E63" s="55"/>
      <c r="G63" s="23"/>
      <c r="H63" s="70">
        <f>'UIP Detail (R)'!A61</f>
        <v>0</v>
      </c>
      <c r="I63" s="137">
        <f>C63-'UIP Detail (R)'!C61</f>
        <v>0</v>
      </c>
      <c r="J63" s="137">
        <f>D63-'UIP Detail (R)'!D61</f>
        <v>0</v>
      </c>
    </row>
    <row r="64" spans="1:10" ht="15" customHeight="1" x14ac:dyDescent="0.25">
      <c r="A64" s="57" t="s">
        <v>498</v>
      </c>
      <c r="B64" s="55"/>
      <c r="C64" s="55"/>
      <c r="D64" s="55"/>
      <c r="E64" s="55"/>
      <c r="G64" s="23"/>
      <c r="H64" s="57" t="str">
        <f>'UIP Detail (R)'!A62</f>
        <v>OPERATING EXPENSES</v>
      </c>
      <c r="I64" s="137">
        <f>C64-'UIP Detail (R)'!C62</f>
        <v>0</v>
      </c>
      <c r="J64" s="137">
        <f>D64-'UIP Detail (R)'!D62</f>
        <v>0</v>
      </c>
    </row>
    <row r="65" spans="1:10" ht="15" customHeight="1" x14ac:dyDescent="0.25">
      <c r="A65" s="70" t="s">
        <v>499</v>
      </c>
      <c r="B65" s="55"/>
      <c r="C65" s="55"/>
      <c r="D65" s="55"/>
      <c r="E65" s="55"/>
      <c r="G65" s="23"/>
      <c r="H65" s="59" t="str">
        <f>'UIP Detail (R)'!A63</f>
        <v xml:space="preserve">     OPERATING AND MAINTENANCE</v>
      </c>
      <c r="I65" s="137">
        <f>C65-'UIP Detail (R)'!C63</f>
        <v>0</v>
      </c>
      <c r="J65" s="137">
        <f>D65-'UIP Detail (R)'!D63</f>
        <v>0</v>
      </c>
    </row>
    <row r="66" spans="1:10" ht="15" customHeight="1" x14ac:dyDescent="0.25">
      <c r="A66" s="57" t="s">
        <v>427</v>
      </c>
      <c r="B66" s="58"/>
      <c r="C66" s="58"/>
      <c r="D66" s="58"/>
      <c r="E66" s="58"/>
      <c r="G66" s="23"/>
      <c r="H66" s="59" t="str">
        <f>'UIP Detail (R)'!A64</f>
        <v xml:space="preserve">          17 - OTHER ENERGY SUPPLY EXPENSES</v>
      </c>
      <c r="I66" s="137">
        <f>C66-'UIP Detail (R)'!C64</f>
        <v>0</v>
      </c>
      <c r="J66" s="137">
        <f>D66-'UIP Detail (R)'!D64</f>
        <v>0</v>
      </c>
    </row>
    <row r="67" spans="1:10" ht="15" customHeight="1" x14ac:dyDescent="0.25">
      <c r="A67" s="59" t="s">
        <v>500</v>
      </c>
      <c r="B67" s="60">
        <f>'UIP Detail (R)'!B65</f>
        <v>0</v>
      </c>
      <c r="C67" s="60">
        <f>'UIP Detail (R)'!C65</f>
        <v>0</v>
      </c>
      <c r="D67" s="60">
        <f>'UIP Detail (R)'!D65</f>
        <v>0</v>
      </c>
      <c r="E67" s="60">
        <f>SUM(B67:D67)</f>
        <v>0</v>
      </c>
      <c r="F67" s="23"/>
      <c r="G67" s="23"/>
      <c r="H67" s="59" t="str">
        <f>'UIP Detail (R)'!A65</f>
        <v xml:space="preserve">               (17) 500 - Steam Oper Supv &amp; Engineering</v>
      </c>
      <c r="I67" s="137">
        <f>C67-'UIP Detail (R)'!C65</f>
        <v>0</v>
      </c>
      <c r="J67" s="137">
        <f>D67-'UIP Detail (R)'!D65</f>
        <v>0</v>
      </c>
    </row>
    <row r="68" spans="1:10" ht="15" customHeight="1" x14ac:dyDescent="0.25">
      <c r="A68" s="59" t="s">
        <v>501</v>
      </c>
      <c r="B68" s="60">
        <f>'UIP Detail (R)'!B66</f>
        <v>0</v>
      </c>
      <c r="C68" s="60">
        <f>'UIP Detail (R)'!C66</f>
        <v>0</v>
      </c>
      <c r="D68" s="60">
        <f>'UIP Detail (R)'!D66</f>
        <v>0</v>
      </c>
      <c r="E68" s="60">
        <f t="shared" ref="E68:E131" si="3">SUM(B68:D68)</f>
        <v>0</v>
      </c>
      <c r="F68" s="23"/>
      <c r="G68" s="23"/>
      <c r="H68" s="59" t="str">
        <f>'UIP Detail (R)'!A66</f>
        <v xml:space="preserve">               (17) 502 - Steam Oper Steam Expenses</v>
      </c>
      <c r="I68" s="137">
        <f>C68-'UIP Detail (R)'!C66</f>
        <v>0</v>
      </c>
      <c r="J68" s="137">
        <f>D68-'UIP Detail (R)'!D66</f>
        <v>0</v>
      </c>
    </row>
    <row r="69" spans="1:10" ht="15" customHeight="1" x14ac:dyDescent="0.25">
      <c r="A69" s="59" t="s">
        <v>502</v>
      </c>
      <c r="B69" s="60">
        <f>'UIP Detail (R)'!B67</f>
        <v>0</v>
      </c>
      <c r="C69" s="60">
        <f>'UIP Detail (R)'!C67</f>
        <v>0</v>
      </c>
      <c r="D69" s="60">
        <f>'UIP Detail (R)'!D67</f>
        <v>0</v>
      </c>
      <c r="E69" s="60">
        <f t="shared" si="3"/>
        <v>0</v>
      </c>
      <c r="F69" s="23"/>
      <c r="G69" s="23"/>
      <c r="H69" s="59" t="str">
        <f>'UIP Detail (R)'!A67</f>
        <v xml:space="preserve">               (17) 505 - Steam Oper Electric Expense</v>
      </c>
      <c r="I69" s="137">
        <f>C69-'UIP Detail (R)'!C67</f>
        <v>0</v>
      </c>
      <c r="J69" s="137">
        <f>D69-'UIP Detail (R)'!D67</f>
        <v>0</v>
      </c>
    </row>
    <row r="70" spans="1:10" ht="15" customHeight="1" x14ac:dyDescent="0.25">
      <c r="A70" s="59" t="s">
        <v>503</v>
      </c>
      <c r="B70" s="60">
        <f>'UIP Detail (R)'!B68</f>
        <v>0</v>
      </c>
      <c r="C70" s="60">
        <f>'UIP Detail (R)'!C68</f>
        <v>0</v>
      </c>
      <c r="D70" s="60">
        <f>'UIP Detail (R)'!D68</f>
        <v>0</v>
      </c>
      <c r="E70" s="60">
        <f t="shared" si="3"/>
        <v>0</v>
      </c>
      <c r="F70" s="23"/>
      <c r="G70" s="23"/>
      <c r="H70" s="59" t="str">
        <f>'UIP Detail (R)'!A68</f>
        <v xml:space="preserve">               (17) 506 - Steam Oper Misc Steam Power</v>
      </c>
      <c r="I70" s="137">
        <f>C70-'UIP Detail (R)'!C68</f>
        <v>0</v>
      </c>
      <c r="J70" s="137">
        <f>D70-'UIP Detail (R)'!D68</f>
        <v>0</v>
      </c>
    </row>
    <row r="71" spans="1:10" ht="15" customHeight="1" x14ac:dyDescent="0.25">
      <c r="A71" s="59" t="s">
        <v>504</v>
      </c>
      <c r="B71" s="60">
        <f>'UIP Detail (R)'!B69</f>
        <v>0</v>
      </c>
      <c r="C71" s="60">
        <f>'UIP Detail (R)'!C69</f>
        <v>0</v>
      </c>
      <c r="D71" s="60">
        <f>'UIP Detail (R)'!D69</f>
        <v>0</v>
      </c>
      <c r="E71" s="60">
        <f t="shared" si="3"/>
        <v>0</v>
      </c>
      <c r="F71" s="23"/>
      <c r="G71" s="23"/>
      <c r="H71" s="59" t="str">
        <f>'UIP Detail (R)'!A69</f>
        <v xml:space="preserve">               (17) 507 - Steam Operations Rents</v>
      </c>
      <c r="I71" s="137">
        <f>C71-'UIP Detail (R)'!C69</f>
        <v>0</v>
      </c>
      <c r="J71" s="137">
        <f>D71-'UIP Detail (R)'!D69</f>
        <v>0</v>
      </c>
    </row>
    <row r="72" spans="1:10" ht="15.75" customHeight="1" x14ac:dyDescent="0.25">
      <c r="A72" s="59" t="s">
        <v>505</v>
      </c>
      <c r="B72" s="60">
        <f>'UIP Detail (R)'!B70</f>
        <v>0</v>
      </c>
      <c r="C72" s="60">
        <f>'UIP Detail (R)'!C70</f>
        <v>0</v>
      </c>
      <c r="D72" s="60">
        <f>'UIP Detail (R)'!D70</f>
        <v>0</v>
      </c>
      <c r="E72" s="60">
        <f t="shared" si="3"/>
        <v>0</v>
      </c>
      <c r="F72" s="23"/>
      <c r="G72" s="23"/>
      <c r="H72" s="59" t="str">
        <f>'UIP Detail (R)'!A70</f>
        <v xml:space="preserve">               (17) 510 - Steam Maint Supv &amp; Engineering</v>
      </c>
      <c r="I72" s="137">
        <f>C72-'UIP Detail (R)'!C70</f>
        <v>0</v>
      </c>
      <c r="J72" s="137">
        <f>D72-'UIP Detail (R)'!D70</f>
        <v>0</v>
      </c>
    </row>
    <row r="73" spans="1:10" ht="15" customHeight="1" x14ac:dyDescent="0.25">
      <c r="A73" s="59" t="s">
        <v>506</v>
      </c>
      <c r="B73" s="60">
        <f>'UIP Detail (R)'!B71</f>
        <v>0</v>
      </c>
      <c r="C73" s="60">
        <f>'UIP Detail (R)'!C71</f>
        <v>0</v>
      </c>
      <c r="D73" s="60">
        <f>'UIP Detail (R)'!D71</f>
        <v>0</v>
      </c>
      <c r="E73" s="60">
        <f t="shared" si="3"/>
        <v>0</v>
      </c>
      <c r="F73" s="23"/>
      <c r="G73" s="23"/>
      <c r="H73" s="59" t="str">
        <f>'UIP Detail (R)'!A71</f>
        <v xml:space="preserve">               (17) 511 - Steam Maint Structures</v>
      </c>
      <c r="I73" s="137">
        <f>C73-'UIP Detail (R)'!C71</f>
        <v>0</v>
      </c>
      <c r="J73" s="137">
        <f>D73-'UIP Detail (R)'!D71</f>
        <v>0</v>
      </c>
    </row>
    <row r="74" spans="1:10" ht="15" customHeight="1" x14ac:dyDescent="0.25">
      <c r="A74" s="59" t="s">
        <v>507</v>
      </c>
      <c r="B74" s="60">
        <f>'UIP Detail (R)'!B72</f>
        <v>0</v>
      </c>
      <c r="C74" s="60">
        <f>'UIP Detail (R)'!C72</f>
        <v>0</v>
      </c>
      <c r="D74" s="60">
        <f>'UIP Detail (R)'!D72</f>
        <v>0</v>
      </c>
      <c r="E74" s="60">
        <f t="shared" si="3"/>
        <v>0</v>
      </c>
      <c r="F74" s="23"/>
      <c r="G74" s="23"/>
      <c r="H74" s="59" t="str">
        <f>'UIP Detail (R)'!A72</f>
        <v xml:space="preserve">               (17) 512 - Steam Maint Boiler Plant</v>
      </c>
      <c r="I74" s="137">
        <f>C74-'UIP Detail (R)'!C72</f>
        <v>0</v>
      </c>
      <c r="J74" s="137">
        <f>D74-'UIP Detail (R)'!D72</f>
        <v>0</v>
      </c>
    </row>
    <row r="75" spans="1:10" ht="15" customHeight="1" x14ac:dyDescent="0.25">
      <c r="A75" s="59" t="s">
        <v>508</v>
      </c>
      <c r="B75" s="60">
        <f>'UIP Detail (R)'!B73</f>
        <v>0</v>
      </c>
      <c r="C75" s="60">
        <f>'UIP Detail (R)'!C73</f>
        <v>0</v>
      </c>
      <c r="D75" s="60">
        <f>'UIP Detail (R)'!D73</f>
        <v>0</v>
      </c>
      <c r="E75" s="60">
        <f t="shared" si="3"/>
        <v>0</v>
      </c>
      <c r="F75" s="23"/>
      <c r="G75" s="23"/>
      <c r="H75" s="59" t="str">
        <f>'UIP Detail (R)'!A73</f>
        <v xml:space="preserve">               (17) 513 - Steam Maint Electric Plant</v>
      </c>
      <c r="I75" s="137">
        <f>C75-'UIP Detail (R)'!C73</f>
        <v>0</v>
      </c>
      <c r="J75" s="137">
        <f>D75-'UIP Detail (R)'!D73</f>
        <v>0</v>
      </c>
    </row>
    <row r="76" spans="1:10" ht="15" customHeight="1" x14ac:dyDescent="0.25">
      <c r="A76" s="59" t="s">
        <v>509</v>
      </c>
      <c r="B76" s="60">
        <f>'UIP Detail (R)'!B74</f>
        <v>0</v>
      </c>
      <c r="C76" s="60">
        <f>'UIP Detail (R)'!C74</f>
        <v>0</v>
      </c>
      <c r="D76" s="60">
        <f>'UIP Detail (R)'!D74</f>
        <v>0</v>
      </c>
      <c r="E76" s="60">
        <f t="shared" si="3"/>
        <v>0</v>
      </c>
      <c r="F76" s="23"/>
      <c r="G76" s="23"/>
      <c r="H76" s="59" t="str">
        <f>'UIP Detail (R)'!A74</f>
        <v xml:space="preserve">               (17) 514 - Steam Maint Misc Steam Plant</v>
      </c>
      <c r="I76" s="137">
        <f>C76-'UIP Detail (R)'!C74</f>
        <v>0</v>
      </c>
      <c r="J76" s="137">
        <f>D76-'UIP Detail (R)'!D74</f>
        <v>0</v>
      </c>
    </row>
    <row r="77" spans="1:10" ht="15" customHeight="1" x14ac:dyDescent="0.25">
      <c r="A77" s="59" t="s">
        <v>510</v>
      </c>
      <c r="B77" s="60">
        <f>'UIP Detail (R)'!B75</f>
        <v>0</v>
      </c>
      <c r="C77" s="60">
        <f>'UIP Detail (R)'!C75</f>
        <v>0</v>
      </c>
      <c r="D77" s="60">
        <f>'UIP Detail (R)'!D75</f>
        <v>0</v>
      </c>
      <c r="E77" s="60">
        <f t="shared" si="3"/>
        <v>0</v>
      </c>
      <c r="F77" s="23"/>
      <c r="G77" s="23"/>
      <c r="H77" s="59" t="str">
        <f>'UIP Detail (R)'!A75</f>
        <v xml:space="preserve">               (17) 535 - Hydro Oper Supv &amp; Engineering</v>
      </c>
      <c r="I77" s="137">
        <f>C77-'UIP Detail (R)'!C75</f>
        <v>0</v>
      </c>
      <c r="J77" s="137">
        <f>D77-'UIP Detail (R)'!D75</f>
        <v>0</v>
      </c>
    </row>
    <row r="78" spans="1:10" ht="15" customHeight="1" x14ac:dyDescent="0.25">
      <c r="A78" s="59" t="s">
        <v>511</v>
      </c>
      <c r="B78" s="60">
        <f>'UIP Detail (R)'!B76</f>
        <v>0</v>
      </c>
      <c r="C78" s="60">
        <f>'UIP Detail (R)'!C76</f>
        <v>0</v>
      </c>
      <c r="D78" s="60">
        <f>'UIP Detail (R)'!D76</f>
        <v>0</v>
      </c>
      <c r="E78" s="60">
        <f t="shared" si="3"/>
        <v>0</v>
      </c>
      <c r="F78" s="23"/>
      <c r="G78" s="23"/>
      <c r="H78" s="59" t="str">
        <f>'UIP Detail (R)'!A76</f>
        <v xml:space="preserve">               (17) 536 - Hydro Oper Water For Power</v>
      </c>
      <c r="I78" s="137">
        <f>C78-'UIP Detail (R)'!C76</f>
        <v>0</v>
      </c>
      <c r="J78" s="137">
        <f>D78-'UIP Detail (R)'!D76</f>
        <v>0</v>
      </c>
    </row>
    <row r="79" spans="1:10" ht="15" customHeight="1" x14ac:dyDescent="0.25">
      <c r="A79" s="59" t="s">
        <v>512</v>
      </c>
      <c r="B79" s="60">
        <f>'UIP Detail (R)'!B77</f>
        <v>0</v>
      </c>
      <c r="C79" s="60">
        <f>'UIP Detail (R)'!C77</f>
        <v>0</v>
      </c>
      <c r="D79" s="60">
        <f>'UIP Detail (R)'!D77</f>
        <v>0</v>
      </c>
      <c r="E79" s="60">
        <f t="shared" si="3"/>
        <v>0</v>
      </c>
      <c r="F79" s="23"/>
      <c r="G79" s="23"/>
      <c r="H79" s="59" t="str">
        <f>'UIP Detail (R)'!A77</f>
        <v xml:space="preserve">               (17) 537 - Hydro Oper Hydraulic Expenses</v>
      </c>
      <c r="I79" s="137">
        <f>C79-'UIP Detail (R)'!C77</f>
        <v>0</v>
      </c>
      <c r="J79" s="137">
        <f>D79-'UIP Detail (R)'!D77</f>
        <v>0</v>
      </c>
    </row>
    <row r="80" spans="1:10" ht="15" customHeight="1" x14ac:dyDescent="0.25">
      <c r="A80" s="59" t="s">
        <v>513</v>
      </c>
      <c r="B80" s="60">
        <f>'UIP Detail (R)'!B78</f>
        <v>0</v>
      </c>
      <c r="C80" s="60">
        <f>'UIP Detail (R)'!C78</f>
        <v>0</v>
      </c>
      <c r="D80" s="60">
        <f>'UIP Detail (R)'!D78</f>
        <v>0</v>
      </c>
      <c r="E80" s="60">
        <f t="shared" si="3"/>
        <v>0</v>
      </c>
      <c r="F80" s="23"/>
      <c r="G80" s="23"/>
      <c r="H80" s="59" t="str">
        <f>'UIP Detail (R)'!A78</f>
        <v xml:space="preserve">               (17) 538 - Hydro Oper Electric Expenses</v>
      </c>
      <c r="I80" s="137">
        <f>C80-'UIP Detail (R)'!C78</f>
        <v>0</v>
      </c>
      <c r="J80" s="137">
        <f>D80-'UIP Detail (R)'!D78</f>
        <v>0</v>
      </c>
    </row>
    <row r="81" spans="1:10" ht="15" customHeight="1" x14ac:dyDescent="0.25">
      <c r="A81" s="59" t="s">
        <v>514</v>
      </c>
      <c r="B81" s="60">
        <f>'UIP Detail (R)'!B79</f>
        <v>0</v>
      </c>
      <c r="C81" s="60">
        <f>'UIP Detail (R)'!C79</f>
        <v>0</v>
      </c>
      <c r="D81" s="60">
        <f>'UIP Detail (R)'!D79</f>
        <v>0</v>
      </c>
      <c r="E81" s="60">
        <f t="shared" si="3"/>
        <v>0</v>
      </c>
      <c r="F81" s="23"/>
      <c r="G81" s="23"/>
      <c r="H81" s="59" t="str">
        <f>'UIP Detail (R)'!A79</f>
        <v xml:space="preserve">               (17) 539 - Hydro Oper Misc Hydraulic Exp</v>
      </c>
      <c r="I81" s="137">
        <f>C81-'UIP Detail (R)'!C79</f>
        <v>0</v>
      </c>
      <c r="J81" s="137">
        <f>D81-'UIP Detail (R)'!D79</f>
        <v>0</v>
      </c>
    </row>
    <row r="82" spans="1:10" ht="15" customHeight="1" x14ac:dyDescent="0.25">
      <c r="A82" s="59" t="s">
        <v>79</v>
      </c>
      <c r="B82" s="60">
        <f>'UIP Detail (R)'!B80</f>
        <v>0</v>
      </c>
      <c r="C82" s="60">
        <f>'UIP Detail (R)'!C80</f>
        <v>0</v>
      </c>
      <c r="D82" s="60">
        <f>'UIP Detail (R)'!D80</f>
        <v>0</v>
      </c>
      <c r="E82" s="60">
        <f t="shared" si="3"/>
        <v>0</v>
      </c>
      <c r="F82" s="23"/>
      <c r="G82" s="23"/>
      <c r="H82" s="59" t="str">
        <f>'UIP Detail (R)'!A80</f>
        <v xml:space="preserve">               (17) 540 - Hydro Office Rents</v>
      </c>
      <c r="I82" s="137">
        <f>C82-'UIP Detail (R)'!C80</f>
        <v>0</v>
      </c>
      <c r="J82" s="137">
        <f>D82-'UIP Detail (R)'!D80</f>
        <v>0</v>
      </c>
    </row>
    <row r="83" spans="1:10" ht="15" customHeight="1" x14ac:dyDescent="0.25">
      <c r="A83" s="59" t="s">
        <v>515</v>
      </c>
      <c r="B83" s="60">
        <f>'UIP Detail (R)'!B81</f>
        <v>0</v>
      </c>
      <c r="C83" s="60">
        <f>'UIP Detail (R)'!C81</f>
        <v>0</v>
      </c>
      <c r="D83" s="60">
        <f>'UIP Detail (R)'!D81</f>
        <v>0</v>
      </c>
      <c r="E83" s="60">
        <f t="shared" si="3"/>
        <v>0</v>
      </c>
      <c r="F83" s="23"/>
      <c r="G83" s="23"/>
      <c r="H83" s="59" t="str">
        <f>'UIP Detail (R)'!A81</f>
        <v xml:space="preserve">               (17) 541 - Hydro Maint Supv &amp; Engineering</v>
      </c>
      <c r="I83" s="137">
        <f>C83-'UIP Detail (R)'!C81</f>
        <v>0</v>
      </c>
      <c r="J83" s="137">
        <f>D83-'UIP Detail (R)'!D81</f>
        <v>0</v>
      </c>
    </row>
    <row r="84" spans="1:10" ht="15" customHeight="1" x14ac:dyDescent="0.25">
      <c r="A84" s="59" t="s">
        <v>516</v>
      </c>
      <c r="B84" s="60">
        <f>'UIP Detail (R)'!B82</f>
        <v>0</v>
      </c>
      <c r="C84" s="60">
        <f>'UIP Detail (R)'!C82</f>
        <v>0</v>
      </c>
      <c r="D84" s="60">
        <f>'UIP Detail (R)'!D82</f>
        <v>0</v>
      </c>
      <c r="E84" s="60">
        <f t="shared" si="3"/>
        <v>0</v>
      </c>
      <c r="F84" s="23"/>
      <c r="G84" s="23"/>
      <c r="H84" s="59" t="str">
        <f>'UIP Detail (R)'!A82</f>
        <v xml:space="preserve">               (17) 542 - Hydro Maint Structures</v>
      </c>
      <c r="I84" s="137">
        <f>C84-'UIP Detail (R)'!C82</f>
        <v>0</v>
      </c>
      <c r="J84" s="137">
        <f>D84-'UIP Detail (R)'!D82</f>
        <v>0</v>
      </c>
    </row>
    <row r="85" spans="1:10" ht="15" customHeight="1" x14ac:dyDescent="0.25">
      <c r="A85" s="59" t="s">
        <v>517</v>
      </c>
      <c r="B85" s="60">
        <f>'UIP Detail (R)'!B83</f>
        <v>0</v>
      </c>
      <c r="C85" s="60">
        <f>'UIP Detail (R)'!C83</f>
        <v>0</v>
      </c>
      <c r="D85" s="60">
        <f>'UIP Detail (R)'!D83</f>
        <v>0</v>
      </c>
      <c r="E85" s="60">
        <f t="shared" si="3"/>
        <v>0</v>
      </c>
      <c r="F85" s="23"/>
      <c r="G85" s="23"/>
      <c r="H85" s="59" t="str">
        <f>'UIP Detail (R)'!A83</f>
        <v xml:space="preserve">               (17) 543 - Hydro Maint Res. Dams &amp; Waterways</v>
      </c>
      <c r="I85" s="137">
        <f>C85-'UIP Detail (R)'!C83</f>
        <v>0</v>
      </c>
      <c r="J85" s="137">
        <f>D85-'UIP Detail (R)'!D83</f>
        <v>0</v>
      </c>
    </row>
    <row r="86" spans="1:10" ht="15" customHeight="1" x14ac:dyDescent="0.25">
      <c r="A86" s="59" t="s">
        <v>518</v>
      </c>
      <c r="B86" s="60">
        <f>'UIP Detail (R)'!B84</f>
        <v>0</v>
      </c>
      <c r="C86" s="60">
        <f>'UIP Detail (R)'!C84</f>
        <v>0</v>
      </c>
      <c r="D86" s="60">
        <f>'UIP Detail (R)'!D84</f>
        <v>0</v>
      </c>
      <c r="E86" s="60">
        <f>SUM(B86:D86)</f>
        <v>0</v>
      </c>
      <c r="F86" s="23"/>
      <c r="G86" s="23"/>
      <c r="H86" s="59" t="str">
        <f>'UIP Detail (R)'!A84</f>
        <v xml:space="preserve">               (17) 544 - Hydro Maint Electric Plant</v>
      </c>
      <c r="I86" s="137">
        <f>C86-'UIP Detail (R)'!C84</f>
        <v>0</v>
      </c>
      <c r="J86" s="137">
        <f>D86-'UIP Detail (R)'!D84</f>
        <v>0</v>
      </c>
    </row>
    <row r="87" spans="1:10" ht="15" customHeight="1" x14ac:dyDescent="0.25">
      <c r="A87" s="59" t="s">
        <v>519</v>
      </c>
      <c r="B87" s="60">
        <f>'UIP Detail (R)'!B85</f>
        <v>0</v>
      </c>
      <c r="C87" s="60">
        <f>'UIP Detail (R)'!C85</f>
        <v>0</v>
      </c>
      <c r="D87" s="60">
        <f>'UIP Detail (R)'!D85</f>
        <v>0</v>
      </c>
      <c r="E87" s="60">
        <f t="shared" si="3"/>
        <v>0</v>
      </c>
      <c r="F87" s="23"/>
      <c r="G87" s="23"/>
      <c r="H87" s="59" t="str">
        <f>'UIP Detail (R)'!A85</f>
        <v xml:space="preserve">               (17) 545 - Hydro Maint Misc Hydraulic Plant</v>
      </c>
      <c r="I87" s="137">
        <f>C87-'UIP Detail (R)'!C85</f>
        <v>0</v>
      </c>
      <c r="J87" s="137">
        <f>D87-'UIP Detail (R)'!D85</f>
        <v>0</v>
      </c>
    </row>
    <row r="88" spans="1:10" ht="15" customHeight="1" x14ac:dyDescent="0.25">
      <c r="A88" s="59" t="s">
        <v>520</v>
      </c>
      <c r="B88" s="60">
        <f>'UIP Detail (R)'!B86</f>
        <v>0</v>
      </c>
      <c r="C88" s="60">
        <f>'UIP Detail (R)'!C86</f>
        <v>0</v>
      </c>
      <c r="D88" s="60">
        <f>'UIP Detail (R)'!D86</f>
        <v>0</v>
      </c>
      <c r="E88" s="60">
        <f t="shared" si="3"/>
        <v>0</v>
      </c>
      <c r="F88" s="23"/>
      <c r="G88" s="23"/>
      <c r="H88" s="59" t="str">
        <f>'UIP Detail (R)'!A86</f>
        <v xml:space="preserve">               (17) 546 - Other Pwr Gen Oper Supv &amp; Eng</v>
      </c>
      <c r="I88" s="137">
        <f>C88-'UIP Detail (R)'!C86</f>
        <v>0</v>
      </c>
      <c r="J88" s="137">
        <f>D88-'UIP Detail (R)'!D86</f>
        <v>0</v>
      </c>
    </row>
    <row r="89" spans="1:10" ht="15" customHeight="1" x14ac:dyDescent="0.25">
      <c r="A89" s="59" t="s">
        <v>521</v>
      </c>
      <c r="B89" s="60">
        <f>'UIP Detail (R)'!B87</f>
        <v>0</v>
      </c>
      <c r="C89" s="60">
        <f>'UIP Detail (R)'!C87</f>
        <v>0</v>
      </c>
      <c r="D89" s="60">
        <f>'UIP Detail (R)'!D87</f>
        <v>0</v>
      </c>
      <c r="E89" s="60">
        <f t="shared" si="3"/>
        <v>0</v>
      </c>
      <c r="F89" s="23"/>
      <c r="G89" s="23"/>
      <c r="H89" s="59" t="str">
        <f>'UIP Detail (R)'!A87</f>
        <v xml:space="preserve">               (17) 548 - Other Power Gen Oper Gen Exp</v>
      </c>
      <c r="I89" s="137">
        <f>C89-'UIP Detail (R)'!C87</f>
        <v>0</v>
      </c>
      <c r="J89" s="137">
        <f>D89-'UIP Detail (R)'!D87</f>
        <v>0</v>
      </c>
    </row>
    <row r="90" spans="1:10" ht="15" customHeight="1" x14ac:dyDescent="0.25">
      <c r="A90" s="59" t="s">
        <v>522</v>
      </c>
      <c r="B90" s="60">
        <f>'UIP Detail (R)'!B88</f>
        <v>0</v>
      </c>
      <c r="C90" s="60">
        <f>'UIP Detail (R)'!C88</f>
        <v>0</v>
      </c>
      <c r="D90" s="60">
        <f>'UIP Detail (R)'!D88</f>
        <v>0</v>
      </c>
      <c r="E90" s="60">
        <f t="shared" si="3"/>
        <v>0</v>
      </c>
      <c r="F90" s="23"/>
      <c r="G90" s="23"/>
      <c r="H90" s="59" t="str">
        <f>'UIP Detail (R)'!A88</f>
        <v xml:space="preserve">               (17) 549 - Other Power Gen Oper Misc</v>
      </c>
      <c r="I90" s="137">
        <f>C90-'UIP Detail (R)'!C88</f>
        <v>0</v>
      </c>
      <c r="J90" s="137">
        <f>D90-'UIP Detail (R)'!D88</f>
        <v>0</v>
      </c>
    </row>
    <row r="91" spans="1:10" ht="15" customHeight="1" x14ac:dyDescent="0.25">
      <c r="A91" s="59" t="s">
        <v>523</v>
      </c>
      <c r="B91" s="60">
        <f>'UIP Detail (R)'!B89</f>
        <v>0</v>
      </c>
      <c r="C91" s="60">
        <f>'UIP Detail (R)'!C89</f>
        <v>0</v>
      </c>
      <c r="D91" s="60">
        <f>'UIP Detail (R)'!D89</f>
        <v>0</v>
      </c>
      <c r="E91" s="60">
        <f t="shared" si="3"/>
        <v>0</v>
      </c>
      <c r="F91" s="23"/>
      <c r="G91" s="23"/>
      <c r="H91" s="59" t="str">
        <f>'UIP Detail (R)'!A89</f>
        <v xml:space="preserve">               (17) 550 - Other Power Gen Oper Rents</v>
      </c>
      <c r="I91" s="137">
        <f>C91-'UIP Detail (R)'!C89</f>
        <v>0</v>
      </c>
      <c r="J91" s="137">
        <f>D91-'UIP Detail (R)'!D89</f>
        <v>0</v>
      </c>
    </row>
    <row r="92" spans="1:10" ht="15" customHeight="1" x14ac:dyDescent="0.25">
      <c r="A92" s="59" t="s">
        <v>524</v>
      </c>
      <c r="B92" s="60">
        <f>'UIP Detail (R)'!B90</f>
        <v>0</v>
      </c>
      <c r="C92" s="60">
        <f>'UIP Detail (R)'!C90</f>
        <v>0</v>
      </c>
      <c r="D92" s="60">
        <f>'UIP Detail (R)'!D90</f>
        <v>0</v>
      </c>
      <c r="E92" s="60">
        <f t="shared" si="3"/>
        <v>0</v>
      </c>
      <c r="F92" s="23"/>
      <c r="G92" s="23"/>
      <c r="H92" s="59" t="str">
        <f>'UIP Detail (R)'!A90</f>
        <v xml:space="preserve">               (17) 551 - Other Power Gen Maint Supv &amp; Eng</v>
      </c>
      <c r="I92" s="137">
        <f>C92-'UIP Detail (R)'!C90</f>
        <v>0</v>
      </c>
      <c r="J92" s="137">
        <f>D92-'UIP Detail (R)'!D90</f>
        <v>0</v>
      </c>
    </row>
    <row r="93" spans="1:10" ht="15" customHeight="1" x14ac:dyDescent="0.25">
      <c r="A93" s="59" t="s">
        <v>525</v>
      </c>
      <c r="B93" s="60">
        <f>'UIP Detail (R)'!B91</f>
        <v>0</v>
      </c>
      <c r="C93" s="60">
        <f>'UIP Detail (R)'!C91</f>
        <v>0</v>
      </c>
      <c r="D93" s="60">
        <f>'UIP Detail (R)'!D91</f>
        <v>0</v>
      </c>
      <c r="E93" s="60">
        <f t="shared" si="3"/>
        <v>0</v>
      </c>
      <c r="F93" s="23"/>
      <c r="G93" s="23"/>
      <c r="H93" s="59" t="str">
        <f>'UIP Detail (R)'!A91</f>
        <v xml:space="preserve">               (17) 552 - Other Power Gen Maint Structures</v>
      </c>
      <c r="I93" s="137">
        <f>C93-'UIP Detail (R)'!C91</f>
        <v>0</v>
      </c>
      <c r="J93" s="137">
        <f>D93-'UIP Detail (R)'!D91</f>
        <v>0</v>
      </c>
    </row>
    <row r="94" spans="1:10" ht="15" customHeight="1" x14ac:dyDescent="0.25">
      <c r="A94" s="59" t="s">
        <v>526</v>
      </c>
      <c r="B94" s="60">
        <f>'UIP Detail (R)'!B92</f>
        <v>0</v>
      </c>
      <c r="C94" s="60">
        <f>'UIP Detail (R)'!C92</f>
        <v>0</v>
      </c>
      <c r="D94" s="60">
        <f>'UIP Detail (R)'!D92</f>
        <v>0</v>
      </c>
      <c r="E94" s="60">
        <f t="shared" si="3"/>
        <v>0</v>
      </c>
      <c r="F94" s="23"/>
      <c r="G94" s="23"/>
      <c r="H94" s="59" t="str">
        <f>'UIP Detail (R)'!A92</f>
        <v xml:space="preserve">               (17) 553 - Other Power Gen Maint Gen &amp; Elec</v>
      </c>
      <c r="I94" s="137">
        <f>C94-'UIP Detail (R)'!C92</f>
        <v>0</v>
      </c>
      <c r="J94" s="137">
        <f>D94-'UIP Detail (R)'!D92</f>
        <v>0</v>
      </c>
    </row>
    <row r="95" spans="1:10" ht="15" customHeight="1" x14ac:dyDescent="0.25">
      <c r="A95" s="59" t="s">
        <v>527</v>
      </c>
      <c r="B95" s="60">
        <f>'UIP Detail (R)'!B93</f>
        <v>0</v>
      </c>
      <c r="C95" s="60">
        <f>'UIP Detail (R)'!C93</f>
        <v>0</v>
      </c>
      <c r="D95" s="60">
        <f>'UIP Detail (R)'!D93</f>
        <v>0</v>
      </c>
      <c r="E95" s="60">
        <f t="shared" si="3"/>
        <v>0</v>
      </c>
      <c r="F95" s="23"/>
      <c r="G95" s="23"/>
      <c r="H95" s="59" t="str">
        <f>'UIP Detail (R)'!A93</f>
        <v xml:space="preserve">               (17) 554 - Other Power Gen Maint Misc</v>
      </c>
      <c r="I95" s="137">
        <f>C95-'UIP Detail (R)'!C93</f>
        <v>0</v>
      </c>
      <c r="J95" s="137">
        <f>D95-'UIP Detail (R)'!D93</f>
        <v>0</v>
      </c>
    </row>
    <row r="96" spans="1:10" ht="15" customHeight="1" x14ac:dyDescent="0.25">
      <c r="A96" s="59" t="s">
        <v>528</v>
      </c>
      <c r="B96" s="60">
        <f>'UIP Detail (R)'!B94</f>
        <v>0</v>
      </c>
      <c r="C96" s="60">
        <f>'UIP Detail (R)'!C94</f>
        <v>0</v>
      </c>
      <c r="D96" s="60">
        <f>'UIP Detail (R)'!D94</f>
        <v>0</v>
      </c>
      <c r="E96" s="60">
        <f t="shared" si="3"/>
        <v>0</v>
      </c>
      <c r="F96" s="23"/>
      <c r="G96" s="23"/>
      <c r="H96" s="59" t="str">
        <f>'UIP Detail (R)'!A94</f>
        <v xml:space="preserve">               (17) 556 - System Control &amp; Load Dispatch</v>
      </c>
      <c r="I96" s="137">
        <f>C96-'UIP Detail (R)'!C94</f>
        <v>0</v>
      </c>
      <c r="J96" s="137">
        <f>D96-'UIP Detail (R)'!D94</f>
        <v>0</v>
      </c>
    </row>
    <row r="97" spans="1:237" ht="15" customHeight="1" x14ac:dyDescent="0.25">
      <c r="A97" s="59" t="s">
        <v>529</v>
      </c>
      <c r="B97" s="60">
        <f>'UIP Detail (R)'!B95</f>
        <v>0</v>
      </c>
      <c r="C97" s="60">
        <f>'UIP Detail (R)'!C95</f>
        <v>0</v>
      </c>
      <c r="D97" s="60">
        <f>'UIP Detail (R)'!D95</f>
        <v>0</v>
      </c>
      <c r="E97" s="60">
        <f t="shared" si="3"/>
        <v>0</v>
      </c>
      <c r="F97" s="23"/>
      <c r="G97" s="23"/>
      <c r="H97" s="59" t="str">
        <f>'UIP Detail (R)'!A95</f>
        <v xml:space="preserve">               (17) 710 - Production Operations Supv &amp; Engineering</v>
      </c>
      <c r="I97" s="137">
        <f>C97-'UIP Detail (R)'!C95</f>
        <v>0</v>
      </c>
      <c r="J97" s="137">
        <f>D97-'UIP Detail (R)'!D95</f>
        <v>0</v>
      </c>
    </row>
    <row r="98" spans="1:237" ht="15" customHeight="1" x14ac:dyDescent="0.25">
      <c r="A98" s="59" t="s">
        <v>530</v>
      </c>
      <c r="B98" s="60">
        <f>'UIP Detail (R)'!B96</f>
        <v>0</v>
      </c>
      <c r="C98" s="60">
        <f>'UIP Detail (R)'!C96</f>
        <v>0</v>
      </c>
      <c r="D98" s="60">
        <f>'UIP Detail (R)'!D96</f>
        <v>0</v>
      </c>
      <c r="E98" s="60">
        <f t="shared" si="3"/>
        <v>0</v>
      </c>
      <c r="F98" s="23"/>
      <c r="G98" s="23"/>
      <c r="H98" s="59" t="str">
        <f>'UIP Detail (R)'!A96</f>
        <v xml:space="preserve">               (17) 717 - Liquefied Petroleum Gas Expenses</v>
      </c>
      <c r="I98" s="137">
        <f>C98-'UIP Detail (R)'!C96</f>
        <v>0</v>
      </c>
      <c r="J98" s="137">
        <f>D98-'UIP Detail (R)'!D96</f>
        <v>0</v>
      </c>
    </row>
    <row r="99" spans="1:237" ht="15" customHeight="1" x14ac:dyDescent="0.25">
      <c r="A99" s="59" t="s">
        <v>531</v>
      </c>
      <c r="B99" s="60">
        <f>'UIP Detail (R)'!B97</f>
        <v>0</v>
      </c>
      <c r="C99" s="60">
        <f>'UIP Detail (R)'!C97</f>
        <v>0</v>
      </c>
      <c r="D99" s="60">
        <f>'UIP Detail (R)'!D97</f>
        <v>0</v>
      </c>
      <c r="E99" s="60">
        <f t="shared" si="3"/>
        <v>0</v>
      </c>
      <c r="F99" s="23"/>
      <c r="G99" s="23"/>
      <c r="H99" s="59" t="str">
        <f>'UIP Detail (R)'!A97</f>
        <v xml:space="preserve">               (17) 735 - Misc Gas Production Exp</v>
      </c>
      <c r="I99" s="137">
        <f>C99-'UIP Detail (R)'!C97</f>
        <v>0</v>
      </c>
      <c r="J99" s="137">
        <f>D99-'UIP Detail (R)'!D97</f>
        <v>0</v>
      </c>
    </row>
    <row r="100" spans="1:237" ht="15" customHeight="1" x14ac:dyDescent="0.25">
      <c r="A100" s="59" t="s">
        <v>532</v>
      </c>
      <c r="B100" s="60">
        <f>'UIP Detail (R)'!B98</f>
        <v>0</v>
      </c>
      <c r="C100" s="60">
        <f>'UIP Detail (R)'!C98</f>
        <v>0</v>
      </c>
      <c r="D100" s="60">
        <f>'UIP Detail (R)'!D98</f>
        <v>0</v>
      </c>
      <c r="E100" s="60">
        <f t="shared" si="3"/>
        <v>0</v>
      </c>
      <c r="F100" s="23"/>
      <c r="G100" s="23"/>
      <c r="H100" s="59" t="str">
        <f>'UIP Detail (R)'!A98</f>
        <v xml:space="preserve">               (17) 741 - Production Plant Maint Structures</v>
      </c>
      <c r="I100" s="137">
        <f>C100-'UIP Detail (R)'!C98</f>
        <v>0</v>
      </c>
      <c r="J100" s="137">
        <f>D100-'UIP Detail (R)'!D98</f>
        <v>0</v>
      </c>
    </row>
    <row r="101" spans="1:237" ht="15" customHeight="1" x14ac:dyDescent="0.25">
      <c r="A101" s="59" t="s">
        <v>533</v>
      </c>
      <c r="B101" s="60">
        <f>'UIP Detail (R)'!B99</f>
        <v>0</v>
      </c>
      <c r="C101" s="60">
        <f>'UIP Detail (R)'!C99</f>
        <v>0</v>
      </c>
      <c r="D101" s="60">
        <f>'UIP Detail (R)'!D99</f>
        <v>0</v>
      </c>
      <c r="E101" s="60">
        <f t="shared" si="3"/>
        <v>0</v>
      </c>
      <c r="F101" s="23"/>
      <c r="G101" s="23"/>
      <c r="H101" s="59" t="str">
        <f>'UIP Detail (R)'!A99</f>
        <v xml:space="preserve">               (17) 742 - Production Plant Maint Prod Equip</v>
      </c>
      <c r="I101" s="137">
        <f>C101-'UIP Detail (R)'!C99</f>
        <v>0</v>
      </c>
      <c r="J101" s="137">
        <f>D101-'UIP Detail (R)'!D99</f>
        <v>0</v>
      </c>
    </row>
    <row r="102" spans="1:237" ht="15" customHeight="1" x14ac:dyDescent="0.25">
      <c r="A102" s="59" t="s">
        <v>76</v>
      </c>
      <c r="B102" s="60">
        <f>'UIP Detail (R)'!B100</f>
        <v>0</v>
      </c>
      <c r="C102" s="60">
        <f>'UIP Detail (R)'!C100</f>
        <v>0</v>
      </c>
      <c r="D102" s="60">
        <f>'UIP Detail (R)'!D100</f>
        <v>0</v>
      </c>
      <c r="E102" s="60">
        <f t="shared" si="3"/>
        <v>0</v>
      </c>
      <c r="F102" s="23"/>
      <c r="G102" s="23"/>
      <c r="H102" s="59" t="str">
        <f>'UIP Detail (R)'!A100</f>
        <v xml:space="preserve">               (17) 8072 - Purchased Gas Expenses</v>
      </c>
      <c r="I102" s="137">
        <f>C102-'UIP Detail (R)'!C100</f>
        <v>0</v>
      </c>
      <c r="J102" s="137">
        <f>D102-'UIP Detail (R)'!D100</f>
        <v>0</v>
      </c>
    </row>
    <row r="103" spans="1:237" ht="15" customHeight="1" x14ac:dyDescent="0.25">
      <c r="A103" s="59" t="s">
        <v>534</v>
      </c>
      <c r="B103" s="60">
        <f>'UIP Detail (R)'!B101</f>
        <v>0</v>
      </c>
      <c r="C103" s="60">
        <f>'UIP Detail (R)'!C101</f>
        <v>0</v>
      </c>
      <c r="D103" s="60">
        <f>'UIP Detail (R)'!D101</f>
        <v>0</v>
      </c>
      <c r="E103" s="60">
        <f t="shared" si="3"/>
        <v>0</v>
      </c>
      <c r="F103" s="23"/>
      <c r="G103" s="23"/>
      <c r="H103" s="61" t="str">
        <f>'UIP Detail (R)'!A101</f>
        <v xml:space="preserve">               (17) 8074 - Purchased Gas Calculation Exp</v>
      </c>
      <c r="I103" s="137">
        <f>C103-'UIP Detail (R)'!C101</f>
        <v>0</v>
      </c>
      <c r="J103" s="137">
        <f>D103-'UIP Detail (R)'!D101</f>
        <v>0</v>
      </c>
    </row>
    <row r="104" spans="1:237" ht="15" customHeight="1" x14ac:dyDescent="0.25">
      <c r="A104" s="59" t="s">
        <v>535</v>
      </c>
      <c r="B104" s="60">
        <f>'UIP Detail (R)'!B102</f>
        <v>0</v>
      </c>
      <c r="C104" s="60">
        <f>'UIP Detail (R)'!C102</f>
        <v>0</v>
      </c>
      <c r="D104" s="60">
        <f>'UIP Detail (R)'!D102</f>
        <v>0</v>
      </c>
      <c r="E104" s="60">
        <f t="shared" si="3"/>
        <v>0</v>
      </c>
      <c r="F104" s="23"/>
      <c r="G104" s="23"/>
      <c r="H104" s="59" t="str">
        <f>'UIP Detail (R)'!A102</f>
        <v xml:space="preserve">               (17) 812 - Gas Used For Other Utility Operations</v>
      </c>
      <c r="I104" s="137">
        <f>C104-'UIP Detail (R)'!C102</f>
        <v>0</v>
      </c>
      <c r="J104" s="137">
        <f>D104-'UIP Detail (R)'!D102</f>
        <v>0</v>
      </c>
    </row>
    <row r="105" spans="1:237" ht="15" customHeight="1" x14ac:dyDescent="0.25">
      <c r="A105" s="61" t="s">
        <v>536</v>
      </c>
      <c r="B105" s="60">
        <f>'UIP Detail (R)'!B103</f>
        <v>0</v>
      </c>
      <c r="C105" s="60">
        <f>'UIP Detail (R)'!C103</f>
        <v>0</v>
      </c>
      <c r="D105" s="60">
        <f>'UIP Detail (R)'!D103</f>
        <v>0</v>
      </c>
      <c r="E105" s="60">
        <f t="shared" si="3"/>
        <v>0</v>
      </c>
      <c r="F105" s="23"/>
      <c r="G105" s="23"/>
      <c r="H105" s="59" t="str">
        <f>'UIP Detail (R)'!A103</f>
        <v xml:space="preserve">               (17) 813 - Other Gas Supply Expenses</v>
      </c>
      <c r="I105" s="137">
        <f>C105-'UIP Detail (R)'!C103</f>
        <v>0</v>
      </c>
      <c r="J105" s="137">
        <f>D105-'UIP Detail (R)'!D103</f>
        <v>0</v>
      </c>
    </row>
    <row r="106" spans="1:237" ht="15" customHeight="1" x14ac:dyDescent="0.25">
      <c r="A106" s="59" t="s">
        <v>537</v>
      </c>
      <c r="B106" s="60">
        <f>'UIP Detail (R)'!B104</f>
        <v>0</v>
      </c>
      <c r="C106" s="60">
        <f>'UIP Detail (R)'!C104</f>
        <v>0</v>
      </c>
      <c r="D106" s="60">
        <f>'UIP Detail (R)'!D104</f>
        <v>0</v>
      </c>
      <c r="E106" s="60">
        <f t="shared" si="3"/>
        <v>0</v>
      </c>
      <c r="F106" s="23"/>
      <c r="G106" s="23"/>
      <c r="H106" s="59" t="str">
        <f>'UIP Detail (R)'!A104</f>
        <v xml:space="preserve">               (17) 814 - Undergrnd Strge - Operation Supv &amp; Eng</v>
      </c>
      <c r="I106" s="137">
        <f>C106-'UIP Detail (R)'!C104</f>
        <v>0</v>
      </c>
      <c r="J106" s="137">
        <f>D106-'UIP Detail (R)'!D104</f>
        <v>0</v>
      </c>
    </row>
    <row r="107" spans="1:237" ht="15" customHeight="1" x14ac:dyDescent="0.25">
      <c r="A107" s="59" t="s">
        <v>538</v>
      </c>
      <c r="B107" s="60">
        <f>'UIP Detail (R)'!B105</f>
        <v>0</v>
      </c>
      <c r="C107" s="60">
        <f>'UIP Detail (R)'!C105</f>
        <v>0</v>
      </c>
      <c r="D107" s="60">
        <f>'UIP Detail (R)'!D105</f>
        <v>0</v>
      </c>
      <c r="E107" s="60">
        <f t="shared" si="3"/>
        <v>0</v>
      </c>
      <c r="F107" s="23"/>
      <c r="G107" s="24"/>
      <c r="H107" s="59" t="str">
        <f>'UIP Detail (R)'!A105</f>
        <v xml:space="preserve">               (17) 815 - Undergrnd Strge - Oper Map &amp; Records</v>
      </c>
      <c r="I107" s="137">
        <f>C107-'UIP Detail (R)'!C105</f>
        <v>0</v>
      </c>
      <c r="J107" s="137">
        <f>D107-'UIP Detail (R)'!D105</f>
        <v>0</v>
      </c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  <c r="HF107" s="20"/>
      <c r="HG107" s="20"/>
      <c r="HH107" s="20"/>
      <c r="HI107" s="20"/>
      <c r="HJ107" s="20"/>
      <c r="HK107" s="20"/>
      <c r="HL107" s="20"/>
      <c r="HM107" s="20"/>
      <c r="HN107" s="20"/>
      <c r="HO107" s="20"/>
      <c r="HP107" s="20"/>
      <c r="HQ107" s="20"/>
      <c r="HR107" s="20"/>
      <c r="HS107" s="20"/>
      <c r="HT107" s="20"/>
      <c r="HU107" s="20"/>
      <c r="HV107" s="20"/>
      <c r="HW107" s="20"/>
      <c r="HX107" s="20"/>
      <c r="HY107" s="20"/>
      <c r="HZ107" s="20"/>
      <c r="IA107" s="20"/>
      <c r="IB107" s="20"/>
      <c r="IC107" s="20"/>
    </row>
    <row r="108" spans="1:237" ht="15" customHeight="1" x14ac:dyDescent="0.25">
      <c r="A108" s="59" t="s">
        <v>539</v>
      </c>
      <c r="B108" s="60">
        <f>'UIP Detail (R)'!B106</f>
        <v>0</v>
      </c>
      <c r="C108" s="60">
        <f>'UIP Detail (R)'!C106</f>
        <v>0</v>
      </c>
      <c r="D108" s="60">
        <f>'UIP Detail (R)'!D106</f>
        <v>0</v>
      </c>
      <c r="E108" s="60">
        <f t="shared" si="3"/>
        <v>0</v>
      </c>
      <c r="F108" s="23"/>
      <c r="G108" s="23"/>
      <c r="H108" s="59" t="str">
        <f>'UIP Detail (R)'!A106</f>
        <v xml:space="preserve">               (17) 816 - Undergrnd Strge - Oper Wells Expense</v>
      </c>
      <c r="I108" s="137">
        <f>C108-'UIP Detail (R)'!C106</f>
        <v>0</v>
      </c>
      <c r="J108" s="137">
        <f>D108-'UIP Detail (R)'!D106</f>
        <v>0</v>
      </c>
    </row>
    <row r="109" spans="1:237" ht="15" customHeight="1" x14ac:dyDescent="0.25">
      <c r="A109" s="59" t="s">
        <v>540</v>
      </c>
      <c r="B109" s="60">
        <f>'UIP Detail (R)'!B107</f>
        <v>0</v>
      </c>
      <c r="C109" s="60">
        <f>'UIP Detail (R)'!C107</f>
        <v>0</v>
      </c>
      <c r="D109" s="60">
        <f>'UIP Detail (R)'!D107</f>
        <v>0</v>
      </c>
      <c r="E109" s="60">
        <f t="shared" si="3"/>
        <v>0</v>
      </c>
      <c r="F109" s="23"/>
      <c r="G109" s="23"/>
      <c r="H109" s="59" t="str">
        <f>'UIP Detail (R)'!A107</f>
        <v xml:space="preserve">               (17) 817 - Undergrnd Strge - Oper Lines Expense</v>
      </c>
      <c r="I109" s="137">
        <f>C109-'UIP Detail (R)'!C107</f>
        <v>0</v>
      </c>
      <c r="J109" s="137">
        <f>D109-'UIP Detail (R)'!D107</f>
        <v>0</v>
      </c>
    </row>
    <row r="110" spans="1:237" ht="15" customHeight="1" x14ac:dyDescent="0.25">
      <c r="A110" s="59" t="s">
        <v>541</v>
      </c>
      <c r="B110" s="60">
        <f>'UIP Detail (R)'!B108</f>
        <v>0</v>
      </c>
      <c r="C110" s="60">
        <f>'UIP Detail (R)'!C108</f>
        <v>0</v>
      </c>
      <c r="D110" s="60">
        <f>'UIP Detail (R)'!D108</f>
        <v>0</v>
      </c>
      <c r="E110" s="60">
        <f t="shared" si="3"/>
        <v>0</v>
      </c>
      <c r="F110" s="23"/>
      <c r="G110" s="23"/>
      <c r="H110" s="59" t="str">
        <f>'UIP Detail (R)'!A108</f>
        <v xml:space="preserve">               (17) 818 - Undergrnd Strge - Oper Compressor Sta Exp</v>
      </c>
      <c r="I110" s="137">
        <f>C110-'UIP Detail (R)'!C108</f>
        <v>0</v>
      </c>
      <c r="J110" s="137">
        <f>D110-'UIP Detail (R)'!D108</f>
        <v>0</v>
      </c>
    </row>
    <row r="111" spans="1:237" ht="15" customHeight="1" x14ac:dyDescent="0.25">
      <c r="A111" s="59" t="s">
        <v>542</v>
      </c>
      <c r="B111" s="60">
        <f>'UIP Detail (R)'!B109</f>
        <v>0</v>
      </c>
      <c r="C111" s="60">
        <f>'UIP Detail (R)'!C109</f>
        <v>0</v>
      </c>
      <c r="D111" s="60">
        <f>'UIP Detail (R)'!D109</f>
        <v>0</v>
      </c>
      <c r="E111" s="60">
        <f t="shared" si="3"/>
        <v>0</v>
      </c>
      <c r="F111" s="23"/>
      <c r="G111" s="23"/>
      <c r="H111" s="59" t="str">
        <f>'UIP Detail (R)'!A109</f>
        <v xml:space="preserve">               (17) 819 - Undergrnd Strge - Oper Compressor Sta Fuel</v>
      </c>
      <c r="I111" s="137">
        <f>C111-'UIP Detail (R)'!C109</f>
        <v>0</v>
      </c>
      <c r="J111" s="137">
        <f>D111-'UIP Detail (R)'!D109</f>
        <v>0</v>
      </c>
    </row>
    <row r="112" spans="1:237" ht="15" customHeight="1" x14ac:dyDescent="0.25">
      <c r="A112" s="59" t="s">
        <v>543</v>
      </c>
      <c r="B112" s="60">
        <f>'UIP Detail (R)'!B110</f>
        <v>0</v>
      </c>
      <c r="C112" s="60">
        <f>'UIP Detail (R)'!C110</f>
        <v>0</v>
      </c>
      <c r="D112" s="60">
        <f>'UIP Detail (R)'!D110</f>
        <v>0</v>
      </c>
      <c r="E112" s="60">
        <f t="shared" si="3"/>
        <v>0</v>
      </c>
      <c r="F112" s="23"/>
      <c r="G112" s="23"/>
      <c r="H112" s="59" t="str">
        <f>'UIP Detail (R)'!A110</f>
        <v xml:space="preserve">               (17) 820 - Undergrnd Strge - Oper Meas &amp; Reg Sta Exp</v>
      </c>
      <c r="I112" s="137">
        <f>C112-'UIP Detail (R)'!C110</f>
        <v>0</v>
      </c>
      <c r="J112" s="137">
        <f>D112-'UIP Detail (R)'!D110</f>
        <v>0</v>
      </c>
    </row>
    <row r="113" spans="1:10" ht="15" customHeight="1" x14ac:dyDescent="0.25">
      <c r="A113" s="59" t="s">
        <v>544</v>
      </c>
      <c r="B113" s="60">
        <f>'UIP Detail (R)'!B111</f>
        <v>0</v>
      </c>
      <c r="C113" s="60">
        <f>'UIP Detail (R)'!C111</f>
        <v>0</v>
      </c>
      <c r="D113" s="60">
        <f>'UIP Detail (R)'!D111</f>
        <v>0</v>
      </c>
      <c r="E113" s="60">
        <f t="shared" si="3"/>
        <v>0</v>
      </c>
      <c r="F113" s="23"/>
      <c r="G113" s="23"/>
      <c r="H113" s="59" t="str">
        <f>'UIP Detail (R)'!A111</f>
        <v xml:space="preserve">               (17) 821 - Undergrnd Strge - Oper Purification Exp</v>
      </c>
      <c r="I113" s="137">
        <f>C113-'UIP Detail (R)'!C111</f>
        <v>0</v>
      </c>
      <c r="J113" s="137">
        <f>D113-'UIP Detail (R)'!D111</f>
        <v>0</v>
      </c>
    </row>
    <row r="114" spans="1:10" ht="15" customHeight="1" x14ac:dyDescent="0.25">
      <c r="A114" s="59" t="s">
        <v>545</v>
      </c>
      <c r="B114" s="60">
        <f>'UIP Detail (R)'!B112</f>
        <v>0</v>
      </c>
      <c r="C114" s="60">
        <f>'UIP Detail (R)'!C112</f>
        <v>0</v>
      </c>
      <c r="D114" s="60">
        <f>'UIP Detail (R)'!D112</f>
        <v>0</v>
      </c>
      <c r="E114" s="60">
        <f t="shared" si="3"/>
        <v>0</v>
      </c>
      <c r="F114" s="23"/>
      <c r="G114" s="23"/>
      <c r="H114" s="59" t="str">
        <f>'UIP Detail (R)'!A112</f>
        <v xml:space="preserve">               (17) 823 - Storage Gas Losses</v>
      </c>
      <c r="I114" s="137">
        <f>C114-'UIP Detail (R)'!C112</f>
        <v>0</v>
      </c>
      <c r="J114" s="137">
        <f>D114-'UIP Detail (R)'!D112</f>
        <v>0</v>
      </c>
    </row>
    <row r="115" spans="1:10" ht="15" customHeight="1" x14ac:dyDescent="0.25">
      <c r="A115" s="59" t="s">
        <v>546</v>
      </c>
      <c r="B115" s="60">
        <f>'UIP Detail (R)'!B113</f>
        <v>0</v>
      </c>
      <c r="C115" s="60">
        <f>'UIP Detail (R)'!C113</f>
        <v>0</v>
      </c>
      <c r="D115" s="60">
        <f>'UIP Detail (R)'!D113</f>
        <v>0</v>
      </c>
      <c r="E115" s="60">
        <f t="shared" si="3"/>
        <v>0</v>
      </c>
      <c r="F115" s="23"/>
      <c r="G115" s="23"/>
      <c r="H115" s="59" t="str">
        <f>'UIP Detail (R)'!A113</f>
        <v xml:space="preserve">               (17) 824 - Undergrnd Strge - Oper Other Expenses</v>
      </c>
      <c r="I115" s="137">
        <f>C115-'UIP Detail (R)'!C113</f>
        <v>0</v>
      </c>
      <c r="J115" s="137">
        <f>D115-'UIP Detail (R)'!D113</f>
        <v>0</v>
      </c>
    </row>
    <row r="116" spans="1:10" ht="15" customHeight="1" x14ac:dyDescent="0.25">
      <c r="A116" s="59" t="s">
        <v>547</v>
      </c>
      <c r="B116" s="60">
        <f>'UIP Detail (R)'!B114</f>
        <v>0</v>
      </c>
      <c r="C116" s="60">
        <f>'UIP Detail (R)'!C114</f>
        <v>0</v>
      </c>
      <c r="D116" s="60">
        <f>'UIP Detail (R)'!D114</f>
        <v>0</v>
      </c>
      <c r="E116" s="60">
        <f t="shared" si="3"/>
        <v>0</v>
      </c>
      <c r="F116" s="23"/>
      <c r="G116" s="23"/>
      <c r="H116" s="59" t="str">
        <f>'UIP Detail (R)'!A114</f>
        <v xml:space="preserve">               (17) 825 - Undergrnd Strge - Oper Storage Well Royalty</v>
      </c>
      <c r="I116" s="137">
        <f>C116-'UIP Detail (R)'!C114</f>
        <v>0</v>
      </c>
      <c r="J116" s="137">
        <f>D116-'UIP Detail (R)'!D114</f>
        <v>0</v>
      </c>
    </row>
    <row r="117" spans="1:10" ht="15" customHeight="1" x14ac:dyDescent="0.25">
      <c r="A117" s="59" t="s">
        <v>548</v>
      </c>
      <c r="B117" s="60">
        <f>'UIP Detail (R)'!B115</f>
        <v>0</v>
      </c>
      <c r="C117" s="60">
        <f>'UIP Detail (R)'!C115</f>
        <v>0</v>
      </c>
      <c r="D117" s="60">
        <f>'UIP Detail (R)'!D115</f>
        <v>0</v>
      </c>
      <c r="E117" s="60">
        <f t="shared" si="3"/>
        <v>0</v>
      </c>
      <c r="F117" s="23"/>
      <c r="G117" s="23"/>
      <c r="H117" s="59" t="str">
        <f>'UIP Detail (R)'!A115</f>
        <v xml:space="preserve">               (17) 826 - Undergrnd Strge - Oper Other Storage Rents</v>
      </c>
      <c r="I117" s="137">
        <f>C117-'UIP Detail (R)'!C115</f>
        <v>0</v>
      </c>
      <c r="J117" s="137">
        <f>D117-'UIP Detail (R)'!D115</f>
        <v>0</v>
      </c>
    </row>
    <row r="118" spans="1:10" ht="15" customHeight="1" x14ac:dyDescent="0.25">
      <c r="A118" s="59" t="s">
        <v>549</v>
      </c>
      <c r="B118" s="60">
        <f>'UIP Detail (R)'!B116</f>
        <v>0</v>
      </c>
      <c r="C118" s="60">
        <f>'UIP Detail (R)'!C116</f>
        <v>0</v>
      </c>
      <c r="D118" s="60">
        <f>'UIP Detail (R)'!D116</f>
        <v>0</v>
      </c>
      <c r="E118" s="60">
        <f t="shared" si="3"/>
        <v>0</v>
      </c>
      <c r="F118" s="23"/>
      <c r="G118" s="23"/>
      <c r="H118" s="59" t="str">
        <f>'UIP Detail (R)'!A116</f>
        <v xml:space="preserve">               (17) 830 - Undergrnd Strge - Maint Supv &amp; Engineering</v>
      </c>
      <c r="I118" s="137">
        <f>C118-'UIP Detail (R)'!C116</f>
        <v>0</v>
      </c>
      <c r="J118" s="137">
        <f>D118-'UIP Detail (R)'!D116</f>
        <v>0</v>
      </c>
    </row>
    <row r="119" spans="1:10" ht="15" customHeight="1" x14ac:dyDescent="0.25">
      <c r="A119" s="59" t="s">
        <v>550</v>
      </c>
      <c r="B119" s="60">
        <f>'UIP Detail (R)'!B117</f>
        <v>0</v>
      </c>
      <c r="C119" s="60">
        <f>'UIP Detail (R)'!C117</f>
        <v>0</v>
      </c>
      <c r="D119" s="60">
        <f>'UIP Detail (R)'!D117</f>
        <v>0</v>
      </c>
      <c r="E119" s="60">
        <f t="shared" si="3"/>
        <v>0</v>
      </c>
      <c r="F119" s="23"/>
      <c r="G119" s="23"/>
      <c r="H119" s="59" t="str">
        <f>'UIP Detail (R)'!A117</f>
        <v xml:space="preserve">               (17) 831 - Undergrnd Strge - Maint Structures</v>
      </c>
      <c r="I119" s="137">
        <f>C119-'UIP Detail (R)'!C117</f>
        <v>0</v>
      </c>
      <c r="J119" s="137">
        <f>D119-'UIP Detail (R)'!D117</f>
        <v>0</v>
      </c>
    </row>
    <row r="120" spans="1:10" ht="15" customHeight="1" x14ac:dyDescent="0.25">
      <c r="A120" s="59" t="s">
        <v>551</v>
      </c>
      <c r="B120" s="60">
        <f>'UIP Detail (R)'!B118</f>
        <v>0</v>
      </c>
      <c r="C120" s="60">
        <f>'UIP Detail (R)'!C118</f>
        <v>0</v>
      </c>
      <c r="D120" s="60">
        <f>'UIP Detail (R)'!D118</f>
        <v>0</v>
      </c>
      <c r="E120" s="60">
        <f t="shared" si="3"/>
        <v>0</v>
      </c>
      <c r="F120" s="23"/>
      <c r="G120" s="23"/>
      <c r="H120" s="59" t="str">
        <f>'UIP Detail (R)'!A118</f>
        <v xml:space="preserve">               (17) 832 - Undergrnd Strge - Maint Reservoirs &amp; Wells</v>
      </c>
      <c r="I120" s="137">
        <f>C120-'UIP Detail (R)'!C118</f>
        <v>0</v>
      </c>
      <c r="J120" s="137">
        <f>D120-'UIP Detail (R)'!D118</f>
        <v>0</v>
      </c>
    </row>
    <row r="121" spans="1:10" ht="15" customHeight="1" x14ac:dyDescent="0.25">
      <c r="A121" s="59" t="s">
        <v>552</v>
      </c>
      <c r="B121" s="60">
        <f>'UIP Detail (R)'!B119</f>
        <v>0</v>
      </c>
      <c r="C121" s="60">
        <f>'UIP Detail (R)'!C119</f>
        <v>0</v>
      </c>
      <c r="D121" s="60">
        <f>'UIP Detail (R)'!D119</f>
        <v>0</v>
      </c>
      <c r="E121" s="60">
        <f t="shared" si="3"/>
        <v>0</v>
      </c>
      <c r="F121" s="23"/>
      <c r="G121" s="23"/>
      <c r="H121" s="59" t="str">
        <f>'UIP Detail (R)'!A119</f>
        <v xml:space="preserve">               (17) 833 - Undergrnd Strge - Maint Of Lines</v>
      </c>
      <c r="I121" s="137">
        <f>C121-'UIP Detail (R)'!C119</f>
        <v>0</v>
      </c>
      <c r="J121" s="137">
        <f>D121-'UIP Detail (R)'!D119</f>
        <v>0</v>
      </c>
    </row>
    <row r="122" spans="1:10" ht="15" customHeight="1" x14ac:dyDescent="0.25">
      <c r="A122" s="59" t="s">
        <v>553</v>
      </c>
      <c r="B122" s="60">
        <f>'UIP Detail (R)'!B120</f>
        <v>0</v>
      </c>
      <c r="C122" s="60">
        <f>'UIP Detail (R)'!C120</f>
        <v>0</v>
      </c>
      <c r="D122" s="60">
        <f>'UIP Detail (R)'!D120</f>
        <v>0</v>
      </c>
      <c r="E122" s="60">
        <f t="shared" si="3"/>
        <v>0</v>
      </c>
      <c r="F122" s="23"/>
      <c r="G122" s="23"/>
      <c r="H122" s="59" t="str">
        <f>'UIP Detail (R)'!A120</f>
        <v xml:space="preserve">               (17) 834 - Undergrnd Strge - Maint Compres Sta Equip</v>
      </c>
      <c r="I122" s="137">
        <f>C122-'UIP Detail (R)'!C120</f>
        <v>0</v>
      </c>
      <c r="J122" s="137">
        <f>D122-'UIP Detail (R)'!D120</f>
        <v>0</v>
      </c>
    </row>
    <row r="123" spans="1:10" ht="15" customHeight="1" x14ac:dyDescent="0.25">
      <c r="A123" s="59" t="s">
        <v>554</v>
      </c>
      <c r="B123" s="60">
        <f>'UIP Detail (R)'!B121</f>
        <v>0</v>
      </c>
      <c r="C123" s="60">
        <f>'UIP Detail (R)'!C121</f>
        <v>0</v>
      </c>
      <c r="D123" s="60">
        <f>'UIP Detail (R)'!D121</f>
        <v>0</v>
      </c>
      <c r="E123" s="60">
        <f t="shared" si="3"/>
        <v>0</v>
      </c>
      <c r="F123" s="23"/>
      <c r="G123" s="23"/>
      <c r="H123" s="59" t="str">
        <f>'UIP Detail (R)'!A121</f>
        <v xml:space="preserve">               (17) 835 - Undergrnd Strge - Maint Meas &amp; Reg Sta E</v>
      </c>
      <c r="I123" s="137">
        <f>C123-'UIP Detail (R)'!C121</f>
        <v>0</v>
      </c>
      <c r="J123" s="137">
        <f>D123-'UIP Detail (R)'!D121</f>
        <v>0</v>
      </c>
    </row>
    <row r="124" spans="1:10" ht="15" customHeight="1" x14ac:dyDescent="0.25">
      <c r="A124" s="59" t="s">
        <v>555</v>
      </c>
      <c r="B124" s="60">
        <f>'UIP Detail (R)'!B122</f>
        <v>0</v>
      </c>
      <c r="C124" s="60">
        <f>'UIP Detail (R)'!C122</f>
        <v>0</v>
      </c>
      <c r="D124" s="60">
        <f>'UIP Detail (R)'!D122</f>
        <v>0</v>
      </c>
      <c r="E124" s="60">
        <f t="shared" si="3"/>
        <v>0</v>
      </c>
      <c r="F124" s="23"/>
      <c r="G124" s="23"/>
      <c r="H124" s="59" t="str">
        <f>'UIP Detail (R)'!A122</f>
        <v xml:space="preserve">               (17) 836 - Undergrnd Strge - Maint Purification Equip</v>
      </c>
      <c r="I124" s="137">
        <f>C124-'UIP Detail (R)'!C122</f>
        <v>0</v>
      </c>
      <c r="J124" s="137">
        <f>D124-'UIP Detail (R)'!D122</f>
        <v>0</v>
      </c>
    </row>
    <row r="125" spans="1:10" ht="15" customHeight="1" x14ac:dyDescent="0.25">
      <c r="A125" s="59" t="s">
        <v>556</v>
      </c>
      <c r="B125" s="60">
        <f>'UIP Detail (R)'!B123</f>
        <v>0</v>
      </c>
      <c r="C125" s="60">
        <f>'UIP Detail (R)'!C123</f>
        <v>0</v>
      </c>
      <c r="D125" s="60">
        <f>'UIP Detail (R)'!D123</f>
        <v>0</v>
      </c>
      <c r="E125" s="60">
        <f t="shared" si="3"/>
        <v>0</v>
      </c>
      <c r="F125" s="23"/>
      <c r="G125" s="23"/>
      <c r="H125" s="59" t="str">
        <f>'UIP Detail (R)'!A123</f>
        <v xml:space="preserve">               (17) 837 - Undergrnd Strge-Maint Other Equipment</v>
      </c>
      <c r="I125" s="137">
        <f>C125-'UIP Detail (R)'!C123</f>
        <v>0</v>
      </c>
      <c r="J125" s="137">
        <f>D125-'UIP Detail (R)'!D123</f>
        <v>0</v>
      </c>
    </row>
    <row r="126" spans="1:10" ht="15" customHeight="1" x14ac:dyDescent="0.25">
      <c r="A126" s="59" t="s">
        <v>557</v>
      </c>
      <c r="B126" s="60">
        <f>'UIP Detail (R)'!B124</f>
        <v>0</v>
      </c>
      <c r="C126" s="60">
        <f>'UIP Detail (R)'!C124</f>
        <v>0</v>
      </c>
      <c r="D126" s="60">
        <f>'UIP Detail (R)'!D124</f>
        <v>0</v>
      </c>
      <c r="E126" s="60">
        <f t="shared" si="3"/>
        <v>0</v>
      </c>
      <c r="F126" s="23"/>
      <c r="G126" s="23"/>
      <c r="H126" s="59" t="str">
        <f>'UIP Detail (R)'!A124</f>
        <v xml:space="preserve">               (17) 841 - Operating Labor &amp; Expenses</v>
      </c>
      <c r="I126" s="137">
        <f>C126-'UIP Detail (R)'!C124</f>
        <v>0</v>
      </c>
      <c r="J126" s="137">
        <f>D126-'UIP Detail (R)'!D124</f>
        <v>0</v>
      </c>
    </row>
    <row r="127" spans="1:10" ht="15" customHeight="1" x14ac:dyDescent="0.25">
      <c r="A127" s="59" t="s">
        <v>558</v>
      </c>
      <c r="B127" s="60">
        <f>'UIP Detail (R)'!B125</f>
        <v>0</v>
      </c>
      <c r="C127" s="60">
        <f>'UIP Detail (R)'!C125</f>
        <v>0</v>
      </c>
      <c r="D127" s="60">
        <f>'UIP Detail (R)'!D125</f>
        <v>0</v>
      </c>
      <c r="E127" s="60">
        <f t="shared" si="3"/>
        <v>0</v>
      </c>
      <c r="F127" s="23"/>
      <c r="G127" s="23"/>
      <c r="H127" s="59" t="str">
        <f>'UIP Detail (R)'!A125</f>
        <v xml:space="preserve">               (17) 8432 - Maint Struc &amp; Impro</v>
      </c>
      <c r="I127" s="137">
        <f>C127-'UIP Detail (R)'!C125</f>
        <v>0</v>
      </c>
      <c r="J127" s="137">
        <f>D127-'UIP Detail (R)'!D125</f>
        <v>0</v>
      </c>
    </row>
    <row r="128" spans="1:10" ht="15" customHeight="1" x14ac:dyDescent="0.25">
      <c r="A128" s="59" t="s">
        <v>559</v>
      </c>
      <c r="B128" s="60">
        <f>'UIP Detail (R)'!B126</f>
        <v>0</v>
      </c>
      <c r="C128" s="60">
        <f>'UIP Detail (R)'!C126</f>
        <v>0</v>
      </c>
      <c r="D128" s="60">
        <f>'UIP Detail (R)'!D126</f>
        <v>0</v>
      </c>
      <c r="E128" s="60">
        <f t="shared" si="3"/>
        <v>0</v>
      </c>
      <c r="F128" s="23"/>
      <c r="G128" s="23"/>
      <c r="H128" s="59" t="str">
        <f>'UIP Detail (R)'!A126</f>
        <v xml:space="preserve">               (17) 8433 - Maintenance of Gas Holders</v>
      </c>
      <c r="I128" s="137">
        <f>C128-'UIP Detail (R)'!C126</f>
        <v>0</v>
      </c>
      <c r="J128" s="137">
        <f>D128-'UIP Detail (R)'!D126</f>
        <v>0</v>
      </c>
    </row>
    <row r="129" spans="1:10" ht="15" customHeight="1" x14ac:dyDescent="0.25">
      <c r="A129" s="59" t="s">
        <v>560</v>
      </c>
      <c r="B129" s="60">
        <f>'UIP Detail (R)'!B127</f>
        <v>0</v>
      </c>
      <c r="C129" s="60">
        <f>'UIP Detail (R)'!C127</f>
        <v>0</v>
      </c>
      <c r="D129" s="60">
        <f>'UIP Detail (R)'!D127</f>
        <v>0</v>
      </c>
      <c r="E129" s="60">
        <f t="shared" si="3"/>
        <v>0</v>
      </c>
      <c r="F129" s="23"/>
      <c r="G129" s="23"/>
      <c r="H129" s="59" t="str">
        <f>'UIP Detail (R)'!A127</f>
        <v xml:space="preserve">               (17) 8436 - Maintenance of Vaporizing Equipment</v>
      </c>
      <c r="I129" s="137">
        <f>C129-'UIP Detail (R)'!C127</f>
        <v>0</v>
      </c>
      <c r="J129" s="137">
        <f>D129-'UIP Detail (R)'!D127</f>
        <v>0</v>
      </c>
    </row>
    <row r="130" spans="1:10" ht="15" customHeight="1" x14ac:dyDescent="0.25">
      <c r="A130" s="59" t="s">
        <v>561</v>
      </c>
      <c r="B130" s="60">
        <f>'UIP Detail (R)'!B128</f>
        <v>0</v>
      </c>
      <c r="C130" s="60">
        <f>'UIP Detail (R)'!C128</f>
        <v>0</v>
      </c>
      <c r="D130" s="60">
        <f>'UIP Detail (R)'!D128</f>
        <v>0</v>
      </c>
      <c r="E130" s="60">
        <f t="shared" si="3"/>
        <v>0</v>
      </c>
      <c r="F130" s="23"/>
      <c r="G130" s="23"/>
      <c r="H130" s="59" t="str">
        <f>'UIP Detail (R)'!A128</f>
        <v xml:space="preserve">               (17) 8438 - Maint Measure &amp; Reg</v>
      </c>
      <c r="I130" s="137">
        <f>C130-'UIP Detail (R)'!C128</f>
        <v>0</v>
      </c>
      <c r="J130" s="137">
        <f>D130-'UIP Detail (R)'!D128</f>
        <v>0</v>
      </c>
    </row>
    <row r="131" spans="1:10" ht="15" customHeight="1" x14ac:dyDescent="0.25">
      <c r="A131" s="59" t="s">
        <v>562</v>
      </c>
      <c r="B131" s="62">
        <f>'UIP Detail (R)'!B129</f>
        <v>0</v>
      </c>
      <c r="C131" s="62">
        <f>'UIP Detail (R)'!C129</f>
        <v>0</v>
      </c>
      <c r="D131" s="62">
        <f>'UIP Detail (R)'!D129</f>
        <v>0</v>
      </c>
      <c r="E131" s="62">
        <f t="shared" si="3"/>
        <v>0</v>
      </c>
      <c r="F131" s="23"/>
      <c r="G131" s="23"/>
      <c r="H131" s="57" t="str">
        <f>'UIP Detail (R)'!A130</f>
        <v xml:space="preserve">                (17) 8441 - Gas LNG Oper Sup &amp; Eng</v>
      </c>
      <c r="I131" s="137">
        <f>C131-'UIP Detail (R)'!C129</f>
        <v>0</v>
      </c>
      <c r="J131" s="137">
        <f>D131-'UIP Detail (R)'!D129</f>
        <v>0</v>
      </c>
    </row>
    <row r="132" spans="1:10" ht="12" customHeight="1" x14ac:dyDescent="0.25">
      <c r="A132" s="59" t="s">
        <v>470</v>
      </c>
      <c r="B132" s="63">
        <f>SUM(B67:B131)</f>
        <v>0</v>
      </c>
      <c r="C132" s="63">
        <f>SUM(C67:C131)</f>
        <v>0</v>
      </c>
      <c r="D132" s="63">
        <f>SUM(D67:D131)</f>
        <v>0</v>
      </c>
      <c r="E132" s="63">
        <f>SUM(E67:E131)</f>
        <v>0</v>
      </c>
      <c r="G132" s="23"/>
      <c r="H132" s="59" t="str">
        <f>'UIP Detail (R)'!A131</f>
        <v xml:space="preserve">                    (17) SUBTOTAL</v>
      </c>
      <c r="I132" s="137" t="e">
        <f>C132-'UIP Detail (R)'!#REF!</f>
        <v>#REF!</v>
      </c>
      <c r="J132" s="137" t="e">
        <f>D132-'UIP Detail (R)'!#REF!</f>
        <v>#REF!</v>
      </c>
    </row>
    <row r="133" spans="1:10" ht="15" customHeight="1" x14ac:dyDescent="0.25">
      <c r="A133" s="57" t="s">
        <v>428</v>
      </c>
      <c r="B133" s="58"/>
      <c r="C133" s="58"/>
      <c r="D133" s="58"/>
      <c r="E133" s="58"/>
      <c r="G133" s="23"/>
      <c r="H133" s="59" t="str">
        <f>'UIP Detail (R)'!A132</f>
        <v xml:space="preserve">          18 - TRANSMISSION EXPENSE</v>
      </c>
      <c r="I133" s="137">
        <f>C133-'UIP Detail (R)'!C130</f>
        <v>0</v>
      </c>
      <c r="J133" s="137">
        <f>D133-'UIP Detail (R)'!D130</f>
        <v>0</v>
      </c>
    </row>
    <row r="134" spans="1:10" ht="15" customHeight="1" x14ac:dyDescent="0.25">
      <c r="A134" s="59" t="s">
        <v>563</v>
      </c>
      <c r="B134" s="60">
        <f>'UIP Detail (R)'!B131</f>
        <v>0</v>
      </c>
      <c r="C134" s="60">
        <f>'UIP Detail (R)'!C131</f>
        <v>0</v>
      </c>
      <c r="D134" s="60">
        <f>'UIP Detail (R)'!D131</f>
        <v>0</v>
      </c>
      <c r="E134" s="60">
        <f t="shared" ref="E134:E160" si="4">SUM(B134:D134)</f>
        <v>0</v>
      </c>
      <c r="G134" s="23"/>
      <c r="H134" s="59" t="str">
        <f>'UIP Detail (R)'!A133</f>
        <v xml:space="preserve">               (18) 560 - Transmission Oper Supv &amp; Engineering</v>
      </c>
      <c r="I134" s="137">
        <f>C134-'UIP Detail (R)'!C131</f>
        <v>0</v>
      </c>
      <c r="J134" s="137">
        <f>D134-'UIP Detail (R)'!D131</f>
        <v>0</v>
      </c>
    </row>
    <row r="135" spans="1:10" ht="15" customHeight="1" x14ac:dyDescent="0.25">
      <c r="A135" s="59" t="s">
        <v>564</v>
      </c>
      <c r="B135" s="60">
        <f>'UIP Detail (R)'!B132</f>
        <v>0</v>
      </c>
      <c r="C135" s="60">
        <f>'UIP Detail (R)'!C132</f>
        <v>0</v>
      </c>
      <c r="D135" s="60">
        <f>'UIP Detail (R)'!D132</f>
        <v>0</v>
      </c>
      <c r="E135" s="60">
        <f t="shared" si="4"/>
        <v>0</v>
      </c>
      <c r="G135" s="23"/>
      <c r="H135" s="59" t="str">
        <f>'UIP Detail (R)'!A134</f>
        <v xml:space="preserve">               (18) 561 - Transmission Oper Load Dispatching</v>
      </c>
      <c r="I135" s="137">
        <f>C135-'UIP Detail (R)'!C132</f>
        <v>0</v>
      </c>
      <c r="J135" s="137">
        <f>D135-'UIP Detail (R)'!D132</f>
        <v>0</v>
      </c>
    </row>
    <row r="136" spans="1:10" ht="15" customHeight="1" x14ac:dyDescent="0.25">
      <c r="A136" s="59" t="s">
        <v>565</v>
      </c>
      <c r="B136" s="60">
        <f>'UIP Detail (R)'!B133</f>
        <v>0</v>
      </c>
      <c r="C136" s="60">
        <f>'UIP Detail (R)'!C133</f>
        <v>0</v>
      </c>
      <c r="D136" s="60">
        <f>'UIP Detail (R)'!D133</f>
        <v>0</v>
      </c>
      <c r="E136" s="60">
        <f t="shared" si="4"/>
        <v>0</v>
      </c>
      <c r="G136" s="23"/>
      <c r="H136" s="59" t="str">
        <f>'UIP Detail (R)'!A135</f>
        <v xml:space="preserve">               (18) 5611 - Transmission Oper Load Dispatching</v>
      </c>
      <c r="I136" s="137">
        <f>C136-'UIP Detail (R)'!C133</f>
        <v>0</v>
      </c>
      <c r="J136" s="137">
        <f>D136-'UIP Detail (R)'!D133</f>
        <v>0</v>
      </c>
    </row>
    <row r="137" spans="1:10" ht="15" customHeight="1" x14ac:dyDescent="0.25">
      <c r="A137" s="59" t="s">
        <v>566</v>
      </c>
      <c r="B137" s="60">
        <f>'UIP Detail (R)'!B134</f>
        <v>0</v>
      </c>
      <c r="C137" s="60">
        <f>'UIP Detail (R)'!C134</f>
        <v>0</v>
      </c>
      <c r="D137" s="60">
        <f>'UIP Detail (R)'!D134</f>
        <v>0</v>
      </c>
      <c r="E137" s="60">
        <f t="shared" si="4"/>
        <v>0</v>
      </c>
      <c r="G137" s="23"/>
      <c r="H137" s="59" t="str">
        <f>'UIP Detail (R)'!A136</f>
        <v xml:space="preserve">               (18) 5612 - Load Dispatch - Montr &amp; Oper Trans System</v>
      </c>
      <c r="I137" s="137">
        <f>C137-'UIP Detail (R)'!C134</f>
        <v>0</v>
      </c>
      <c r="J137" s="137">
        <f>D137-'UIP Detail (R)'!D134</f>
        <v>0</v>
      </c>
    </row>
    <row r="138" spans="1:10" ht="15" customHeight="1" x14ac:dyDescent="0.25">
      <c r="A138" s="59" t="s">
        <v>567</v>
      </c>
      <c r="B138" s="60">
        <f>'UIP Detail (R)'!B135</f>
        <v>0</v>
      </c>
      <c r="C138" s="60">
        <f>'UIP Detail (R)'!C135</f>
        <v>0</v>
      </c>
      <c r="D138" s="60">
        <f>'UIP Detail (R)'!D135</f>
        <v>0</v>
      </c>
      <c r="E138" s="60">
        <f t="shared" si="4"/>
        <v>0</v>
      </c>
      <c r="G138" s="23"/>
      <c r="H138" s="59" t="str">
        <f>'UIP Detail (R)'!A137</f>
        <v xml:space="preserve">               (18) 5613 - Load Dispatch - Service and Scheduling</v>
      </c>
      <c r="I138" s="137">
        <f>C138-'UIP Detail (R)'!C135</f>
        <v>0</v>
      </c>
      <c r="J138" s="137">
        <f>D138-'UIP Detail (R)'!D135</f>
        <v>0</v>
      </c>
    </row>
    <row r="139" spans="1:10" ht="15" customHeight="1" x14ac:dyDescent="0.25">
      <c r="A139" s="59" t="s">
        <v>568</v>
      </c>
      <c r="B139" s="60">
        <f>'UIP Detail (R)'!B136</f>
        <v>0</v>
      </c>
      <c r="C139" s="60">
        <f>'UIP Detail (R)'!C136</f>
        <v>0</v>
      </c>
      <c r="D139" s="60">
        <f>'UIP Detail (R)'!D136</f>
        <v>0</v>
      </c>
      <c r="E139" s="60">
        <f t="shared" si="4"/>
        <v>0</v>
      </c>
      <c r="G139" s="23"/>
      <c r="H139" s="59" t="str">
        <f>'UIP Detail (R)'!A138</f>
        <v xml:space="preserve">               (18) 5615 - Reliability Planning &amp; Standards</v>
      </c>
      <c r="I139" s="137">
        <f>C139-'UIP Detail (R)'!C136</f>
        <v>0</v>
      </c>
      <c r="J139" s="137">
        <f>D139-'UIP Detail (R)'!D136</f>
        <v>0</v>
      </c>
    </row>
    <row r="140" spans="1:10" ht="15" customHeight="1" x14ac:dyDescent="0.25">
      <c r="A140" s="59" t="s">
        <v>569</v>
      </c>
      <c r="B140" s="60">
        <f>'UIP Detail (R)'!B137</f>
        <v>0</v>
      </c>
      <c r="C140" s="60">
        <f>'UIP Detail (R)'!C137</f>
        <v>0</v>
      </c>
      <c r="D140" s="60">
        <f>'UIP Detail (R)'!D137</f>
        <v>0</v>
      </c>
      <c r="E140" s="60">
        <f t="shared" si="4"/>
        <v>0</v>
      </c>
      <c r="G140" s="23"/>
      <c r="H140" s="59" t="str">
        <f>'UIP Detail (R)'!A139</f>
        <v xml:space="preserve">               (18) 5616 - Transmission Svc Studies</v>
      </c>
      <c r="I140" s="137">
        <f>C140-'UIP Detail (R)'!C137</f>
        <v>0</v>
      </c>
      <c r="J140" s="137">
        <f>D140-'UIP Detail (R)'!D137</f>
        <v>0</v>
      </c>
    </row>
    <row r="141" spans="1:10" ht="15" customHeight="1" x14ac:dyDescent="0.25">
      <c r="A141" s="59" t="s">
        <v>269</v>
      </c>
      <c r="B141" s="60">
        <f>'UIP Detail (R)'!B138</f>
        <v>0</v>
      </c>
      <c r="C141" s="60">
        <f>'UIP Detail (R)'!C138</f>
        <v>0</v>
      </c>
      <c r="D141" s="60">
        <f>'UIP Detail (R)'!D138</f>
        <v>0</v>
      </c>
      <c r="E141" s="60">
        <f t="shared" si="4"/>
        <v>0</v>
      </c>
      <c r="G141" s="23"/>
      <c r="H141" s="59" t="str">
        <f>'UIP Detail (R)'!A140</f>
        <v xml:space="preserve">               (18) 5617 Gen Intercnct Studies</v>
      </c>
      <c r="I141" s="137">
        <f>C141-'UIP Detail (R)'!C138</f>
        <v>0</v>
      </c>
      <c r="J141" s="137">
        <f>D141-'UIP Detail (R)'!D138</f>
        <v>0</v>
      </c>
    </row>
    <row r="142" spans="1:10" ht="15" customHeight="1" x14ac:dyDescent="0.25">
      <c r="A142" s="59" t="s">
        <v>570</v>
      </c>
      <c r="B142" s="60">
        <f>'UIP Detail (R)'!B139</f>
        <v>0</v>
      </c>
      <c r="C142" s="60">
        <f>'UIP Detail (R)'!C139</f>
        <v>0</v>
      </c>
      <c r="D142" s="60">
        <f>'UIP Detail (R)'!D139</f>
        <v>0</v>
      </c>
      <c r="E142" s="60">
        <f t="shared" si="4"/>
        <v>0</v>
      </c>
      <c r="G142" s="23"/>
      <c r="H142" s="59" t="str">
        <f>'UIP Detail (R)'!A141</f>
        <v xml:space="preserve">               (18) 5618 - Reliability Planning</v>
      </c>
      <c r="I142" s="137">
        <f>C142-'UIP Detail (R)'!C139</f>
        <v>0</v>
      </c>
      <c r="J142" s="137">
        <f>D142-'UIP Detail (R)'!D139</f>
        <v>0</v>
      </c>
    </row>
    <row r="143" spans="1:10" ht="15" customHeight="1" x14ac:dyDescent="0.25">
      <c r="A143" s="59" t="s">
        <v>571</v>
      </c>
      <c r="B143" s="60">
        <f>'UIP Detail (R)'!B140</f>
        <v>0</v>
      </c>
      <c r="C143" s="60">
        <f>'UIP Detail (R)'!C140</f>
        <v>0</v>
      </c>
      <c r="D143" s="60">
        <f>'UIP Detail (R)'!D140</f>
        <v>0</v>
      </c>
      <c r="E143" s="60">
        <f t="shared" si="4"/>
        <v>0</v>
      </c>
      <c r="G143" s="23"/>
      <c r="H143" s="59" t="str">
        <f>'UIP Detail (R)'!A142</f>
        <v xml:space="preserve">               (18) 562 - Transmission Oper Station Expense</v>
      </c>
      <c r="I143" s="137">
        <f>C143-'UIP Detail (R)'!C140</f>
        <v>0</v>
      </c>
      <c r="J143" s="137">
        <f>D143-'UIP Detail (R)'!D140</f>
        <v>0</v>
      </c>
    </row>
    <row r="144" spans="1:10" ht="15" customHeight="1" x14ac:dyDescent="0.25">
      <c r="A144" s="59" t="s">
        <v>572</v>
      </c>
      <c r="B144" s="60">
        <f>'UIP Detail (R)'!B141</f>
        <v>0</v>
      </c>
      <c r="C144" s="60">
        <f>'UIP Detail (R)'!C141</f>
        <v>0</v>
      </c>
      <c r="D144" s="60">
        <f>'UIP Detail (R)'!D141</f>
        <v>0</v>
      </c>
      <c r="E144" s="60">
        <f t="shared" si="4"/>
        <v>0</v>
      </c>
      <c r="G144" s="23"/>
      <c r="H144" s="59" t="str">
        <f>'UIP Detail (R)'!A143</f>
        <v xml:space="preserve">               (18) 563 - Transmission Oper Overhead Line Exp</v>
      </c>
      <c r="I144" s="137">
        <f>C144-'UIP Detail (R)'!C141</f>
        <v>0</v>
      </c>
      <c r="J144" s="137">
        <f>D144-'UIP Detail (R)'!D141</f>
        <v>0</v>
      </c>
    </row>
    <row r="145" spans="1:10" ht="15" customHeight="1" x14ac:dyDescent="0.25">
      <c r="A145" s="59" t="s">
        <v>573</v>
      </c>
      <c r="B145" s="60">
        <f>'UIP Detail (R)'!B142</f>
        <v>0</v>
      </c>
      <c r="C145" s="60">
        <f>'UIP Detail (R)'!C142</f>
        <v>0</v>
      </c>
      <c r="D145" s="60">
        <f>'UIP Detail (R)'!D142</f>
        <v>0</v>
      </c>
      <c r="E145" s="60">
        <f t="shared" si="4"/>
        <v>0</v>
      </c>
      <c r="G145" s="23"/>
      <c r="H145" s="59" t="str">
        <f>'UIP Detail (R)'!A144</f>
        <v xml:space="preserve">               (18) 566 - Transmission Oper Misc</v>
      </c>
      <c r="I145" s="137">
        <f>C145-'UIP Detail (R)'!C142</f>
        <v>0</v>
      </c>
      <c r="J145" s="137">
        <f>D145-'UIP Detail (R)'!D142</f>
        <v>0</v>
      </c>
    </row>
    <row r="146" spans="1:10" ht="15" customHeight="1" x14ac:dyDescent="0.25">
      <c r="A146" s="59" t="s">
        <v>574</v>
      </c>
      <c r="B146" s="60">
        <f>'UIP Detail (R)'!B143</f>
        <v>0</v>
      </c>
      <c r="C146" s="60">
        <f>'UIP Detail (R)'!C143</f>
        <v>0</v>
      </c>
      <c r="D146" s="60">
        <f>'UIP Detail (R)'!D143</f>
        <v>0</v>
      </c>
      <c r="E146" s="60">
        <f t="shared" si="4"/>
        <v>0</v>
      </c>
      <c r="G146" s="23"/>
      <c r="H146" s="59" t="str">
        <f>'UIP Detail (R)'!A145</f>
        <v xml:space="preserve">               (18) 567 - Transmission Oper Rents</v>
      </c>
      <c r="I146" s="137">
        <f>C146-'UIP Detail (R)'!C143</f>
        <v>0</v>
      </c>
      <c r="J146" s="137">
        <f>D146-'UIP Detail (R)'!D143</f>
        <v>0</v>
      </c>
    </row>
    <row r="147" spans="1:10" ht="15" customHeight="1" x14ac:dyDescent="0.25">
      <c r="A147" s="59" t="s">
        <v>575</v>
      </c>
      <c r="B147" s="60">
        <f>'UIP Detail (R)'!B144</f>
        <v>0</v>
      </c>
      <c r="C147" s="60">
        <f>'UIP Detail (R)'!C144</f>
        <v>0</v>
      </c>
      <c r="D147" s="60">
        <f>'UIP Detail (R)'!D144</f>
        <v>0</v>
      </c>
      <c r="E147" s="60">
        <f t="shared" si="4"/>
        <v>0</v>
      </c>
      <c r="G147" s="23"/>
      <c r="H147" s="59" t="str">
        <f>'UIP Detail (R)'!A146</f>
        <v xml:space="preserve">               (18) 568 - Transmission Maint Supv &amp; Eng</v>
      </c>
      <c r="I147" s="137">
        <f>C147-'UIP Detail (R)'!C144</f>
        <v>0</v>
      </c>
      <c r="J147" s="137">
        <f>D147-'UIP Detail (R)'!D144</f>
        <v>0</v>
      </c>
    </row>
    <row r="148" spans="1:10" ht="15" customHeight="1" x14ac:dyDescent="0.25">
      <c r="A148" s="59" t="s">
        <v>576</v>
      </c>
      <c r="B148" s="60">
        <f>'UIP Detail (R)'!B145</f>
        <v>0</v>
      </c>
      <c r="C148" s="60">
        <f>'UIP Detail (R)'!C145</f>
        <v>0</v>
      </c>
      <c r="D148" s="60">
        <f>'UIP Detail (R)'!D145</f>
        <v>0</v>
      </c>
      <c r="E148" s="60">
        <f t="shared" si="4"/>
        <v>0</v>
      </c>
      <c r="G148" s="23"/>
      <c r="H148" s="59" t="str">
        <f>'UIP Detail (R)'!A147</f>
        <v xml:space="preserve">               (18) 569 - Transmission Maint Structures</v>
      </c>
      <c r="I148" s="137">
        <f>C148-'UIP Detail (R)'!C145</f>
        <v>0</v>
      </c>
      <c r="J148" s="137">
        <f>D148-'UIP Detail (R)'!D145</f>
        <v>0</v>
      </c>
    </row>
    <row r="149" spans="1:10" ht="15" customHeight="1" x14ac:dyDescent="0.25">
      <c r="A149" s="59" t="s">
        <v>577</v>
      </c>
      <c r="B149" s="60">
        <f>'UIP Detail (R)'!B146</f>
        <v>0</v>
      </c>
      <c r="C149" s="60">
        <f>'UIP Detail (R)'!C146</f>
        <v>0</v>
      </c>
      <c r="D149" s="60">
        <f>'UIP Detail (R)'!D146</f>
        <v>0</v>
      </c>
      <c r="E149" s="60">
        <f t="shared" si="4"/>
        <v>0</v>
      </c>
      <c r="G149" s="23"/>
      <c r="H149" s="59" t="str">
        <f>'UIP Detail (R)'!A148</f>
        <v xml:space="preserve">               (18) 5691 - Transmission Computer Hardware Maint</v>
      </c>
      <c r="I149" s="137">
        <f>C149-'UIP Detail (R)'!C146</f>
        <v>0</v>
      </c>
      <c r="J149" s="137">
        <f>D149-'UIP Detail (R)'!D146</f>
        <v>0</v>
      </c>
    </row>
    <row r="150" spans="1:10" ht="15" customHeight="1" x14ac:dyDescent="0.25">
      <c r="A150" s="59" t="s">
        <v>578</v>
      </c>
      <c r="B150" s="60">
        <f>'UIP Detail (R)'!B147</f>
        <v>0</v>
      </c>
      <c r="C150" s="60">
        <f>'UIP Detail (R)'!C147</f>
        <v>0</v>
      </c>
      <c r="D150" s="60">
        <f>'UIP Detail (R)'!D147</f>
        <v>0</v>
      </c>
      <c r="E150" s="60">
        <f t="shared" si="4"/>
        <v>0</v>
      </c>
      <c r="G150" s="23"/>
      <c r="H150" s="59" t="str">
        <f>'UIP Detail (R)'!A149</f>
        <v xml:space="preserve">               (18) 5692 - Maintenance of Computer Software</v>
      </c>
      <c r="I150" s="137">
        <f>C150-'UIP Detail (R)'!C147</f>
        <v>0</v>
      </c>
      <c r="J150" s="137">
        <f>D150-'UIP Detail (R)'!D147</f>
        <v>0</v>
      </c>
    </row>
    <row r="151" spans="1:10" ht="15" customHeight="1" x14ac:dyDescent="0.25">
      <c r="A151" s="59" t="s">
        <v>579</v>
      </c>
      <c r="B151" s="60">
        <f>'UIP Detail (R)'!B148</f>
        <v>0</v>
      </c>
      <c r="C151" s="60">
        <f>'UIP Detail (R)'!C148</f>
        <v>0</v>
      </c>
      <c r="D151" s="60">
        <f>'UIP Detail (R)'!D148</f>
        <v>0</v>
      </c>
      <c r="E151" s="60">
        <f t="shared" si="4"/>
        <v>0</v>
      </c>
      <c r="G151" s="23"/>
      <c r="H151" s="59" t="str">
        <f>'UIP Detail (R)'!A150</f>
        <v xml:space="preserve">               (18) 570 - Transmission Maint Station Equipment</v>
      </c>
      <c r="I151" s="137">
        <f>C151-'UIP Detail (R)'!C148</f>
        <v>0</v>
      </c>
      <c r="J151" s="137">
        <f>D151-'UIP Detail (R)'!D148</f>
        <v>0</v>
      </c>
    </row>
    <row r="152" spans="1:10" ht="15" customHeight="1" x14ac:dyDescent="0.25">
      <c r="A152" s="59" t="s">
        <v>580</v>
      </c>
      <c r="B152" s="60">
        <f>'UIP Detail (R)'!B149</f>
        <v>0</v>
      </c>
      <c r="C152" s="60">
        <f>'UIP Detail (R)'!C149</f>
        <v>0</v>
      </c>
      <c r="D152" s="60">
        <f>'UIP Detail (R)'!D149</f>
        <v>0</v>
      </c>
      <c r="E152" s="60">
        <f t="shared" si="4"/>
        <v>0</v>
      </c>
      <c r="G152" s="23"/>
      <c r="H152" s="59" t="str">
        <f>'UIP Detail (R)'!A151</f>
        <v xml:space="preserve">               (18) 571 - Transmission Maint Overhead Lines</v>
      </c>
      <c r="I152" s="137">
        <f>C152-'UIP Detail (R)'!C149</f>
        <v>0</v>
      </c>
      <c r="J152" s="137">
        <f>D152-'UIP Detail (R)'!D149</f>
        <v>0</v>
      </c>
    </row>
    <row r="153" spans="1:10" ht="15" customHeight="1" x14ac:dyDescent="0.25">
      <c r="A153" s="59" t="s">
        <v>581</v>
      </c>
      <c r="B153" s="60">
        <f>'UIP Detail (R)'!B150</f>
        <v>0</v>
      </c>
      <c r="C153" s="60">
        <f>'UIP Detail (R)'!C150</f>
        <v>0</v>
      </c>
      <c r="D153" s="60">
        <f>'UIP Detail (R)'!D150</f>
        <v>0</v>
      </c>
      <c r="E153" s="60">
        <f t="shared" si="4"/>
        <v>0</v>
      </c>
      <c r="G153" s="23"/>
      <c r="H153" s="59" t="str">
        <f>'UIP Detail (R)'!A152</f>
        <v xml:space="preserve">               (18) 572 - Transmission Maint Underground Lines</v>
      </c>
      <c r="I153" s="137">
        <f>C153-'UIP Detail (R)'!C150</f>
        <v>0</v>
      </c>
      <c r="J153" s="137">
        <f>D153-'UIP Detail (R)'!D150</f>
        <v>0</v>
      </c>
    </row>
    <row r="154" spans="1:10" ht="15" customHeight="1" x14ac:dyDescent="0.25">
      <c r="A154" s="59" t="s">
        <v>582</v>
      </c>
      <c r="B154" s="60">
        <f>'UIP Detail (R)'!B151</f>
        <v>0</v>
      </c>
      <c r="C154" s="60">
        <f>'UIP Detail (R)'!C151</f>
        <v>0</v>
      </c>
      <c r="D154" s="60">
        <f>'UIP Detail (R)'!D151</f>
        <v>0</v>
      </c>
      <c r="E154" s="60">
        <f t="shared" si="4"/>
        <v>0</v>
      </c>
      <c r="G154" s="23"/>
      <c r="H154" s="59" t="str">
        <f>'UIP Detail (R)'!A153</f>
        <v xml:space="preserve">               (18) 850 - Transmission Oper Supv &amp; Engineering</v>
      </c>
      <c r="I154" s="137">
        <f>C154-'UIP Detail (R)'!C151</f>
        <v>0</v>
      </c>
      <c r="J154" s="137">
        <f>D154-'UIP Detail (R)'!D151</f>
        <v>0</v>
      </c>
    </row>
    <row r="155" spans="1:10" ht="15" customHeight="1" x14ac:dyDescent="0.25">
      <c r="A155" s="59" t="s">
        <v>583</v>
      </c>
      <c r="B155" s="60">
        <f>'UIP Detail (R)'!B152</f>
        <v>0</v>
      </c>
      <c r="C155" s="60">
        <f>'UIP Detail (R)'!C152</f>
        <v>0</v>
      </c>
      <c r="D155" s="60">
        <f>'UIP Detail (R)'!D152</f>
        <v>0</v>
      </c>
      <c r="E155" s="60">
        <f t="shared" si="4"/>
        <v>0</v>
      </c>
      <c r="G155" s="23"/>
      <c r="H155" s="59" t="str">
        <f>'UIP Detail (R)'!A154</f>
        <v xml:space="preserve">               (18) 856 - Transmission Oper Mains Expenses</v>
      </c>
      <c r="I155" s="137">
        <f>C155-'UIP Detail (R)'!C152</f>
        <v>0</v>
      </c>
      <c r="J155" s="137">
        <f>D155-'UIP Detail (R)'!D152</f>
        <v>0</v>
      </c>
    </row>
    <row r="156" spans="1:10" ht="15" customHeight="1" x14ac:dyDescent="0.25">
      <c r="A156" s="59" t="s">
        <v>584</v>
      </c>
      <c r="B156" s="60">
        <f>'UIP Detail (R)'!B153</f>
        <v>0</v>
      </c>
      <c r="C156" s="60">
        <f>'UIP Detail (R)'!C153</f>
        <v>0</v>
      </c>
      <c r="D156" s="60">
        <f>'UIP Detail (R)'!D153</f>
        <v>0</v>
      </c>
      <c r="E156" s="60">
        <f t="shared" si="4"/>
        <v>0</v>
      </c>
      <c r="G156" s="23"/>
      <c r="H156" s="59" t="str">
        <f>'UIP Detail (R)'!A155</f>
        <v xml:space="preserve">               (18) 857 - Transmission Oper Meas &amp; Reg Sta Exp</v>
      </c>
      <c r="I156" s="137">
        <f>C156-'UIP Detail (R)'!C153</f>
        <v>0</v>
      </c>
      <c r="J156" s="137">
        <f>D156-'UIP Detail (R)'!D153</f>
        <v>0</v>
      </c>
    </row>
    <row r="157" spans="1:10" ht="15" customHeight="1" x14ac:dyDescent="0.25">
      <c r="A157" s="59" t="s">
        <v>585</v>
      </c>
      <c r="B157" s="60">
        <f>'UIP Detail (R)'!B154</f>
        <v>0</v>
      </c>
      <c r="C157" s="60">
        <f>'UIP Detail (R)'!C154</f>
        <v>0</v>
      </c>
      <c r="D157" s="60">
        <f>'UIP Detail (R)'!D154</f>
        <v>0</v>
      </c>
      <c r="E157" s="60">
        <f t="shared" si="4"/>
        <v>0</v>
      </c>
      <c r="G157" s="23"/>
      <c r="H157" s="59" t="str">
        <f>'UIP Detail (R)'!A156</f>
        <v xml:space="preserve">               (18) 862 - Transmission Maint Struct &amp; Improvements</v>
      </c>
      <c r="I157" s="137">
        <f>C157-'UIP Detail (R)'!C154</f>
        <v>0</v>
      </c>
      <c r="J157" s="137">
        <f>D157-'UIP Detail (R)'!D154</f>
        <v>0</v>
      </c>
    </row>
    <row r="158" spans="1:10" ht="15" customHeight="1" x14ac:dyDescent="0.25">
      <c r="A158" s="59" t="s">
        <v>586</v>
      </c>
      <c r="B158" s="60">
        <f>'UIP Detail (R)'!B155</f>
        <v>0</v>
      </c>
      <c r="C158" s="60">
        <f>'UIP Detail (R)'!C155</f>
        <v>0</v>
      </c>
      <c r="D158" s="60">
        <f>'UIP Detail (R)'!D155</f>
        <v>0</v>
      </c>
      <c r="E158" s="60">
        <f t="shared" si="4"/>
        <v>0</v>
      </c>
      <c r="G158" s="23"/>
      <c r="H158" s="59" t="str">
        <f>'UIP Detail (R)'!A157</f>
        <v xml:space="preserve">               (18) 863 - Transmission Maint Supv &amp; Eng</v>
      </c>
      <c r="I158" s="137">
        <f>C158-'UIP Detail (R)'!C155</f>
        <v>0</v>
      </c>
      <c r="J158" s="137">
        <f>D158-'UIP Detail (R)'!D155</f>
        <v>0</v>
      </c>
    </row>
    <row r="159" spans="1:10" ht="15" customHeight="1" x14ac:dyDescent="0.25">
      <c r="A159" s="59" t="s">
        <v>77</v>
      </c>
      <c r="B159" s="60">
        <f>'UIP Detail (R)'!B156</f>
        <v>0</v>
      </c>
      <c r="C159" s="60">
        <f>'UIP Detail (R)'!C156</f>
        <v>0</v>
      </c>
      <c r="D159" s="60">
        <f>'UIP Detail (R)'!D156</f>
        <v>0</v>
      </c>
      <c r="E159" s="60">
        <f t="shared" si="4"/>
        <v>0</v>
      </c>
      <c r="G159" s="23"/>
      <c r="H159" s="57" t="str">
        <f>'UIP Detail (R)'!A158</f>
        <v xml:space="preserve">               (18) 865 - Transm Maint of measur &amp; regul station equip</v>
      </c>
      <c r="I159" s="137">
        <f>C159-'UIP Detail (R)'!C156</f>
        <v>0</v>
      </c>
      <c r="J159" s="137">
        <f>D159-'UIP Detail (R)'!D156</f>
        <v>0</v>
      </c>
    </row>
    <row r="160" spans="1:10" ht="14.25" customHeight="1" x14ac:dyDescent="0.25">
      <c r="A160" s="59" t="s">
        <v>587</v>
      </c>
      <c r="B160" s="62">
        <f>'UIP Detail (R)'!B157</f>
        <v>0</v>
      </c>
      <c r="C160" s="62">
        <f>'UIP Detail (R)'!C157</f>
        <v>0</v>
      </c>
      <c r="D160" s="62">
        <f>'UIP Detail (R)'!D157</f>
        <v>0</v>
      </c>
      <c r="E160" s="62">
        <f t="shared" si="4"/>
        <v>0</v>
      </c>
      <c r="G160" s="23"/>
      <c r="H160" s="59" t="str">
        <f>'UIP Detail (R)'!A159</f>
        <v xml:space="preserve">               (18) 867 - Transmission Maint Other Equipment</v>
      </c>
      <c r="I160" s="137">
        <f>C160-'UIP Detail (R)'!C157</f>
        <v>0</v>
      </c>
      <c r="J160" s="137">
        <f>D160-'UIP Detail (R)'!D157</f>
        <v>0</v>
      </c>
    </row>
    <row r="161" spans="1:10" ht="15" customHeight="1" x14ac:dyDescent="0.25">
      <c r="A161" s="59" t="s">
        <v>470</v>
      </c>
      <c r="B161" s="63">
        <f>SUM(B134:B160)</f>
        <v>0</v>
      </c>
      <c r="C161" s="63">
        <f>SUM(C134:C160)</f>
        <v>0</v>
      </c>
      <c r="D161" s="63">
        <f>SUM(D134:D160)</f>
        <v>0</v>
      </c>
      <c r="E161" s="63">
        <f>SUM(E134:E160)</f>
        <v>0</v>
      </c>
      <c r="G161" s="23"/>
      <c r="H161" s="59" t="str">
        <f>'UIP Detail (R)'!A160</f>
        <v xml:space="preserve">                    (18) SUBTOTAL</v>
      </c>
      <c r="I161" s="137">
        <f>C161-'UIP Detail (R)'!C158</f>
        <v>0</v>
      </c>
      <c r="J161" s="137">
        <f>D161-'UIP Detail (R)'!D158</f>
        <v>0</v>
      </c>
    </row>
    <row r="162" spans="1:10" ht="15" customHeight="1" x14ac:dyDescent="0.25">
      <c r="A162" s="57" t="s">
        <v>429</v>
      </c>
      <c r="B162" s="58"/>
      <c r="C162" s="58"/>
      <c r="D162" s="58"/>
      <c r="E162" s="58"/>
      <c r="G162" s="23"/>
      <c r="H162" s="59" t="str">
        <f>'UIP Detail (R)'!A161</f>
        <v xml:space="preserve">          19 - DISTRIBUTION EXPENSE</v>
      </c>
      <c r="I162" s="137">
        <f>C162-'UIP Detail (R)'!C159</f>
        <v>0</v>
      </c>
      <c r="J162" s="137">
        <f>D162-'UIP Detail (R)'!D159</f>
        <v>0</v>
      </c>
    </row>
    <row r="163" spans="1:10" ht="15" customHeight="1" x14ac:dyDescent="0.25">
      <c r="A163" s="59" t="s">
        <v>588</v>
      </c>
      <c r="B163" s="60">
        <f>'UIP Detail (R)'!B159</f>
        <v>0</v>
      </c>
      <c r="C163" s="60">
        <f>'UIP Detail (R)'!C159</f>
        <v>0</v>
      </c>
      <c r="D163" s="60">
        <f>'UIP Detail (R)'!D159</f>
        <v>0</v>
      </c>
      <c r="E163" s="60">
        <f t="shared" ref="E163:E195" si="5">SUM(B163:D163)</f>
        <v>0</v>
      </c>
      <c r="G163" s="23"/>
      <c r="H163" s="59" t="str">
        <f>'UIP Detail (R)'!A162</f>
        <v xml:space="preserve">               (19) 580 - Distribution Oper Supv &amp; Engineering</v>
      </c>
      <c r="I163" s="137">
        <f>C163-'UIP Detail (R)'!C160</f>
        <v>0</v>
      </c>
      <c r="J163" s="137">
        <f>D163-'UIP Detail (R)'!D160</f>
        <v>0</v>
      </c>
    </row>
    <row r="164" spans="1:10" ht="15" customHeight="1" x14ac:dyDescent="0.25">
      <c r="A164" s="59" t="s">
        <v>589</v>
      </c>
      <c r="B164" s="60">
        <f>'UIP Detail (R)'!B160</f>
        <v>0</v>
      </c>
      <c r="C164" s="60">
        <f>'UIP Detail (R)'!C160</f>
        <v>0</v>
      </c>
      <c r="D164" s="60">
        <f>'UIP Detail (R)'!D160</f>
        <v>0</v>
      </c>
      <c r="E164" s="60">
        <f t="shared" si="5"/>
        <v>0</v>
      </c>
      <c r="G164" s="23"/>
      <c r="H164" s="59" t="str">
        <f>'UIP Detail (R)'!A163</f>
        <v xml:space="preserve">               (19) 581 - Distribution Oper Load Dispatching</v>
      </c>
      <c r="I164" s="137">
        <f>C164-'UIP Detail (R)'!C161</f>
        <v>0</v>
      </c>
      <c r="J164" s="137">
        <f>D164-'UIP Detail (R)'!D161</f>
        <v>0</v>
      </c>
    </row>
    <row r="165" spans="1:10" ht="15" customHeight="1" x14ac:dyDescent="0.25">
      <c r="A165" s="59" t="s">
        <v>590</v>
      </c>
      <c r="B165" s="60">
        <f>'UIP Detail (R)'!B161</f>
        <v>0</v>
      </c>
      <c r="C165" s="60">
        <f>'UIP Detail (R)'!C161</f>
        <v>0</v>
      </c>
      <c r="D165" s="60">
        <f>'UIP Detail (R)'!D161</f>
        <v>0</v>
      </c>
      <c r="E165" s="60">
        <f t="shared" si="5"/>
        <v>0</v>
      </c>
      <c r="G165" s="23"/>
      <c r="H165" s="59" t="str">
        <f>'UIP Detail (R)'!A164</f>
        <v xml:space="preserve">               (19) 582 - Distribution Oper Station Expenses</v>
      </c>
      <c r="I165" s="137">
        <f>C165-'UIP Detail (R)'!C162</f>
        <v>0</v>
      </c>
      <c r="J165" s="137">
        <f>D165-'UIP Detail (R)'!D162</f>
        <v>0</v>
      </c>
    </row>
    <row r="166" spans="1:10" ht="15" customHeight="1" x14ac:dyDescent="0.25">
      <c r="A166" s="59" t="s">
        <v>591</v>
      </c>
      <c r="B166" s="60">
        <f>'UIP Detail (R)'!B162</f>
        <v>0</v>
      </c>
      <c r="C166" s="60">
        <f>'UIP Detail (R)'!C162</f>
        <v>0</v>
      </c>
      <c r="D166" s="60">
        <f>'UIP Detail (R)'!D162</f>
        <v>0</v>
      </c>
      <c r="E166" s="60">
        <f t="shared" si="5"/>
        <v>0</v>
      </c>
      <c r="G166" s="23"/>
      <c r="H166" s="59" t="str">
        <f>'UIP Detail (R)'!A165</f>
        <v xml:space="preserve">               (19) 583 - Distribution Oper Overhead Line Exp</v>
      </c>
      <c r="I166" s="137">
        <f>C166-'UIP Detail (R)'!C163</f>
        <v>0</v>
      </c>
      <c r="J166" s="137">
        <f>D166-'UIP Detail (R)'!D163</f>
        <v>0</v>
      </c>
    </row>
    <row r="167" spans="1:10" ht="15" customHeight="1" x14ac:dyDescent="0.25">
      <c r="A167" s="59" t="s">
        <v>592</v>
      </c>
      <c r="B167" s="60">
        <f>'UIP Detail (R)'!B163</f>
        <v>0</v>
      </c>
      <c r="C167" s="60">
        <f>'UIP Detail (R)'!C163</f>
        <v>0</v>
      </c>
      <c r="D167" s="60">
        <f>'UIP Detail (R)'!D163</f>
        <v>0</v>
      </c>
      <c r="E167" s="60">
        <f t="shared" si="5"/>
        <v>0</v>
      </c>
      <c r="G167" s="23"/>
      <c r="H167" s="59" t="str">
        <f>'UIP Detail (R)'!A166</f>
        <v xml:space="preserve">               (19) 584 - Distribution Oper Underground Line Exp</v>
      </c>
      <c r="I167" s="137">
        <f>C167-'UIP Detail (R)'!C164</f>
        <v>0</v>
      </c>
      <c r="J167" s="137">
        <f>D167-'UIP Detail (R)'!D164</f>
        <v>0</v>
      </c>
    </row>
    <row r="168" spans="1:10" ht="15" customHeight="1" x14ac:dyDescent="0.25">
      <c r="A168" s="59" t="s">
        <v>593</v>
      </c>
      <c r="B168" s="60">
        <f>'UIP Detail (R)'!B164</f>
        <v>0</v>
      </c>
      <c r="C168" s="60">
        <f>'UIP Detail (R)'!C164</f>
        <v>0</v>
      </c>
      <c r="D168" s="60">
        <f>'UIP Detail (R)'!D164</f>
        <v>0</v>
      </c>
      <c r="E168" s="60">
        <f t="shared" si="5"/>
        <v>0</v>
      </c>
      <c r="G168" s="23"/>
      <c r="H168" s="59" t="str">
        <f>'UIP Detail (R)'!A167</f>
        <v xml:space="preserve">               (19) 585 - Distribution Oper St Lighting &amp; Signal</v>
      </c>
      <c r="I168" s="137">
        <f>C168-'UIP Detail (R)'!C165</f>
        <v>0</v>
      </c>
      <c r="J168" s="137">
        <f>D168-'UIP Detail (R)'!D165</f>
        <v>0</v>
      </c>
    </row>
    <row r="169" spans="1:10" ht="15" customHeight="1" x14ac:dyDescent="0.25">
      <c r="A169" s="59" t="s">
        <v>594</v>
      </c>
      <c r="B169" s="60">
        <f>'UIP Detail (R)'!B165</f>
        <v>0</v>
      </c>
      <c r="C169" s="60">
        <f>'UIP Detail (R)'!C165</f>
        <v>0</v>
      </c>
      <c r="D169" s="60">
        <f>'UIP Detail (R)'!D165</f>
        <v>0</v>
      </c>
      <c r="E169" s="60">
        <f t="shared" si="5"/>
        <v>0</v>
      </c>
      <c r="G169" s="23"/>
      <c r="H169" s="59" t="str">
        <f>'UIP Detail (R)'!A168</f>
        <v xml:space="preserve">               (19) 586 - Distribution Oper Meter Expense</v>
      </c>
      <c r="I169" s="137">
        <f>C169-'UIP Detail (R)'!C166</f>
        <v>0</v>
      </c>
      <c r="J169" s="137">
        <f>D169-'UIP Detail (R)'!D166</f>
        <v>0</v>
      </c>
    </row>
    <row r="170" spans="1:10" ht="15" customHeight="1" x14ac:dyDescent="0.25">
      <c r="A170" s="59" t="s">
        <v>595</v>
      </c>
      <c r="B170" s="60">
        <f>'UIP Detail (R)'!B166</f>
        <v>0</v>
      </c>
      <c r="C170" s="60">
        <f>'UIP Detail (R)'!C166</f>
        <v>0</v>
      </c>
      <c r="D170" s="60">
        <f>'UIP Detail (R)'!D166</f>
        <v>0</v>
      </c>
      <c r="E170" s="60">
        <f t="shared" si="5"/>
        <v>0</v>
      </c>
      <c r="G170" s="23"/>
      <c r="H170" s="59" t="str">
        <f>'UIP Detail (R)'!A169</f>
        <v xml:space="preserve">               (19) 587 - Distribution Oper Cust Installation</v>
      </c>
      <c r="I170" s="137">
        <f>C170-'UIP Detail (R)'!C167</f>
        <v>0</v>
      </c>
      <c r="J170" s="137">
        <f>D170-'UIP Detail (R)'!D167</f>
        <v>0</v>
      </c>
    </row>
    <row r="171" spans="1:10" ht="15" customHeight="1" x14ac:dyDescent="0.25">
      <c r="A171" s="59" t="s">
        <v>596</v>
      </c>
      <c r="B171" s="60">
        <f>'UIP Detail (R)'!B167</f>
        <v>0</v>
      </c>
      <c r="C171" s="60">
        <f>'UIP Detail (R)'!C167</f>
        <v>0</v>
      </c>
      <c r="D171" s="60">
        <f>'UIP Detail (R)'!D167</f>
        <v>0</v>
      </c>
      <c r="E171" s="60">
        <f t="shared" si="5"/>
        <v>0</v>
      </c>
      <c r="G171" s="23"/>
      <c r="H171" s="59" t="str">
        <f>'UIP Detail (R)'!A170</f>
        <v xml:space="preserve">               (19) 588 - Distribution Oper Misc Dist Exp</v>
      </c>
      <c r="I171" s="137">
        <f>C171-'UIP Detail (R)'!C168</f>
        <v>0</v>
      </c>
      <c r="J171" s="137">
        <f>D171-'UIP Detail (R)'!D168</f>
        <v>0</v>
      </c>
    </row>
    <row r="172" spans="1:10" ht="15" customHeight="1" x14ac:dyDescent="0.25">
      <c r="A172" s="59" t="s">
        <v>597</v>
      </c>
      <c r="B172" s="60">
        <f>'UIP Detail (R)'!B168</f>
        <v>0</v>
      </c>
      <c r="C172" s="60">
        <f>'UIP Detail (R)'!C168</f>
        <v>0</v>
      </c>
      <c r="D172" s="60">
        <f>'UIP Detail (R)'!D168</f>
        <v>0</v>
      </c>
      <c r="E172" s="60">
        <f t="shared" si="5"/>
        <v>0</v>
      </c>
      <c r="G172" s="23"/>
      <c r="H172" s="59" t="str">
        <f>'UIP Detail (R)'!A171</f>
        <v xml:space="preserve">               (19) 589 - Distribution Oper Rents</v>
      </c>
      <c r="I172" s="137">
        <f>C172-'UIP Detail (R)'!C169</f>
        <v>0</v>
      </c>
      <c r="J172" s="137">
        <f>D172-'UIP Detail (R)'!D169</f>
        <v>0</v>
      </c>
    </row>
    <row r="173" spans="1:10" ht="15" customHeight="1" x14ac:dyDescent="0.25">
      <c r="A173" s="59" t="s">
        <v>598</v>
      </c>
      <c r="B173" s="60">
        <f>'UIP Detail (R)'!B169</f>
        <v>0</v>
      </c>
      <c r="C173" s="60">
        <f>'UIP Detail (R)'!C169</f>
        <v>0</v>
      </c>
      <c r="D173" s="60">
        <f>'UIP Detail (R)'!D169</f>
        <v>0</v>
      </c>
      <c r="E173" s="60">
        <f t="shared" si="5"/>
        <v>0</v>
      </c>
      <c r="G173" s="23"/>
      <c r="H173" s="59" t="str">
        <f>'UIP Detail (R)'!A172</f>
        <v xml:space="preserve">               (19) 590 - Distribution Maint Superv &amp; Engineering</v>
      </c>
      <c r="I173" s="137">
        <f>C173-'UIP Detail (R)'!C170</f>
        <v>0</v>
      </c>
      <c r="J173" s="137">
        <f>D173-'UIP Detail (R)'!D170</f>
        <v>0</v>
      </c>
    </row>
    <row r="174" spans="1:10" ht="15" customHeight="1" x14ac:dyDescent="0.25">
      <c r="A174" s="59" t="s">
        <v>599</v>
      </c>
      <c r="B174" s="60">
        <f>'UIP Detail (R)'!B170</f>
        <v>0</v>
      </c>
      <c r="C174" s="60">
        <f>'UIP Detail (R)'!C170</f>
        <v>0</v>
      </c>
      <c r="D174" s="60">
        <f>'UIP Detail (R)'!D170</f>
        <v>0</v>
      </c>
      <c r="E174" s="60">
        <f t="shared" si="5"/>
        <v>0</v>
      </c>
      <c r="G174" s="23"/>
      <c r="H174" s="59" t="str">
        <f>'UIP Detail (R)'!A173</f>
        <v xml:space="preserve">               (19) 591 - Distribution Maint Structures</v>
      </c>
      <c r="I174" s="137">
        <f>C174-'UIP Detail (R)'!C171</f>
        <v>0</v>
      </c>
      <c r="J174" s="137">
        <f>D174-'UIP Detail (R)'!D171</f>
        <v>0</v>
      </c>
    </row>
    <row r="175" spans="1:10" ht="15" customHeight="1" x14ac:dyDescent="0.25">
      <c r="A175" s="59" t="s">
        <v>600</v>
      </c>
      <c r="B175" s="60">
        <f>'UIP Detail (R)'!B171</f>
        <v>0</v>
      </c>
      <c r="C175" s="60">
        <f>'UIP Detail (R)'!C171</f>
        <v>0</v>
      </c>
      <c r="D175" s="60">
        <f>'UIP Detail (R)'!D171</f>
        <v>0</v>
      </c>
      <c r="E175" s="60">
        <f t="shared" si="5"/>
        <v>0</v>
      </c>
      <c r="G175" s="23"/>
      <c r="H175" s="59" t="str">
        <f>'UIP Detail (R)'!A174</f>
        <v xml:space="preserve">               (19) 592 - Distribution Maint Station Equipment</v>
      </c>
      <c r="I175" s="137">
        <f>C175-'UIP Detail (R)'!C172</f>
        <v>0</v>
      </c>
      <c r="J175" s="137">
        <f>D175-'UIP Detail (R)'!D172</f>
        <v>0</v>
      </c>
    </row>
    <row r="176" spans="1:10" ht="15" customHeight="1" x14ac:dyDescent="0.25">
      <c r="A176" s="59" t="s">
        <v>601</v>
      </c>
      <c r="B176" s="60">
        <f>'UIP Detail (R)'!B172</f>
        <v>0</v>
      </c>
      <c r="C176" s="60">
        <f>'UIP Detail (R)'!C172</f>
        <v>0</v>
      </c>
      <c r="D176" s="60">
        <f>'UIP Detail (R)'!D172</f>
        <v>0</v>
      </c>
      <c r="E176" s="60">
        <f t="shared" si="5"/>
        <v>0</v>
      </c>
      <c r="G176" s="23"/>
      <c r="H176" s="59" t="str">
        <f>'UIP Detail (R)'!A175</f>
        <v xml:space="preserve">               (19) 593 - Distribution Maint Overhead Lines</v>
      </c>
      <c r="I176" s="137">
        <f>C176-'UIP Detail (R)'!C173</f>
        <v>0</v>
      </c>
      <c r="J176" s="137">
        <f>D176-'UIP Detail (R)'!D173</f>
        <v>0</v>
      </c>
    </row>
    <row r="177" spans="1:10" ht="15" customHeight="1" x14ac:dyDescent="0.25">
      <c r="A177" s="59" t="s">
        <v>602</v>
      </c>
      <c r="B177" s="60">
        <f>'UIP Detail (R)'!B173</f>
        <v>0</v>
      </c>
      <c r="C177" s="60">
        <f>'UIP Detail (R)'!C173</f>
        <v>0</v>
      </c>
      <c r="D177" s="60">
        <f>'UIP Detail (R)'!D173</f>
        <v>0</v>
      </c>
      <c r="E177" s="60">
        <f t="shared" si="5"/>
        <v>0</v>
      </c>
      <c r="G177" s="23"/>
      <c r="H177" s="59" t="str">
        <f>'UIP Detail (R)'!A176</f>
        <v xml:space="preserve">               (19) 594 - Distribution Maint Underground Lines</v>
      </c>
      <c r="I177" s="137">
        <f>C177-'UIP Detail (R)'!C174</f>
        <v>0</v>
      </c>
      <c r="J177" s="137">
        <f>D177-'UIP Detail (R)'!D174</f>
        <v>0</v>
      </c>
    </row>
    <row r="178" spans="1:10" ht="15" customHeight="1" x14ac:dyDescent="0.25">
      <c r="A178" s="59" t="s">
        <v>603</v>
      </c>
      <c r="B178" s="60">
        <f>'UIP Detail (R)'!B174</f>
        <v>0</v>
      </c>
      <c r="C178" s="60">
        <f>'UIP Detail (R)'!C174</f>
        <v>0</v>
      </c>
      <c r="D178" s="60">
        <f>'UIP Detail (R)'!D174</f>
        <v>0</v>
      </c>
      <c r="E178" s="60">
        <f t="shared" si="5"/>
        <v>0</v>
      </c>
      <c r="G178" s="23"/>
      <c r="H178" s="59" t="str">
        <f>'UIP Detail (R)'!A177</f>
        <v xml:space="preserve">               (19) 595 - Distribution Maint Line Transformers</v>
      </c>
      <c r="I178" s="137">
        <f>C178-'UIP Detail (R)'!C175</f>
        <v>0</v>
      </c>
      <c r="J178" s="137">
        <f>D178-'UIP Detail (R)'!D175</f>
        <v>0</v>
      </c>
    </row>
    <row r="179" spans="1:10" ht="15" customHeight="1" x14ac:dyDescent="0.25">
      <c r="A179" s="59" t="s">
        <v>604</v>
      </c>
      <c r="B179" s="60">
        <f>'UIP Detail (R)'!B175</f>
        <v>0</v>
      </c>
      <c r="C179" s="60">
        <f>'UIP Detail (R)'!C175</f>
        <v>0</v>
      </c>
      <c r="D179" s="60">
        <f>'UIP Detail (R)'!D175</f>
        <v>0</v>
      </c>
      <c r="E179" s="60">
        <f t="shared" si="5"/>
        <v>0</v>
      </c>
      <c r="G179" s="23"/>
      <c r="H179" s="59" t="str">
        <f>'UIP Detail (R)'!A178</f>
        <v xml:space="preserve">               (19) 596 - Distribution Maint St Lighting/Signal</v>
      </c>
      <c r="I179" s="137">
        <f>C179-'UIP Detail (R)'!C176</f>
        <v>0</v>
      </c>
      <c r="J179" s="137">
        <f>D179-'UIP Detail (R)'!D176</f>
        <v>0</v>
      </c>
    </row>
    <row r="180" spans="1:10" ht="15" customHeight="1" x14ac:dyDescent="0.25">
      <c r="A180" s="59" t="s">
        <v>605</v>
      </c>
      <c r="B180" s="60">
        <f>'UIP Detail (R)'!B176</f>
        <v>0</v>
      </c>
      <c r="C180" s="60">
        <f>'UIP Detail (R)'!C176</f>
        <v>0</v>
      </c>
      <c r="D180" s="60">
        <f>'UIP Detail (R)'!D176</f>
        <v>0</v>
      </c>
      <c r="E180" s="60">
        <f t="shared" si="5"/>
        <v>0</v>
      </c>
      <c r="G180" s="23"/>
      <c r="H180" s="59" t="str">
        <f>'UIP Detail (R)'!A179</f>
        <v xml:space="preserve">               (19) 597 - Distribution Maint Meters</v>
      </c>
      <c r="I180" s="137">
        <f>C180-'UIP Detail (R)'!C177</f>
        <v>0</v>
      </c>
      <c r="J180" s="137">
        <f>D180-'UIP Detail (R)'!D177</f>
        <v>0</v>
      </c>
    </row>
    <row r="181" spans="1:10" ht="15" customHeight="1" x14ac:dyDescent="0.25">
      <c r="A181" s="59" t="s">
        <v>606</v>
      </c>
      <c r="B181" s="60">
        <f>'UIP Detail (R)'!B177</f>
        <v>0</v>
      </c>
      <c r="C181" s="60">
        <f>'UIP Detail (R)'!C177</f>
        <v>0</v>
      </c>
      <c r="D181" s="60">
        <f>'UIP Detail (R)'!D177</f>
        <v>0</v>
      </c>
      <c r="E181" s="60">
        <f t="shared" si="5"/>
        <v>0</v>
      </c>
      <c r="G181" s="23"/>
      <c r="H181" s="59" t="str">
        <f>'UIP Detail (R)'!A180</f>
        <v xml:space="preserve">               (19) 598 - Distribution Maint Misc Dist Plant</v>
      </c>
      <c r="I181" s="137">
        <f>C181-'UIP Detail (R)'!C178</f>
        <v>0</v>
      </c>
      <c r="J181" s="137">
        <f>D181-'UIP Detail (R)'!D178</f>
        <v>0</v>
      </c>
    </row>
    <row r="182" spans="1:10" ht="15" customHeight="1" x14ac:dyDescent="0.25">
      <c r="A182" s="59" t="s">
        <v>607</v>
      </c>
      <c r="B182" s="60">
        <f>'UIP Detail (R)'!B178</f>
        <v>0</v>
      </c>
      <c r="C182" s="60">
        <f>'UIP Detail (R)'!C178</f>
        <v>0</v>
      </c>
      <c r="D182" s="60">
        <f>'UIP Detail (R)'!D178</f>
        <v>0</v>
      </c>
      <c r="E182" s="60">
        <f t="shared" si="5"/>
        <v>0</v>
      </c>
      <c r="G182" s="23"/>
      <c r="H182" s="59" t="str">
        <f>'UIP Detail (R)'!A181</f>
        <v xml:space="preserve">               (19) 870 - Distribution Oper Supv &amp; Engineering</v>
      </c>
      <c r="I182" s="137">
        <f>C182-'UIP Detail (R)'!C179</f>
        <v>0</v>
      </c>
      <c r="J182" s="137">
        <f>D182-'UIP Detail (R)'!D179</f>
        <v>0</v>
      </c>
    </row>
    <row r="183" spans="1:10" ht="15" customHeight="1" x14ac:dyDescent="0.25">
      <c r="A183" s="59" t="s">
        <v>608</v>
      </c>
      <c r="B183" s="60">
        <f>'UIP Detail (R)'!B179</f>
        <v>0</v>
      </c>
      <c r="C183" s="60">
        <f>'UIP Detail (R)'!C179</f>
        <v>0</v>
      </c>
      <c r="D183" s="60">
        <f>'UIP Detail (R)'!D179</f>
        <v>0</v>
      </c>
      <c r="E183" s="60">
        <f t="shared" si="5"/>
        <v>0</v>
      </c>
      <c r="G183" s="23"/>
      <c r="H183" s="59" t="str">
        <f>'UIP Detail (R)'!A182</f>
        <v xml:space="preserve">               (19) 871 - Distribution Oper Load Dispatching</v>
      </c>
      <c r="I183" s="137">
        <f>C183-'UIP Detail (R)'!C180</f>
        <v>0</v>
      </c>
      <c r="J183" s="137">
        <f>D183-'UIP Detail (R)'!D180</f>
        <v>0</v>
      </c>
    </row>
    <row r="184" spans="1:10" ht="15" customHeight="1" x14ac:dyDescent="0.25">
      <c r="A184" s="59" t="s">
        <v>609</v>
      </c>
      <c r="B184" s="60">
        <f>'UIP Detail (R)'!B180</f>
        <v>0</v>
      </c>
      <c r="C184" s="60">
        <f>'UIP Detail (R)'!C180</f>
        <v>0</v>
      </c>
      <c r="D184" s="60">
        <f>'UIP Detail (R)'!D180</f>
        <v>0</v>
      </c>
      <c r="E184" s="60">
        <f t="shared" si="5"/>
        <v>0</v>
      </c>
      <c r="G184" s="23"/>
      <c r="H184" s="59" t="str">
        <f>'UIP Detail (R)'!A183</f>
        <v xml:space="preserve">               (19) 874 - Distribution Oper Mains &amp; Services Exp</v>
      </c>
      <c r="I184" s="137">
        <f>C184-'UIP Detail (R)'!C181</f>
        <v>0</v>
      </c>
      <c r="J184" s="137">
        <f>D184-'UIP Detail (R)'!D181</f>
        <v>0</v>
      </c>
    </row>
    <row r="185" spans="1:10" ht="15" customHeight="1" x14ac:dyDescent="0.25">
      <c r="A185" s="59" t="s">
        <v>610</v>
      </c>
      <c r="B185" s="60">
        <f>'UIP Detail (R)'!B181</f>
        <v>0</v>
      </c>
      <c r="C185" s="60">
        <f>'UIP Detail (R)'!C181</f>
        <v>0</v>
      </c>
      <c r="D185" s="60">
        <f>'UIP Detail (R)'!D181</f>
        <v>0</v>
      </c>
      <c r="E185" s="60">
        <f t="shared" si="5"/>
        <v>0</v>
      </c>
      <c r="G185" s="23"/>
      <c r="H185" s="59" t="str">
        <f>'UIP Detail (R)'!A184</f>
        <v xml:space="preserve">               (19) 875 - Distribution Oper Meas &amp; Reg Sta Gen</v>
      </c>
      <c r="I185" s="137">
        <f>C185-'UIP Detail (R)'!C182</f>
        <v>0</v>
      </c>
      <c r="J185" s="137">
        <f>D185-'UIP Detail (R)'!D182</f>
        <v>0</v>
      </c>
    </row>
    <row r="186" spans="1:10" ht="15" customHeight="1" x14ac:dyDescent="0.25">
      <c r="A186" s="59" t="s">
        <v>611</v>
      </c>
      <c r="B186" s="60">
        <f>'UIP Detail (R)'!B182</f>
        <v>0</v>
      </c>
      <c r="C186" s="60">
        <f>'UIP Detail (R)'!C182</f>
        <v>0</v>
      </c>
      <c r="D186" s="60">
        <f>'UIP Detail (R)'!D182</f>
        <v>0</v>
      </c>
      <c r="E186" s="60">
        <f t="shared" si="5"/>
        <v>0</v>
      </c>
      <c r="G186" s="23"/>
      <c r="H186" s="59" t="str">
        <f>'UIP Detail (R)'!A185</f>
        <v xml:space="preserve">               (19) 876 - Distribution Oper Meas &amp; Reg Sta Indus</v>
      </c>
      <c r="I186" s="137">
        <f>C186-'UIP Detail (R)'!C183</f>
        <v>0</v>
      </c>
      <c r="J186" s="137">
        <f>D186-'UIP Detail (R)'!D183</f>
        <v>0</v>
      </c>
    </row>
    <row r="187" spans="1:10" ht="15" customHeight="1" x14ac:dyDescent="0.25">
      <c r="A187" s="59" t="s">
        <v>612</v>
      </c>
      <c r="B187" s="60">
        <f>'UIP Detail (R)'!B183</f>
        <v>0</v>
      </c>
      <c r="C187" s="60">
        <f>'UIP Detail (R)'!C183</f>
        <v>0</v>
      </c>
      <c r="D187" s="60">
        <f>'UIP Detail (R)'!D183</f>
        <v>0</v>
      </c>
      <c r="E187" s="60">
        <f t="shared" si="5"/>
        <v>0</v>
      </c>
      <c r="G187" s="23"/>
      <c r="H187" s="59" t="str">
        <f>'UIP Detail (R)'!A186</f>
        <v xml:space="preserve">               (19) 878 - Distribution Oper Meter &amp; House Reg</v>
      </c>
      <c r="I187" s="137">
        <f>C187-'UIP Detail (R)'!C184</f>
        <v>0</v>
      </c>
      <c r="J187" s="137">
        <f>D187-'UIP Detail (R)'!D184</f>
        <v>0</v>
      </c>
    </row>
    <row r="188" spans="1:10" ht="15" customHeight="1" x14ac:dyDescent="0.25">
      <c r="A188" s="59" t="s">
        <v>613</v>
      </c>
      <c r="B188" s="60">
        <f>'UIP Detail (R)'!B184</f>
        <v>0</v>
      </c>
      <c r="C188" s="60">
        <f>'UIP Detail (R)'!C184</f>
        <v>0</v>
      </c>
      <c r="D188" s="60">
        <f>'UIP Detail (R)'!D184</f>
        <v>0</v>
      </c>
      <c r="E188" s="60">
        <f t="shared" si="5"/>
        <v>0</v>
      </c>
      <c r="G188" s="23"/>
      <c r="H188" s="59" t="str">
        <f>'UIP Detail (R)'!A187</f>
        <v xml:space="preserve">               (19) 879 - Distribution Oper Customer Install Exp</v>
      </c>
      <c r="I188" s="137">
        <f>C188-'UIP Detail (R)'!C185</f>
        <v>0</v>
      </c>
      <c r="J188" s="137">
        <f>D188-'UIP Detail (R)'!D185</f>
        <v>0</v>
      </c>
    </row>
    <row r="189" spans="1:10" ht="15" customHeight="1" x14ac:dyDescent="0.25">
      <c r="A189" s="59" t="s">
        <v>614</v>
      </c>
      <c r="B189" s="60">
        <f>'UIP Detail (R)'!B185</f>
        <v>0</v>
      </c>
      <c r="C189" s="60">
        <f>'UIP Detail (R)'!C185</f>
        <v>0</v>
      </c>
      <c r="D189" s="60">
        <f>'UIP Detail (R)'!D185</f>
        <v>0</v>
      </c>
      <c r="E189" s="60">
        <f t="shared" si="5"/>
        <v>0</v>
      </c>
      <c r="G189" s="23"/>
      <c r="H189" s="59" t="str">
        <f>'UIP Detail (R)'!A188</f>
        <v xml:space="preserve">               (19) 880 - Distribution Oper Other Expense</v>
      </c>
      <c r="I189" s="137">
        <f>C189-'UIP Detail (R)'!C186</f>
        <v>0</v>
      </c>
      <c r="J189" s="137">
        <f>D189-'UIP Detail (R)'!D186</f>
        <v>0</v>
      </c>
    </row>
    <row r="190" spans="1:10" ht="15" customHeight="1" x14ac:dyDescent="0.25">
      <c r="A190" s="59" t="s">
        <v>615</v>
      </c>
      <c r="B190" s="60">
        <f>'UIP Detail (R)'!B186</f>
        <v>0</v>
      </c>
      <c r="C190" s="60">
        <f>'UIP Detail (R)'!C186</f>
        <v>0</v>
      </c>
      <c r="D190" s="60">
        <f>'UIP Detail (R)'!D186</f>
        <v>0</v>
      </c>
      <c r="E190" s="60">
        <f t="shared" si="5"/>
        <v>0</v>
      </c>
      <c r="G190" s="23"/>
      <c r="H190" s="59" t="str">
        <f>'UIP Detail (R)'!A189</f>
        <v xml:space="preserve">               (19) 881 - Distribution Oper Rents Expense</v>
      </c>
      <c r="I190" s="137">
        <f>C190-'UIP Detail (R)'!C187</f>
        <v>0</v>
      </c>
      <c r="J190" s="137">
        <f>D190-'UIP Detail (R)'!D187</f>
        <v>0</v>
      </c>
    </row>
    <row r="191" spans="1:10" ht="15" customHeight="1" x14ac:dyDescent="0.25">
      <c r="A191" s="59" t="s">
        <v>616</v>
      </c>
      <c r="B191" s="60">
        <f>'UIP Detail (R)'!B187</f>
        <v>0</v>
      </c>
      <c r="C191" s="60">
        <f>'UIP Detail (R)'!C187</f>
        <v>0</v>
      </c>
      <c r="D191" s="60">
        <f>'UIP Detail (R)'!D187</f>
        <v>0</v>
      </c>
      <c r="E191" s="60">
        <f t="shared" si="5"/>
        <v>0</v>
      </c>
      <c r="G191" s="23"/>
      <c r="H191" s="59" t="str">
        <f>'UIP Detail (R)'!A191</f>
        <v xml:space="preserve">               (19) 887 - Distribution Maint Mains</v>
      </c>
      <c r="I191" s="137">
        <f>C191-'UIP Detail (R)'!C188</f>
        <v>0</v>
      </c>
      <c r="J191" s="137">
        <f>D191-'UIP Detail (R)'!D188</f>
        <v>0</v>
      </c>
    </row>
    <row r="192" spans="1:10" ht="15" customHeight="1" x14ac:dyDescent="0.25">
      <c r="A192" s="59" t="s">
        <v>617</v>
      </c>
      <c r="B192" s="60">
        <f>'UIP Detail (R)'!B188</f>
        <v>0</v>
      </c>
      <c r="C192" s="60">
        <f>'UIP Detail (R)'!C188</f>
        <v>0</v>
      </c>
      <c r="D192" s="60">
        <f>'UIP Detail (R)'!D188</f>
        <v>0</v>
      </c>
      <c r="E192" s="60">
        <f t="shared" si="5"/>
        <v>0</v>
      </c>
      <c r="G192" s="23"/>
      <c r="H192" s="59" t="str">
        <f>'UIP Detail (R)'!A192</f>
        <v xml:space="preserve">               (19) 889 - Distribution Maint Meas &amp; Reg Sta Gen</v>
      </c>
      <c r="I192" s="137">
        <f>C192-'UIP Detail (R)'!C189</f>
        <v>0</v>
      </c>
      <c r="J192" s="137">
        <f>D192-'UIP Detail (R)'!D189</f>
        <v>0</v>
      </c>
    </row>
    <row r="193" spans="1:10" ht="15" customHeight="1" x14ac:dyDescent="0.25">
      <c r="A193" s="59" t="s">
        <v>618</v>
      </c>
      <c r="B193" s="60">
        <f>'UIP Detail (R)'!B189</f>
        <v>0</v>
      </c>
      <c r="C193" s="60">
        <f>'UIP Detail (R)'!C189</f>
        <v>0</v>
      </c>
      <c r="D193" s="60">
        <f>'UIP Detail (R)'!D189</f>
        <v>0</v>
      </c>
      <c r="E193" s="60">
        <f t="shared" si="5"/>
        <v>0</v>
      </c>
      <c r="G193" s="23"/>
      <c r="H193" s="59" t="str">
        <f>'UIP Detail (R)'!A193</f>
        <v xml:space="preserve">               (19) 890 - Distribution Maint Meas &amp; Reg Sta Ind</v>
      </c>
      <c r="I193" s="137">
        <f>C193-'UIP Detail (R)'!C190</f>
        <v>0</v>
      </c>
      <c r="J193" s="137">
        <f>D193-'UIP Detail (R)'!D190</f>
        <v>0</v>
      </c>
    </row>
    <row r="194" spans="1:10" ht="15" customHeight="1" x14ac:dyDescent="0.25">
      <c r="A194" s="59" t="s">
        <v>619</v>
      </c>
      <c r="B194" s="60">
        <f>'UIP Detail (R)'!B190</f>
        <v>0</v>
      </c>
      <c r="C194" s="60">
        <f>'UIP Detail (R)'!C190</f>
        <v>0</v>
      </c>
      <c r="D194" s="60">
        <f>'UIP Detail (R)'!D190</f>
        <v>0</v>
      </c>
      <c r="E194" s="60">
        <f t="shared" si="5"/>
        <v>0</v>
      </c>
      <c r="G194" s="23"/>
      <c r="H194" s="59" t="str">
        <f>'UIP Detail (R)'!A194</f>
        <v xml:space="preserve">               (19) 892 - Distribution Maint Services</v>
      </c>
      <c r="I194" s="137">
        <f>C194-'UIP Detail (R)'!C191</f>
        <v>0</v>
      </c>
      <c r="J194" s="137">
        <f>D194-'UIP Detail (R)'!D191</f>
        <v>0</v>
      </c>
    </row>
    <row r="195" spans="1:10" ht="15" customHeight="1" x14ac:dyDescent="0.25">
      <c r="A195" s="59" t="s">
        <v>620</v>
      </c>
      <c r="B195" s="60">
        <f>'UIP Detail (R)'!B191</f>
        <v>0</v>
      </c>
      <c r="C195" s="60">
        <f>'UIP Detail (R)'!C191</f>
        <v>0</v>
      </c>
      <c r="D195" s="60">
        <f>'UIP Detail (R)'!D191</f>
        <v>0</v>
      </c>
      <c r="E195" s="60">
        <f t="shared" si="5"/>
        <v>0</v>
      </c>
      <c r="G195" s="23"/>
      <c r="H195" s="57" t="str">
        <f>'UIP Detail (R)'!A195</f>
        <v xml:space="preserve">               (19) 893 - Distribution Maint Meters &amp; House Reg</v>
      </c>
      <c r="I195" s="137">
        <f>C195-'UIP Detail (R)'!C192</f>
        <v>0</v>
      </c>
      <c r="J195" s="137">
        <f>D195-'UIP Detail (R)'!D192</f>
        <v>0</v>
      </c>
    </row>
    <row r="196" spans="1:10" ht="15" customHeight="1" x14ac:dyDescent="0.25">
      <c r="A196" s="59" t="s">
        <v>621</v>
      </c>
      <c r="B196" s="62">
        <f>'UIP Detail (R)'!B192</f>
        <v>0</v>
      </c>
      <c r="C196" s="62">
        <f>'UIP Detail (R)'!C192</f>
        <v>0</v>
      </c>
      <c r="D196" s="62">
        <f>'UIP Detail (R)'!D192</f>
        <v>0</v>
      </c>
      <c r="E196" s="62">
        <f>SUM(B196:D196)</f>
        <v>0</v>
      </c>
      <c r="G196" s="23"/>
      <c r="H196" s="59" t="str">
        <f>'UIP Detail (R)'!A196</f>
        <v xml:space="preserve">               (19) 894 - Distribution Maint Other Equipment</v>
      </c>
      <c r="I196" s="137">
        <f>C196-'UIP Detail (R)'!C193</f>
        <v>0</v>
      </c>
      <c r="J196" s="137">
        <f>D196-'UIP Detail (R)'!D193</f>
        <v>0</v>
      </c>
    </row>
    <row r="197" spans="1:10" ht="15" customHeight="1" x14ac:dyDescent="0.25">
      <c r="A197" s="59" t="s">
        <v>470</v>
      </c>
      <c r="B197" s="63">
        <f>SUM(B163:B196)</f>
        <v>0</v>
      </c>
      <c r="C197" s="63">
        <f>SUM(C163:C196)</f>
        <v>0</v>
      </c>
      <c r="D197" s="63">
        <f>SUM(D163:D196)</f>
        <v>0</v>
      </c>
      <c r="E197" s="63">
        <f>SUM(E163:E196)</f>
        <v>0</v>
      </c>
      <c r="G197" s="23"/>
      <c r="H197" s="59" t="str">
        <f>'UIP Detail (R)'!A197</f>
        <v xml:space="preserve">                    (19) SUBTOTAL</v>
      </c>
      <c r="I197" s="137">
        <f>C197-'UIP Detail (R)'!C194</f>
        <v>0</v>
      </c>
      <c r="J197" s="137">
        <f>D197-'UIP Detail (R)'!D194</f>
        <v>0</v>
      </c>
    </row>
    <row r="198" spans="1:10" ht="15" customHeight="1" x14ac:dyDescent="0.25">
      <c r="A198" s="57" t="s">
        <v>430</v>
      </c>
      <c r="B198" s="58"/>
      <c r="C198" s="58"/>
      <c r="D198" s="58"/>
      <c r="E198" s="58"/>
      <c r="G198" s="23"/>
      <c r="H198" s="59" t="str">
        <f>'UIP Detail (R)'!A198</f>
        <v xml:space="preserve">          20 - CUSTOMER ACCTS EXPENSES</v>
      </c>
      <c r="I198" s="137">
        <f>C198-'UIP Detail (R)'!C195</f>
        <v>0</v>
      </c>
      <c r="J198" s="137">
        <f>D198-'UIP Detail (R)'!D195</f>
        <v>0</v>
      </c>
    </row>
    <row r="199" spans="1:10" ht="15" customHeight="1" x14ac:dyDescent="0.25">
      <c r="A199" s="59" t="s">
        <v>622</v>
      </c>
      <c r="B199" s="60">
        <f>'UIP Detail (R)'!B195</f>
        <v>0</v>
      </c>
      <c r="C199" s="60">
        <f>'UIP Detail (R)'!C195</f>
        <v>0</v>
      </c>
      <c r="D199" s="60">
        <f>'UIP Detail (R)'!D195</f>
        <v>0</v>
      </c>
      <c r="E199" s="60">
        <f>SUM(B199:D199)</f>
        <v>0</v>
      </c>
      <c r="G199" s="23"/>
      <c r="H199" s="59" t="str">
        <f>'UIP Detail (R)'!A199</f>
        <v xml:space="preserve">               (20) 901 - Customer Accounts Supervision</v>
      </c>
      <c r="I199" s="137">
        <f>C199-'UIP Detail (R)'!C196</f>
        <v>0</v>
      </c>
      <c r="J199" s="137">
        <f>D199-'UIP Detail (R)'!D196</f>
        <v>0</v>
      </c>
    </row>
    <row r="200" spans="1:10" ht="15" customHeight="1" x14ac:dyDescent="0.25">
      <c r="A200" s="59" t="s">
        <v>623</v>
      </c>
      <c r="B200" s="60">
        <f>'UIP Detail (R)'!B196</f>
        <v>0</v>
      </c>
      <c r="C200" s="60">
        <f>'UIP Detail (R)'!C196</f>
        <v>0</v>
      </c>
      <c r="D200" s="60">
        <f>'UIP Detail (R)'!D196</f>
        <v>0</v>
      </c>
      <c r="E200" s="60">
        <f>SUM(B200:D200)</f>
        <v>0</v>
      </c>
      <c r="G200" s="23"/>
      <c r="H200" s="59" t="str">
        <f>'UIP Detail (R)'!A200</f>
        <v xml:space="preserve">               (20) 902 - Meter Reading Expense</v>
      </c>
      <c r="I200" s="137">
        <f>C200-'UIP Detail (R)'!C197</f>
        <v>0</v>
      </c>
      <c r="J200" s="137">
        <f>D200-'UIP Detail (R)'!D197</f>
        <v>0</v>
      </c>
    </row>
    <row r="201" spans="1:10" ht="15" customHeight="1" x14ac:dyDescent="0.25">
      <c r="A201" s="59" t="s">
        <v>624</v>
      </c>
      <c r="B201" s="60">
        <f>'UIP Detail (R)'!B197</f>
        <v>0</v>
      </c>
      <c r="C201" s="60">
        <f>'UIP Detail (R)'!C197</f>
        <v>0</v>
      </c>
      <c r="D201" s="60">
        <f>'UIP Detail (R)'!D197</f>
        <v>0</v>
      </c>
      <c r="E201" s="60">
        <f>SUM(B201:D201)</f>
        <v>0</v>
      </c>
      <c r="G201" s="23"/>
      <c r="H201" s="59" t="str">
        <f>'UIP Detail (R)'!A201</f>
        <v xml:space="preserve">               (20) 903 - Customer Records &amp; Collection Expense</v>
      </c>
      <c r="I201" s="137">
        <f>C201-'UIP Detail (R)'!C198</f>
        <v>0</v>
      </c>
      <c r="J201" s="137">
        <f>D201-'UIP Detail (R)'!D198</f>
        <v>0</v>
      </c>
    </row>
    <row r="202" spans="1:10" ht="15" customHeight="1" x14ac:dyDescent="0.25">
      <c r="A202" s="59" t="s">
        <v>625</v>
      </c>
      <c r="B202" s="60">
        <f>'UIP Detail (R)'!B198</f>
        <v>0</v>
      </c>
      <c r="C202" s="60">
        <f>'UIP Detail (R)'!C198</f>
        <v>0</v>
      </c>
      <c r="D202" s="60">
        <f>'UIP Detail (R)'!D198</f>
        <v>0</v>
      </c>
      <c r="E202" s="60">
        <f>SUM(B202:D202)</f>
        <v>0</v>
      </c>
      <c r="G202" s="23"/>
      <c r="H202" s="57" t="str">
        <f>'UIP Detail (R)'!A202</f>
        <v xml:space="preserve">               (20) 904 - Uncollectible Accounts</v>
      </c>
      <c r="I202" s="137">
        <f>C202-'UIP Detail (R)'!C199</f>
        <v>0</v>
      </c>
      <c r="J202" s="137">
        <f>D202-'UIP Detail (R)'!D199</f>
        <v>0</v>
      </c>
    </row>
    <row r="203" spans="1:10" ht="11.25" customHeight="1" x14ac:dyDescent="0.25">
      <c r="A203" s="59" t="s">
        <v>626</v>
      </c>
      <c r="B203" s="62">
        <f>'UIP Detail (R)'!B199</f>
        <v>0</v>
      </c>
      <c r="C203" s="62">
        <f>'UIP Detail (R)'!C199</f>
        <v>0</v>
      </c>
      <c r="D203" s="62">
        <f>'UIP Detail (R)'!D199</f>
        <v>0</v>
      </c>
      <c r="E203" s="62">
        <f>SUM(B203:D203)</f>
        <v>0</v>
      </c>
      <c r="G203" s="23"/>
      <c r="H203" s="59" t="str">
        <f>'UIP Detail (R)'!A203</f>
        <v xml:space="preserve">               (20) 905 - Misc. Customer Accounts Expense</v>
      </c>
      <c r="I203" s="137">
        <f>C203-'UIP Detail (R)'!C200</f>
        <v>0</v>
      </c>
      <c r="J203" s="137">
        <f>D203-'UIP Detail (R)'!D200</f>
        <v>0</v>
      </c>
    </row>
    <row r="204" spans="1:10" ht="15" customHeight="1" x14ac:dyDescent="0.25">
      <c r="A204" s="59" t="s">
        <v>470</v>
      </c>
      <c r="B204" s="63">
        <f>SUM(B199:B203)</f>
        <v>0</v>
      </c>
      <c r="C204" s="63">
        <f>SUM(C199:C203)</f>
        <v>0</v>
      </c>
      <c r="D204" s="63">
        <f>SUM(D199:D203)</f>
        <v>0</v>
      </c>
      <c r="E204" s="63">
        <f>SUM(E199:E203)</f>
        <v>0</v>
      </c>
      <c r="G204" s="23"/>
      <c r="H204" s="59" t="str">
        <f>'UIP Detail (R)'!A204</f>
        <v xml:space="preserve">                    (20) SUBTOTAL</v>
      </c>
      <c r="I204" s="137">
        <f>C204-'UIP Detail (R)'!C201</f>
        <v>0</v>
      </c>
      <c r="J204" s="137">
        <f>D204-'UIP Detail (R)'!D201</f>
        <v>0</v>
      </c>
    </row>
    <row r="205" spans="1:10" ht="15" customHeight="1" x14ac:dyDescent="0.25">
      <c r="A205" s="57" t="s">
        <v>431</v>
      </c>
      <c r="B205" s="58"/>
      <c r="C205" s="58"/>
      <c r="D205" s="58"/>
      <c r="E205" s="58"/>
      <c r="G205" s="23"/>
      <c r="H205" s="59" t="str">
        <f>'UIP Detail (R)'!A205</f>
        <v xml:space="preserve">          21 - CUSTOMER SERVICE EXPENSES</v>
      </c>
      <c r="I205" s="137">
        <f>C205-'UIP Detail (R)'!C202</f>
        <v>0</v>
      </c>
      <c r="J205" s="137">
        <f>D205-'UIP Detail (R)'!D202</f>
        <v>0</v>
      </c>
    </row>
    <row r="206" spans="1:10" ht="15" customHeight="1" x14ac:dyDescent="0.25">
      <c r="A206" s="59" t="s">
        <v>627</v>
      </c>
      <c r="B206" s="60">
        <f>'UIP Detail (R)'!B202</f>
        <v>0</v>
      </c>
      <c r="C206" s="60">
        <f>'UIP Detail (R)'!C202</f>
        <v>0</v>
      </c>
      <c r="D206" s="60">
        <f>'UIP Detail (R)'!D202</f>
        <v>0</v>
      </c>
      <c r="E206" s="60">
        <f t="shared" ref="E206:E211" si="6">SUM(B206:D206)</f>
        <v>0</v>
      </c>
      <c r="G206" s="23"/>
      <c r="H206" s="59" t="str">
        <f>'UIP Detail (R)'!A206</f>
        <v xml:space="preserve">               (21) 908 - Customer Assistance Expense</v>
      </c>
      <c r="I206" s="137">
        <f>C206-'UIP Detail (R)'!C203</f>
        <v>0</v>
      </c>
      <c r="J206" s="137">
        <f>D206-'UIP Detail (R)'!D203</f>
        <v>0</v>
      </c>
    </row>
    <row r="207" spans="1:10" ht="15" customHeight="1" x14ac:dyDescent="0.25">
      <c r="A207" s="59" t="s">
        <v>628</v>
      </c>
      <c r="B207" s="60">
        <f>'UIP Detail (R)'!B203</f>
        <v>0</v>
      </c>
      <c r="C207" s="60">
        <f>'UIP Detail (R)'!C203</f>
        <v>0</v>
      </c>
      <c r="D207" s="60">
        <f>'UIP Detail (R)'!D203</f>
        <v>0</v>
      </c>
      <c r="E207" s="60">
        <f t="shared" si="6"/>
        <v>0</v>
      </c>
      <c r="G207" s="23"/>
      <c r="H207" s="59" t="str">
        <f>'UIP Detail (R)'!A207</f>
        <v xml:space="preserve">               (21) 909 - Info &amp; Instructional Advertising</v>
      </c>
      <c r="I207" s="137">
        <f>C207-'UIP Detail (R)'!C204</f>
        <v>0</v>
      </c>
      <c r="J207" s="137">
        <f>D207-'UIP Detail (R)'!D204</f>
        <v>0</v>
      </c>
    </row>
    <row r="208" spans="1:10" ht="15" customHeight="1" x14ac:dyDescent="0.25">
      <c r="A208" s="59" t="s">
        <v>629</v>
      </c>
      <c r="B208" s="60">
        <f>'UIP Detail (R)'!B204</f>
        <v>0</v>
      </c>
      <c r="C208" s="60">
        <f>'UIP Detail (R)'!C204</f>
        <v>0</v>
      </c>
      <c r="D208" s="60">
        <f>'UIP Detail (R)'!D204</f>
        <v>0</v>
      </c>
      <c r="E208" s="60">
        <f t="shared" si="6"/>
        <v>0</v>
      </c>
      <c r="G208" s="23"/>
      <c r="H208" s="59" t="str">
        <f>'UIP Detail (R)'!A208</f>
        <v xml:space="preserve">               (21) 910 - Misc Cust Svc &amp; Info Expense</v>
      </c>
      <c r="I208" s="137">
        <f>C208-'UIP Detail (R)'!C205</f>
        <v>0</v>
      </c>
      <c r="J208" s="137">
        <f>D208-'UIP Detail (R)'!D205</f>
        <v>0</v>
      </c>
    </row>
    <row r="209" spans="1:10" ht="15" customHeight="1" x14ac:dyDescent="0.25">
      <c r="A209" s="59" t="s">
        <v>630</v>
      </c>
      <c r="B209" s="60">
        <f>'UIP Detail (R)'!B205</f>
        <v>0</v>
      </c>
      <c r="C209" s="60">
        <f>'UIP Detail (R)'!C205</f>
        <v>0</v>
      </c>
      <c r="D209" s="60">
        <f>'UIP Detail (R)'!D205</f>
        <v>0</v>
      </c>
      <c r="E209" s="60">
        <f t="shared" si="6"/>
        <v>0</v>
      </c>
      <c r="G209" s="23"/>
      <c r="H209" s="59" t="str">
        <f>'UIP Detail (R)'!A209</f>
        <v xml:space="preserve">               (21) 911 - Sales Supervision Exp</v>
      </c>
      <c r="I209" s="137">
        <f>C209-'UIP Detail (R)'!C206</f>
        <v>0</v>
      </c>
      <c r="J209" s="137">
        <f>D209-'UIP Detail (R)'!D206</f>
        <v>0</v>
      </c>
    </row>
    <row r="210" spans="1:10" ht="15" customHeight="1" x14ac:dyDescent="0.25">
      <c r="A210" s="59" t="s">
        <v>631</v>
      </c>
      <c r="B210" s="60">
        <f>'UIP Detail (R)'!B206</f>
        <v>0</v>
      </c>
      <c r="C210" s="60">
        <f>'UIP Detail (R)'!C206</f>
        <v>0</v>
      </c>
      <c r="D210" s="60">
        <f>'UIP Detail (R)'!D206</f>
        <v>0</v>
      </c>
      <c r="E210" s="60">
        <f t="shared" si="6"/>
        <v>0</v>
      </c>
      <c r="G210" s="23"/>
      <c r="H210" s="59" t="str">
        <f>'UIP Detail (R)'!A210</f>
        <v xml:space="preserve">               (21) 912 - Demonstration &amp; Selling Expense</v>
      </c>
      <c r="I210" s="137">
        <f>C210-'UIP Detail (R)'!C207</f>
        <v>0</v>
      </c>
      <c r="J210" s="137">
        <f>D210-'UIP Detail (R)'!D207</f>
        <v>0</v>
      </c>
    </row>
    <row r="211" spans="1:10" ht="15" customHeight="1" x14ac:dyDescent="0.25">
      <c r="A211" s="59" t="s">
        <v>632</v>
      </c>
      <c r="B211" s="60">
        <f>'UIP Detail (R)'!B207</f>
        <v>0</v>
      </c>
      <c r="C211" s="60">
        <f>'UIP Detail (R)'!C207</f>
        <v>0</v>
      </c>
      <c r="D211" s="60">
        <f>'UIP Detail (R)'!D207</f>
        <v>0</v>
      </c>
      <c r="E211" s="60">
        <f t="shared" si="6"/>
        <v>0</v>
      </c>
      <c r="G211" s="23"/>
      <c r="H211" s="57" t="str">
        <f>'UIP Detail (R)'!A211</f>
        <v xml:space="preserve">               (21) 913 - Advertising Expenses</v>
      </c>
      <c r="I211" s="137">
        <f>C211-'UIP Detail (R)'!C208</f>
        <v>0</v>
      </c>
      <c r="J211" s="137">
        <f>D211-'UIP Detail (R)'!D208</f>
        <v>0</v>
      </c>
    </row>
    <row r="212" spans="1:10" ht="15" customHeight="1" x14ac:dyDescent="0.25">
      <c r="A212" s="59" t="s">
        <v>633</v>
      </c>
      <c r="B212" s="62">
        <f>'UIP Detail (R)'!B208</f>
        <v>0</v>
      </c>
      <c r="C212" s="62">
        <f>'UIP Detail (R)'!C208</f>
        <v>0</v>
      </c>
      <c r="D212" s="62">
        <f>'UIP Detail (R)'!D208</f>
        <v>0</v>
      </c>
      <c r="E212" s="62">
        <f>SUM(B212:D212)</f>
        <v>0</v>
      </c>
      <c r="G212" s="23"/>
      <c r="H212" s="59" t="str">
        <f>'UIP Detail (R)'!A212</f>
        <v xml:space="preserve">               (21) 916 - Misc. Sales Expense</v>
      </c>
      <c r="I212" s="137">
        <f>C212-'UIP Detail (R)'!C209</f>
        <v>0</v>
      </c>
      <c r="J212" s="137">
        <f>D212-'UIP Detail (R)'!D209</f>
        <v>0</v>
      </c>
    </row>
    <row r="213" spans="1:10" ht="15" customHeight="1" x14ac:dyDescent="0.25">
      <c r="A213" s="59" t="s">
        <v>470</v>
      </c>
      <c r="B213" s="63">
        <f>SUM(B206:B212)</f>
        <v>0</v>
      </c>
      <c r="C213" s="63">
        <f>SUM(C206:C212)</f>
        <v>0</v>
      </c>
      <c r="D213" s="63">
        <f>SUM(D206:D212)</f>
        <v>0</v>
      </c>
      <c r="E213" s="63">
        <f>SUM(E206:E212)</f>
        <v>0</v>
      </c>
      <c r="G213" s="23"/>
      <c r="H213" s="59" t="str">
        <f>'UIP Detail (R)'!A213</f>
        <v xml:space="preserve">                    (21) SUBTOTAL</v>
      </c>
      <c r="I213" s="137">
        <f>C213-'UIP Detail (R)'!C210</f>
        <v>0</v>
      </c>
      <c r="J213" s="137">
        <f>D213-'UIP Detail (R)'!D210</f>
        <v>0</v>
      </c>
    </row>
    <row r="214" spans="1:10" ht="15" customHeight="1" x14ac:dyDescent="0.25">
      <c r="A214" s="57" t="s">
        <v>432</v>
      </c>
      <c r="B214" s="63"/>
      <c r="C214" s="63"/>
      <c r="D214" s="63"/>
      <c r="E214" s="63"/>
      <c r="G214" s="23"/>
      <c r="H214" s="57" t="str">
        <f>'UIP Detail (R)'!A214</f>
        <v xml:space="preserve">          22 - CONSERVATION AMORTIZATION</v>
      </c>
      <c r="I214" s="137">
        <f>C214-'UIP Detail (R)'!C211</f>
        <v>0</v>
      </c>
      <c r="J214" s="137">
        <f>D214-'UIP Detail (R)'!D211</f>
        <v>0</v>
      </c>
    </row>
    <row r="215" spans="1:10" ht="15" customHeight="1" x14ac:dyDescent="0.25">
      <c r="A215" s="59" t="s">
        <v>634</v>
      </c>
      <c r="B215" s="62">
        <f>'UIP Detail (R)'!B211</f>
        <v>0</v>
      </c>
      <c r="C215" s="62">
        <f>'UIP Detail (R)'!C211</f>
        <v>0</v>
      </c>
      <c r="D215" s="62">
        <f>'UIP Detail (R)'!D211</f>
        <v>0</v>
      </c>
      <c r="E215" s="62">
        <f>SUM(B215:D215)</f>
        <v>0</v>
      </c>
      <c r="G215" s="23"/>
      <c r="H215" s="59" t="str">
        <f>'UIP Detail (R)'!A215</f>
        <v xml:space="preserve">               (22) 908 - Customer Assistance Expense</v>
      </c>
      <c r="I215" s="137">
        <f>C215-'UIP Detail (R)'!C212</f>
        <v>0</v>
      </c>
      <c r="J215" s="137">
        <f>D215-'UIP Detail (R)'!D212</f>
        <v>0</v>
      </c>
    </row>
    <row r="216" spans="1:10" ht="15" customHeight="1" x14ac:dyDescent="0.25">
      <c r="A216" s="59" t="s">
        <v>470</v>
      </c>
      <c r="B216" s="58">
        <f>+B215</f>
        <v>0</v>
      </c>
      <c r="C216" s="58">
        <f>+C215</f>
        <v>0</v>
      </c>
      <c r="D216" s="58">
        <f>+D215</f>
        <v>0</v>
      </c>
      <c r="E216" s="58">
        <f>+E215</f>
        <v>0</v>
      </c>
      <c r="G216" s="23"/>
      <c r="H216" s="59" t="str">
        <f>'UIP Detail (R)'!A216</f>
        <v xml:space="preserve">                    (22) SUBTOTAL</v>
      </c>
      <c r="I216" s="137">
        <f>C216-'UIP Detail (R)'!C213</f>
        <v>0</v>
      </c>
      <c r="J216" s="137">
        <f>D216-'UIP Detail (R)'!D213</f>
        <v>0</v>
      </c>
    </row>
    <row r="217" spans="1:10" ht="15" customHeight="1" x14ac:dyDescent="0.25">
      <c r="A217" s="57" t="s">
        <v>433</v>
      </c>
      <c r="B217" s="58"/>
      <c r="C217" s="58"/>
      <c r="D217" s="58"/>
      <c r="E217" s="58"/>
      <c r="G217" s="23"/>
      <c r="H217" s="59" t="str">
        <f>'UIP Detail (R)'!A217</f>
        <v xml:space="preserve">          23 - ADMIN &amp; GENERAL EXPENSE</v>
      </c>
      <c r="I217" s="137">
        <f>C217-'UIP Detail (R)'!C214</f>
        <v>0</v>
      </c>
      <c r="J217" s="137">
        <f>D217-'UIP Detail (R)'!D214</f>
        <v>0</v>
      </c>
    </row>
    <row r="218" spans="1:10" ht="15" customHeight="1" x14ac:dyDescent="0.25">
      <c r="A218" s="59" t="s">
        <v>635</v>
      </c>
      <c r="B218" s="60">
        <f>'UIP Detail (R)'!B214</f>
        <v>0</v>
      </c>
      <c r="C218" s="60">
        <f>'UIP Detail (R)'!C214</f>
        <v>0</v>
      </c>
      <c r="D218" s="60">
        <f>'UIP Detail (R)'!D214</f>
        <v>0</v>
      </c>
      <c r="E218" s="60">
        <f t="shared" ref="E218:E230" si="7">SUM(B218:D218)</f>
        <v>0</v>
      </c>
      <c r="G218" s="23"/>
      <c r="H218" s="59" t="str">
        <f>'UIP Detail (R)'!A218</f>
        <v xml:space="preserve">               (23) 920 - A &amp; G Salaries</v>
      </c>
      <c r="I218" s="137">
        <f>C218-'UIP Detail (R)'!C215</f>
        <v>0</v>
      </c>
      <c r="J218" s="137">
        <f>D218-'UIP Detail (R)'!D215</f>
        <v>0</v>
      </c>
    </row>
    <row r="219" spans="1:10" ht="15" customHeight="1" x14ac:dyDescent="0.25">
      <c r="A219" s="59" t="s">
        <v>636</v>
      </c>
      <c r="B219" s="60">
        <f>'UIP Detail (R)'!B215</f>
        <v>0</v>
      </c>
      <c r="C219" s="60">
        <f>'UIP Detail (R)'!C215</f>
        <v>0</v>
      </c>
      <c r="D219" s="60">
        <f>'UIP Detail (R)'!D215</f>
        <v>0</v>
      </c>
      <c r="E219" s="60">
        <f t="shared" si="7"/>
        <v>0</v>
      </c>
      <c r="G219" s="23"/>
      <c r="H219" s="59" t="str">
        <f>'UIP Detail (R)'!A219</f>
        <v xml:space="preserve">               (23) 921 - Office Supplies and Expenses</v>
      </c>
      <c r="I219" s="137">
        <f>C219-'UIP Detail (R)'!C216</f>
        <v>0</v>
      </c>
      <c r="J219" s="137">
        <f>D219-'UIP Detail (R)'!D216</f>
        <v>0</v>
      </c>
    </row>
    <row r="220" spans="1:10" ht="15" customHeight="1" x14ac:dyDescent="0.25">
      <c r="A220" s="59" t="s">
        <v>637</v>
      </c>
      <c r="B220" s="60">
        <f>'UIP Detail (R)'!B216</f>
        <v>0</v>
      </c>
      <c r="C220" s="60">
        <f>'UIP Detail (R)'!C216</f>
        <v>0</v>
      </c>
      <c r="D220" s="60">
        <f>'UIP Detail (R)'!D216</f>
        <v>0</v>
      </c>
      <c r="E220" s="60">
        <f t="shared" si="7"/>
        <v>0</v>
      </c>
      <c r="G220" s="23"/>
      <c r="H220" s="59" t="str">
        <f>'UIP Detail (R)'!A220</f>
        <v xml:space="preserve">               (23) 922 - Admin Expenses Transferred</v>
      </c>
      <c r="I220" s="137">
        <f>C220-'UIP Detail (R)'!C217</f>
        <v>0</v>
      </c>
      <c r="J220" s="137">
        <f>D220-'UIP Detail (R)'!D217</f>
        <v>0</v>
      </c>
    </row>
    <row r="221" spans="1:10" ht="15" customHeight="1" x14ac:dyDescent="0.25">
      <c r="A221" s="59" t="s">
        <v>638</v>
      </c>
      <c r="B221" s="60">
        <f>'UIP Detail (R)'!B217</f>
        <v>0</v>
      </c>
      <c r="C221" s="60">
        <f>'UIP Detail (R)'!C217</f>
        <v>0</v>
      </c>
      <c r="D221" s="60">
        <f>'UIP Detail (R)'!D217</f>
        <v>0</v>
      </c>
      <c r="E221" s="60">
        <f t="shared" si="7"/>
        <v>0</v>
      </c>
      <c r="G221" s="23"/>
      <c r="H221" s="59" t="str">
        <f>'UIP Detail (R)'!A221</f>
        <v xml:space="preserve">               (23) 923 - Outside Services Employed</v>
      </c>
      <c r="I221" s="137">
        <f>C221-'UIP Detail (R)'!C218</f>
        <v>0</v>
      </c>
      <c r="J221" s="137">
        <f>D221-'UIP Detail (R)'!D218</f>
        <v>0</v>
      </c>
    </row>
    <row r="222" spans="1:10" ht="15" customHeight="1" x14ac:dyDescent="0.25">
      <c r="A222" s="59" t="s">
        <v>639</v>
      </c>
      <c r="B222" s="60">
        <f>'UIP Detail (R)'!B218</f>
        <v>0</v>
      </c>
      <c r="C222" s="60">
        <f>'UIP Detail (R)'!C218</f>
        <v>0</v>
      </c>
      <c r="D222" s="60">
        <f>'UIP Detail (R)'!D218</f>
        <v>0</v>
      </c>
      <c r="E222" s="60">
        <f t="shared" si="7"/>
        <v>0</v>
      </c>
      <c r="G222" s="23"/>
      <c r="H222" s="59" t="str">
        <f>'UIP Detail (R)'!A222</f>
        <v xml:space="preserve">               (23) 924 - Property Insurance</v>
      </c>
      <c r="I222" s="137">
        <f>C222-'UIP Detail (R)'!C219</f>
        <v>0</v>
      </c>
      <c r="J222" s="137">
        <f>D222-'UIP Detail (R)'!D219</f>
        <v>0</v>
      </c>
    </row>
    <row r="223" spans="1:10" ht="15" customHeight="1" x14ac:dyDescent="0.25">
      <c r="A223" s="59" t="s">
        <v>640</v>
      </c>
      <c r="B223" s="60">
        <f>'UIP Detail (R)'!B219</f>
        <v>0</v>
      </c>
      <c r="C223" s="60">
        <f>'UIP Detail (R)'!C219</f>
        <v>0</v>
      </c>
      <c r="D223" s="60">
        <f>'UIP Detail (R)'!D219</f>
        <v>0</v>
      </c>
      <c r="E223" s="60">
        <f t="shared" si="7"/>
        <v>0</v>
      </c>
      <c r="G223" s="23"/>
      <c r="H223" s="59" t="str">
        <f>'UIP Detail (R)'!A223</f>
        <v xml:space="preserve">               (23) 925 - Injuries &amp; Damages</v>
      </c>
      <c r="I223" s="137">
        <f>C223-'UIP Detail (R)'!C220</f>
        <v>0</v>
      </c>
      <c r="J223" s="137">
        <f>D223-'UIP Detail (R)'!D220</f>
        <v>0</v>
      </c>
    </row>
    <row r="224" spans="1:10" ht="15" customHeight="1" x14ac:dyDescent="0.25">
      <c r="A224" s="59" t="s">
        <v>641</v>
      </c>
      <c r="B224" s="60">
        <f>'UIP Detail (R)'!B220</f>
        <v>0</v>
      </c>
      <c r="C224" s="60">
        <f>'UIP Detail (R)'!C220</f>
        <v>0</v>
      </c>
      <c r="D224" s="60">
        <f>'UIP Detail (R)'!D220</f>
        <v>0</v>
      </c>
      <c r="E224" s="60">
        <f t="shared" si="7"/>
        <v>0</v>
      </c>
      <c r="G224" s="23"/>
      <c r="H224" s="59" t="str">
        <f>'UIP Detail (R)'!A224</f>
        <v xml:space="preserve">               (23) 926 - Emp Pension &amp; Benefits</v>
      </c>
      <c r="I224" s="137">
        <f>C224-'UIP Detail (R)'!C221</f>
        <v>0</v>
      </c>
      <c r="J224" s="137">
        <f>D224-'UIP Detail (R)'!D221</f>
        <v>0</v>
      </c>
    </row>
    <row r="225" spans="1:10" ht="15" customHeight="1" x14ac:dyDescent="0.25">
      <c r="A225" s="59" t="s">
        <v>642</v>
      </c>
      <c r="B225" s="60">
        <f>'UIP Detail (R)'!B221</f>
        <v>0</v>
      </c>
      <c r="C225" s="60">
        <f>'UIP Detail (R)'!C221</f>
        <v>0</v>
      </c>
      <c r="D225" s="60">
        <f>'UIP Detail (R)'!D221</f>
        <v>0</v>
      </c>
      <c r="E225" s="60">
        <f t="shared" si="7"/>
        <v>0</v>
      </c>
      <c r="G225" s="23"/>
      <c r="H225" s="59" t="str">
        <f>'UIP Detail (R)'!A225</f>
        <v xml:space="preserve">               (23) 928 - Regulatory Commission Expense</v>
      </c>
      <c r="I225" s="137">
        <f>C225-'UIP Detail (R)'!C222</f>
        <v>0</v>
      </c>
      <c r="J225" s="137">
        <f>D225-'UIP Detail (R)'!D222</f>
        <v>0</v>
      </c>
    </row>
    <row r="226" spans="1:10" ht="15" customHeight="1" x14ac:dyDescent="0.25">
      <c r="A226" s="59" t="s">
        <v>643</v>
      </c>
      <c r="B226" s="60">
        <f>'UIP Detail (R)'!B222</f>
        <v>0</v>
      </c>
      <c r="C226" s="60">
        <f>'UIP Detail (R)'!C222</f>
        <v>0</v>
      </c>
      <c r="D226" s="60">
        <f>'UIP Detail (R)'!D222</f>
        <v>0</v>
      </c>
      <c r="E226" s="60">
        <f t="shared" si="7"/>
        <v>0</v>
      </c>
      <c r="G226" s="23"/>
      <c r="H226" s="59" t="str">
        <f>'UIP Detail (R)'!A226</f>
        <v xml:space="preserve">               (23) 9301 - Gen Advertising Exp</v>
      </c>
      <c r="I226" s="137">
        <f>C226-'UIP Detail (R)'!C223</f>
        <v>0</v>
      </c>
      <c r="J226" s="137">
        <f>D226-'UIP Detail (R)'!D223</f>
        <v>0</v>
      </c>
    </row>
    <row r="227" spans="1:10" ht="15" customHeight="1" x14ac:dyDescent="0.25">
      <c r="A227" s="59" t="s">
        <v>644</v>
      </c>
      <c r="B227" s="60">
        <f>'UIP Detail (R)'!B223</f>
        <v>0</v>
      </c>
      <c r="C227" s="60">
        <f>'UIP Detail (R)'!C223</f>
        <v>0</v>
      </c>
      <c r="D227" s="60">
        <f>'UIP Detail (R)'!D223</f>
        <v>0</v>
      </c>
      <c r="E227" s="60">
        <f t="shared" si="7"/>
        <v>0</v>
      </c>
      <c r="G227" s="23"/>
      <c r="H227" s="59" t="str">
        <f>'UIP Detail (R)'!A227</f>
        <v xml:space="preserve">               (23) 9302 - Misc. General Expenses</v>
      </c>
      <c r="I227" s="137">
        <f>C227-'UIP Detail (R)'!C224</f>
        <v>0</v>
      </c>
      <c r="J227" s="137">
        <f>D227-'UIP Detail (R)'!D224</f>
        <v>0</v>
      </c>
    </row>
    <row r="228" spans="1:10" ht="15" customHeight="1" x14ac:dyDescent="0.25">
      <c r="A228" s="59" t="s">
        <v>645</v>
      </c>
      <c r="B228" s="60">
        <f>'UIP Detail (R)'!B224</f>
        <v>0</v>
      </c>
      <c r="C228" s="60">
        <f>'UIP Detail (R)'!C224</f>
        <v>0</v>
      </c>
      <c r="D228" s="60">
        <f>'UIP Detail (R)'!D224</f>
        <v>0</v>
      </c>
      <c r="E228" s="60">
        <f t="shared" si="7"/>
        <v>0</v>
      </c>
      <c r="G228" s="23"/>
      <c r="H228" s="59" t="str">
        <f>'UIP Detail (R)'!A228</f>
        <v xml:space="preserve">               (23) 931 - Rents</v>
      </c>
      <c r="I228" s="137">
        <f>C228-'UIP Detail (R)'!C225</f>
        <v>0</v>
      </c>
      <c r="J228" s="137">
        <f>D228-'UIP Detail (R)'!D225</f>
        <v>0</v>
      </c>
    </row>
    <row r="229" spans="1:10" ht="15" customHeight="1" x14ac:dyDescent="0.25">
      <c r="A229" s="59" t="s">
        <v>646</v>
      </c>
      <c r="B229" s="60">
        <f>'UIP Detail (R)'!B225</f>
        <v>0</v>
      </c>
      <c r="C229" s="60">
        <f>'UIP Detail (R)'!C225</f>
        <v>0</v>
      </c>
      <c r="D229" s="60">
        <f>'UIP Detail (R)'!D225</f>
        <v>0</v>
      </c>
      <c r="E229" s="60">
        <f t="shared" si="7"/>
        <v>0</v>
      </c>
      <c r="G229" s="23"/>
      <c r="H229" s="71" t="str">
        <f>'UIP Detail (R)'!A229</f>
        <v xml:space="preserve">               (23) 932 - Maint Of General Plant- Gas</v>
      </c>
      <c r="I229" s="137">
        <f>C229-'UIP Detail (R)'!C226</f>
        <v>0</v>
      </c>
      <c r="J229" s="137">
        <f>D229-'UIP Detail (R)'!D226</f>
        <v>0</v>
      </c>
    </row>
    <row r="230" spans="1:10" ht="15" customHeight="1" x14ac:dyDescent="0.25">
      <c r="A230" s="59" t="s">
        <v>78</v>
      </c>
      <c r="B230" s="62">
        <f>'UIP Detail (R)'!B226</f>
        <v>0</v>
      </c>
      <c r="C230" s="62">
        <f>'UIP Detail (R)'!C226</f>
        <v>0</v>
      </c>
      <c r="D230" s="62">
        <f>'UIP Detail (R)'!D226</f>
        <v>0</v>
      </c>
      <c r="E230" s="62">
        <f t="shared" si="7"/>
        <v>0</v>
      </c>
      <c r="G230" s="23"/>
      <c r="H230" s="59" t="str">
        <f>'UIP Detail (R)'!A230</f>
        <v xml:space="preserve">               (23) 935 - Maint General Plant - Electric</v>
      </c>
      <c r="I230" s="137">
        <f>C230-'UIP Detail (R)'!C228</f>
        <v>0</v>
      </c>
      <c r="J230" s="137">
        <f>D230-'UIP Detail (R)'!D228</f>
        <v>0</v>
      </c>
    </row>
    <row r="231" spans="1:10" ht="15" customHeight="1" x14ac:dyDescent="0.25">
      <c r="A231" s="59" t="s">
        <v>470</v>
      </c>
      <c r="B231" s="68">
        <f>SUM(B218:B230)</f>
        <v>0</v>
      </c>
      <c r="C231" s="68">
        <f>SUM(C218:C230)</f>
        <v>0</v>
      </c>
      <c r="D231" s="68">
        <f>SUM(D218:D230)</f>
        <v>0</v>
      </c>
      <c r="E231" s="68">
        <f>SUM(E218:E230)</f>
        <v>0</v>
      </c>
      <c r="G231" s="23"/>
      <c r="H231" s="70" t="str">
        <f>'UIP Detail (R)'!A231</f>
        <v xml:space="preserve">                    (23) SUBTOTAL</v>
      </c>
      <c r="I231" s="137">
        <f>C231-'UIP Detail (R)'!C229</f>
        <v>0</v>
      </c>
      <c r="J231" s="137">
        <f>D231-'UIP Detail (R)'!D229</f>
        <v>0</v>
      </c>
    </row>
    <row r="232" spans="1:10" ht="6" customHeight="1" thickBot="1" x14ac:dyDescent="0.3">
      <c r="A232" s="71" t="s">
        <v>647</v>
      </c>
      <c r="B232" s="69">
        <f>+B132+B161+B197+B204+B213+B216+B231</f>
        <v>0</v>
      </c>
      <c r="C232" s="69">
        <f>+C132+C161+C197+C204+C213+C216+C231</f>
        <v>0</v>
      </c>
      <c r="D232" s="69">
        <f>+D132+D161+D197+D204+D213+D216+D231</f>
        <v>0</v>
      </c>
      <c r="E232" s="69">
        <f>+E132+E161+E197+E204+E213+E216+E231</f>
        <v>0</v>
      </c>
      <c r="G232" s="23"/>
      <c r="H232" s="57" t="str">
        <f>'UIP Detail (R)'!A232</f>
        <v xml:space="preserve">     TOTAL OPERATING AND MAINTENANCE</v>
      </c>
      <c r="I232" s="137">
        <f>C232-'UIP Detail (R)'!C230</f>
        <v>0</v>
      </c>
      <c r="J232" s="137">
        <f>D232-'UIP Detail (R)'!D230</f>
        <v>0</v>
      </c>
    </row>
    <row r="233" spans="1:10" ht="15" customHeight="1" thickTop="1" x14ac:dyDescent="0.25">
      <c r="A233" s="59"/>
      <c r="B233" s="63"/>
      <c r="C233" s="63"/>
      <c r="D233" s="63"/>
      <c r="E233" s="63"/>
      <c r="G233" s="23"/>
      <c r="H233" s="59">
        <f>'UIP Detail (R)'!A233</f>
        <v>0</v>
      </c>
      <c r="I233" s="137">
        <f>C233-'UIP Detail (R)'!C231</f>
        <v>0</v>
      </c>
      <c r="J233" s="137">
        <f>D233-'UIP Detail (R)'!D231</f>
        <v>0</v>
      </c>
    </row>
    <row r="234" spans="1:10" ht="15" customHeight="1" x14ac:dyDescent="0.25">
      <c r="A234" s="70" t="s">
        <v>648</v>
      </c>
      <c r="B234" s="63"/>
      <c r="C234" s="63"/>
      <c r="D234" s="63"/>
      <c r="E234" s="63"/>
      <c r="G234" s="23"/>
      <c r="H234" s="59" t="str">
        <f>'UIP Detail (R)'!A234</f>
        <v xml:space="preserve">     DEPRECIATION, DEPLETION AND AMORTIZATION</v>
      </c>
      <c r="I234" s="137">
        <f>C234-'UIP Detail (R)'!C232</f>
        <v>0</v>
      </c>
      <c r="J234" s="137">
        <f>D234-'UIP Detail (R)'!D232</f>
        <v>0</v>
      </c>
    </row>
    <row r="235" spans="1:10" ht="15" customHeight="1" x14ac:dyDescent="0.25">
      <c r="A235" s="57" t="s">
        <v>434</v>
      </c>
      <c r="B235" s="58"/>
      <c r="C235" s="58"/>
      <c r="D235" s="58"/>
      <c r="E235" s="58"/>
      <c r="G235" s="23"/>
      <c r="H235" s="59" t="str">
        <f>'UIP Detail (R)'!A235</f>
        <v xml:space="preserve">          24 - DEPRECIATION</v>
      </c>
      <c r="I235" s="137">
        <f>C235-'UIP Detail (R)'!C233</f>
        <v>0</v>
      </c>
      <c r="J235" s="137">
        <f>D235-'UIP Detail (R)'!D233</f>
        <v>0</v>
      </c>
    </row>
    <row r="236" spans="1:10" ht="15" customHeight="1" x14ac:dyDescent="0.25">
      <c r="A236" s="59" t="s">
        <v>649</v>
      </c>
      <c r="B236" s="60">
        <f>'UIP Detail (R)'!B233</f>
        <v>0</v>
      </c>
      <c r="C236" s="60">
        <f>'UIP Detail (R)'!C233</f>
        <v>0</v>
      </c>
      <c r="D236" s="60">
        <f>'UIP Detail (R)'!D233</f>
        <v>0</v>
      </c>
      <c r="E236" s="60">
        <f>SUM(B236:D236)</f>
        <v>0</v>
      </c>
      <c r="G236" s="23"/>
      <c r="H236" s="57" t="str">
        <f>'UIP Detail (R)'!A236</f>
        <v xml:space="preserve">               (24) 403 - Depreciation Expense</v>
      </c>
      <c r="I236" s="137">
        <f>C236-'UIP Detail (R)'!C234</f>
        <v>0</v>
      </c>
      <c r="J236" s="137">
        <f>D236-'UIP Detail (R)'!D234</f>
        <v>0</v>
      </c>
    </row>
    <row r="237" spans="1:10" ht="15" customHeight="1" x14ac:dyDescent="0.25">
      <c r="A237" s="59" t="s">
        <v>650</v>
      </c>
      <c r="B237" s="62">
        <f>'UIP Detail (R)'!B234</f>
        <v>0</v>
      </c>
      <c r="C237" s="62">
        <f>'UIP Detail (R)'!C234</f>
        <v>0</v>
      </c>
      <c r="D237" s="62">
        <f>'UIP Detail (R)'!D234</f>
        <v>0</v>
      </c>
      <c r="E237" s="62">
        <f>SUM(B237:D237)</f>
        <v>0</v>
      </c>
      <c r="G237" s="23"/>
      <c r="H237" s="59" t="str">
        <f>'UIP Detail (R)'!A237</f>
        <v xml:space="preserve">               (24) 4031 - Depreciation Expense - FAS143</v>
      </c>
      <c r="I237" s="137">
        <f>C237-'UIP Detail (R)'!C235</f>
        <v>0</v>
      </c>
      <c r="J237" s="137">
        <f>D237-'UIP Detail (R)'!D235</f>
        <v>0</v>
      </c>
    </row>
    <row r="238" spans="1:10" ht="15" customHeight="1" x14ac:dyDescent="0.25">
      <c r="A238" s="59" t="s">
        <v>470</v>
      </c>
      <c r="B238" s="58">
        <f>SUM(B236:B237)</f>
        <v>0</v>
      </c>
      <c r="C238" s="58">
        <f>SUM(C236:C237)</f>
        <v>0</v>
      </c>
      <c r="D238" s="58">
        <f>SUM(D236:D237)</f>
        <v>0</v>
      </c>
      <c r="E238" s="63">
        <f>SUM(E236:E237)</f>
        <v>0</v>
      </c>
      <c r="G238" s="23"/>
      <c r="H238" s="59" t="str">
        <f>'UIP Detail (R)'!A238</f>
        <v xml:space="preserve">                    (24) SUBTOTAL</v>
      </c>
      <c r="I238" s="137">
        <f>C238-'UIP Detail (R)'!C236</f>
        <v>0</v>
      </c>
      <c r="J238" s="137">
        <f>D238-'UIP Detail (R)'!D236</f>
        <v>0</v>
      </c>
    </row>
    <row r="239" spans="1:10" ht="15" customHeight="1" x14ac:dyDescent="0.25">
      <c r="A239" s="57" t="s">
        <v>435</v>
      </c>
      <c r="B239" s="63"/>
      <c r="C239" s="63"/>
      <c r="D239" s="63"/>
      <c r="E239" s="63"/>
      <c r="G239" s="23"/>
      <c r="H239" s="59" t="str">
        <f>'UIP Detail (R)'!A239</f>
        <v xml:space="preserve">          25 - AMORTIZATION</v>
      </c>
      <c r="I239" s="137">
        <f>C239-'UIP Detail (R)'!C237</f>
        <v>0</v>
      </c>
      <c r="J239" s="137">
        <f>D239-'UIP Detail (R)'!D237</f>
        <v>0</v>
      </c>
    </row>
    <row r="240" spans="1:10" ht="15" customHeight="1" x14ac:dyDescent="0.25">
      <c r="A240" s="59" t="s">
        <v>651</v>
      </c>
      <c r="B240" s="60">
        <f>'UIP Detail (R)'!B237</f>
        <v>0</v>
      </c>
      <c r="C240" s="60">
        <f>'UIP Detail (R)'!C237</f>
        <v>0</v>
      </c>
      <c r="D240" s="60">
        <f>'UIP Detail (R)'!D237</f>
        <v>0</v>
      </c>
      <c r="E240" s="60">
        <f>SUM(B240:D240)</f>
        <v>0</v>
      </c>
      <c r="G240" s="23"/>
      <c r="H240" s="59" t="str">
        <f>'UIP Detail (R)'!A240</f>
        <v xml:space="preserve">               (25) 404 - Amort Ltd-Term Plant</v>
      </c>
      <c r="I240" s="137">
        <f>C240-'UIP Detail (R)'!C238</f>
        <v>0</v>
      </c>
      <c r="J240" s="137">
        <f>D240-'UIP Detail (R)'!D238</f>
        <v>0</v>
      </c>
    </row>
    <row r="241" spans="1:10" ht="15" customHeight="1" x14ac:dyDescent="0.25">
      <c r="A241" s="59" t="s">
        <v>652</v>
      </c>
      <c r="B241" s="60">
        <f>'UIP Detail (R)'!B238</f>
        <v>0</v>
      </c>
      <c r="C241" s="60">
        <f>'UIP Detail (R)'!C238</f>
        <v>0</v>
      </c>
      <c r="D241" s="60">
        <f>'UIP Detail (R)'!D238</f>
        <v>0</v>
      </c>
      <c r="E241" s="60">
        <f>SUM(B241:D241)</f>
        <v>0</v>
      </c>
      <c r="G241" s="23"/>
      <c r="H241" s="57" t="str">
        <f>'UIP Detail (R)'!A241</f>
        <v xml:space="preserve">               (25) 406 - Amortization Of Plant Acquisition Adj</v>
      </c>
      <c r="I241" s="137">
        <f>C241-'UIP Detail (R)'!C239</f>
        <v>0</v>
      </c>
      <c r="J241" s="137">
        <f>D241-'UIP Detail (R)'!D239</f>
        <v>0</v>
      </c>
    </row>
    <row r="242" spans="1:10" ht="15" customHeight="1" x14ac:dyDescent="0.25">
      <c r="A242" s="59" t="s">
        <v>653</v>
      </c>
      <c r="B242" s="62">
        <f>'UIP Detail (R)'!B239</f>
        <v>0</v>
      </c>
      <c r="C242" s="62">
        <f>'UIP Detail (R)'!C239</f>
        <v>0</v>
      </c>
      <c r="D242" s="62">
        <f>'UIP Detail (R)'!D239</f>
        <v>0</v>
      </c>
      <c r="E242" s="62">
        <f>SUM(B242:D242)</f>
        <v>0</v>
      </c>
      <c r="G242" s="23"/>
      <c r="H242" s="59" t="str">
        <f>'UIP Detail (R)'!A242</f>
        <v xml:space="preserve">               (25) 4111 - Accretion Exp - FAS143</v>
      </c>
      <c r="I242" s="137">
        <f>C242-'UIP Detail (R)'!C240</f>
        <v>0</v>
      </c>
      <c r="J242" s="137">
        <f>D242-'UIP Detail (R)'!D240</f>
        <v>0</v>
      </c>
    </row>
    <row r="243" spans="1:10" ht="15" customHeight="1" x14ac:dyDescent="0.25">
      <c r="A243" s="59" t="s">
        <v>470</v>
      </c>
      <c r="B243" s="58">
        <f>SUM(B240:B242)</f>
        <v>0</v>
      </c>
      <c r="C243" s="58">
        <f>SUM(C240:C242)</f>
        <v>0</v>
      </c>
      <c r="D243" s="58">
        <f>SUM(D240:D242)</f>
        <v>0</v>
      </c>
      <c r="E243" s="63">
        <f>SUM(E240:E242)</f>
        <v>0</v>
      </c>
      <c r="G243" s="23"/>
      <c r="H243" s="59" t="str">
        <f>'UIP Detail (R)'!A243</f>
        <v xml:space="preserve">                    (25) SUBTOTAL</v>
      </c>
      <c r="I243" s="137">
        <f>C243-'UIP Detail (R)'!C241</f>
        <v>0</v>
      </c>
      <c r="J243" s="137">
        <f>D243-'UIP Detail (R)'!D241</f>
        <v>0</v>
      </c>
    </row>
    <row r="244" spans="1:10" ht="15" customHeight="1" x14ac:dyDescent="0.25">
      <c r="A244" s="57" t="s">
        <v>436</v>
      </c>
      <c r="B244" s="63"/>
      <c r="C244" s="63"/>
      <c r="D244" s="63"/>
      <c r="E244" s="63"/>
      <c r="G244" s="23"/>
      <c r="H244" s="57" t="str">
        <f>'UIP Detail (R)'!A244</f>
        <v xml:space="preserve">          26 - AMORTIZ OF PROPERTY LOSS</v>
      </c>
      <c r="I244" s="137">
        <f>C244-'UIP Detail (R)'!C242</f>
        <v>0</v>
      </c>
      <c r="J244" s="137">
        <f>D244-'UIP Detail (R)'!D242</f>
        <v>0</v>
      </c>
    </row>
    <row r="245" spans="1:10" ht="15" customHeight="1" x14ac:dyDescent="0.25">
      <c r="A245" s="59" t="s">
        <v>654</v>
      </c>
      <c r="B245" s="62">
        <f>'UIP Detail (R)'!B242</f>
        <v>0</v>
      </c>
      <c r="C245" s="62">
        <f>'UIP Detail (R)'!C242</f>
        <v>0</v>
      </c>
      <c r="D245" s="62">
        <f>'UIP Detail (R)'!D242</f>
        <v>0</v>
      </c>
      <c r="E245" s="62">
        <f>SUM(B245:D245)</f>
        <v>0</v>
      </c>
      <c r="G245" s="23"/>
      <c r="H245" s="59" t="str">
        <f>'UIP Detail (R)'!A245</f>
        <v xml:space="preserve">               (26) 407 - Amortization Of Prop. Losses</v>
      </c>
      <c r="I245" s="137">
        <f>C245-'UIP Detail (R)'!C243</f>
        <v>0</v>
      </c>
      <c r="J245" s="137">
        <f>D245-'UIP Detail (R)'!D243</f>
        <v>0</v>
      </c>
    </row>
    <row r="246" spans="1:10" ht="15" customHeight="1" x14ac:dyDescent="0.25">
      <c r="A246" s="59" t="s">
        <v>470</v>
      </c>
      <c r="B246" s="58">
        <f>+B245</f>
        <v>0</v>
      </c>
      <c r="C246" s="58">
        <f>+C245</f>
        <v>0</v>
      </c>
      <c r="D246" s="58">
        <f>+D245</f>
        <v>0</v>
      </c>
      <c r="E246" s="58">
        <f>+E245</f>
        <v>0</v>
      </c>
      <c r="G246" s="23"/>
      <c r="H246" s="59" t="str">
        <f>'UIP Detail (R)'!A246</f>
        <v xml:space="preserve">                    (26) SUBTOTAL</v>
      </c>
      <c r="I246" s="137">
        <f>C246-'UIP Detail (R)'!C244</f>
        <v>0</v>
      </c>
      <c r="J246" s="137">
        <f>D246-'UIP Detail (R)'!D244</f>
        <v>0</v>
      </c>
    </row>
    <row r="247" spans="1:10" ht="15" customHeight="1" x14ac:dyDescent="0.25">
      <c r="A247" s="57" t="s">
        <v>437</v>
      </c>
      <c r="B247" s="58"/>
      <c r="C247" s="58"/>
      <c r="D247" s="58"/>
      <c r="E247" s="58"/>
      <c r="G247" s="23"/>
      <c r="H247" s="59" t="str">
        <f>'UIP Detail (R)'!A247</f>
        <v xml:space="preserve">          27 - OTHER OPERATING EXPENSES</v>
      </c>
      <c r="I247" s="137">
        <f>C247-'UIP Detail (R)'!C245</f>
        <v>0</v>
      </c>
      <c r="J247" s="137">
        <f>D247-'UIP Detail (R)'!D245</f>
        <v>0</v>
      </c>
    </row>
    <row r="248" spans="1:10" ht="15" customHeight="1" x14ac:dyDescent="0.25">
      <c r="A248" s="59" t="s">
        <v>655</v>
      </c>
      <c r="B248" s="60">
        <f>'UIP Detail (R)'!B245</f>
        <v>0</v>
      </c>
      <c r="C248" s="60">
        <f>'UIP Detail (R)'!C245</f>
        <v>0</v>
      </c>
      <c r="D248" s="60">
        <f>'UIP Detail (R)'!D245</f>
        <v>0</v>
      </c>
      <c r="E248" s="60">
        <f t="shared" ref="E248:E253" si="8">SUM(B248:D248)</f>
        <v>0</v>
      </c>
      <c r="G248" s="23"/>
      <c r="H248" s="59" t="str">
        <f>'UIP Detail (R)'!A248</f>
        <v xml:space="preserve">               (27) 4073 - Regulatory Debits</v>
      </c>
      <c r="I248" s="137">
        <f>C248-'UIP Detail (R)'!C246</f>
        <v>0</v>
      </c>
      <c r="J248" s="137">
        <f>D248-'UIP Detail (R)'!D246</f>
        <v>0</v>
      </c>
    </row>
    <row r="249" spans="1:10" ht="15" customHeight="1" x14ac:dyDescent="0.25">
      <c r="A249" s="59" t="s">
        <v>656</v>
      </c>
      <c r="B249" s="60">
        <f>'UIP Detail (R)'!B246</f>
        <v>0</v>
      </c>
      <c r="C249" s="60">
        <f>'UIP Detail (R)'!C246</f>
        <v>0</v>
      </c>
      <c r="D249" s="60">
        <f>'UIP Detail (R)'!D246</f>
        <v>0</v>
      </c>
      <c r="E249" s="60">
        <f t="shared" si="8"/>
        <v>0</v>
      </c>
      <c r="G249" s="23"/>
      <c r="H249" s="59" t="str">
        <f>'UIP Detail (R)'!A249</f>
        <v xml:space="preserve">               (27) 4074 - Regulatory Credits</v>
      </c>
      <c r="I249" s="137">
        <f>C249-'UIP Detail (R)'!C247</f>
        <v>0</v>
      </c>
      <c r="J249" s="137">
        <f>D249-'UIP Detail (R)'!D247</f>
        <v>0</v>
      </c>
    </row>
    <row r="250" spans="1:10" ht="15" customHeight="1" x14ac:dyDescent="0.25">
      <c r="A250" s="59" t="s">
        <v>657</v>
      </c>
      <c r="B250" s="60">
        <f>'UIP Detail (R)'!B247</f>
        <v>0</v>
      </c>
      <c r="C250" s="60">
        <f>'UIP Detail (R)'!C247</f>
        <v>0</v>
      </c>
      <c r="D250" s="60">
        <f>'UIP Detail (R)'!D247</f>
        <v>0</v>
      </c>
      <c r="E250" s="60">
        <f t="shared" si="8"/>
        <v>0</v>
      </c>
      <c r="G250" s="23"/>
      <c r="H250" s="59" t="str">
        <f>'UIP Detail (R)'!A250</f>
        <v xml:space="preserve">               (27) 4116 - Gains From Disposition Of Utility Plant</v>
      </c>
      <c r="I250" s="137">
        <f>C250-'UIP Detail (R)'!C248</f>
        <v>0</v>
      </c>
      <c r="J250" s="137">
        <f>D250-'UIP Detail (R)'!D248</f>
        <v>0</v>
      </c>
    </row>
    <row r="251" spans="1:10" ht="15" customHeight="1" x14ac:dyDescent="0.25">
      <c r="A251" s="59" t="s">
        <v>658</v>
      </c>
      <c r="B251" s="60">
        <f>'UIP Detail (R)'!B248</f>
        <v>0</v>
      </c>
      <c r="C251" s="60">
        <f>'UIP Detail (R)'!C248</f>
        <v>0</v>
      </c>
      <c r="D251" s="60">
        <f>'UIP Detail (R)'!D248</f>
        <v>0</v>
      </c>
      <c r="E251" s="60">
        <f t="shared" si="8"/>
        <v>0</v>
      </c>
      <c r="G251" s="23"/>
      <c r="H251" s="59" t="str">
        <f>'UIP Detail (R)'!A251</f>
        <v xml:space="preserve">               (27) 4117 - Losses From Disposition Of Utility Plant</v>
      </c>
      <c r="I251" s="137">
        <f>C251-'UIP Detail (R)'!C249</f>
        <v>0</v>
      </c>
      <c r="J251" s="137">
        <f>D251-'UIP Detail (R)'!D249</f>
        <v>0</v>
      </c>
    </row>
    <row r="252" spans="1:10" ht="15" customHeight="1" x14ac:dyDescent="0.25">
      <c r="A252" s="59" t="s">
        <v>659</v>
      </c>
      <c r="B252" s="60">
        <f>'UIP Detail (R)'!B249</f>
        <v>0</v>
      </c>
      <c r="C252" s="60">
        <f>'UIP Detail (R)'!C249</f>
        <v>0</v>
      </c>
      <c r="D252" s="60">
        <f>'UIP Detail (R)'!D249</f>
        <v>0</v>
      </c>
      <c r="E252" s="60">
        <f t="shared" si="8"/>
        <v>0</v>
      </c>
      <c r="G252" s="23"/>
      <c r="H252" s="57" t="str">
        <f>'UIP Detail (R)'!A252</f>
        <v xml:space="preserve">               (27) 4118 - Gains From Disposition Of Allowances</v>
      </c>
      <c r="I252" s="137">
        <f>C252-'UIP Detail (R)'!C250</f>
        <v>0</v>
      </c>
      <c r="J252" s="137">
        <f>D252-'UIP Detail (R)'!D250</f>
        <v>0</v>
      </c>
    </row>
    <row r="253" spans="1:10" ht="15" customHeight="1" x14ac:dyDescent="0.25">
      <c r="A253" s="59" t="s">
        <v>322</v>
      </c>
      <c r="B253" s="62">
        <f>'UIP Detail (R)'!B250</f>
        <v>0</v>
      </c>
      <c r="C253" s="62">
        <f>'UIP Detail (R)'!C250</f>
        <v>0</v>
      </c>
      <c r="D253" s="62">
        <f>'UIP Detail (R)'!D250</f>
        <v>0</v>
      </c>
      <c r="E253" s="62">
        <f t="shared" si="8"/>
        <v>0</v>
      </c>
      <c r="G253" s="23"/>
      <c r="H253" s="59" t="str">
        <f>'UIP Detail (R)'!A253</f>
        <v xml:space="preserve">               (27) 414 - Other Utility Operating Income</v>
      </c>
      <c r="I253" s="137">
        <f>C253-'UIP Detail (R)'!C251</f>
        <v>0</v>
      </c>
      <c r="J253" s="137">
        <f>D253-'UIP Detail (R)'!D251</f>
        <v>0</v>
      </c>
    </row>
    <row r="254" spans="1:10" ht="15" customHeight="1" x14ac:dyDescent="0.25">
      <c r="A254" s="59" t="s">
        <v>470</v>
      </c>
      <c r="B254" s="58">
        <f>SUM(B248:B253)</f>
        <v>0</v>
      </c>
      <c r="C254" s="58">
        <f>SUM(C248:C253)</f>
        <v>0</v>
      </c>
      <c r="D254" s="58">
        <f>SUM(D248:D253)</f>
        <v>0</v>
      </c>
      <c r="E254" s="63">
        <f>SUM(E248:E253)</f>
        <v>0</v>
      </c>
      <c r="G254" s="23"/>
      <c r="H254" s="59" t="str">
        <f>'UIP Detail (R)'!A254</f>
        <v xml:space="preserve">                    (27) SUBTOTAL</v>
      </c>
      <c r="I254" s="137">
        <f>C254-'UIP Detail (R)'!C252</f>
        <v>0</v>
      </c>
      <c r="J254" s="137">
        <f>D254-'UIP Detail (R)'!D252</f>
        <v>0</v>
      </c>
    </row>
    <row r="255" spans="1:10" ht="15" customHeight="1" x14ac:dyDescent="0.25">
      <c r="A255" s="57" t="s">
        <v>438</v>
      </c>
      <c r="B255" s="63"/>
      <c r="C255" s="63"/>
      <c r="D255" s="63"/>
      <c r="E255" s="63"/>
      <c r="G255" s="23"/>
      <c r="H255" s="59" t="str">
        <f>'UIP Detail (R)'!A255</f>
        <v xml:space="preserve">          28 - ASC 815</v>
      </c>
      <c r="I255" s="137">
        <f>C255-'UIP Detail (R)'!C253</f>
        <v>0</v>
      </c>
      <c r="J255" s="137">
        <f>D255-'UIP Detail (R)'!D253</f>
        <v>0</v>
      </c>
    </row>
    <row r="256" spans="1:10" ht="15" customHeight="1" x14ac:dyDescent="0.25">
      <c r="A256" s="59" t="s">
        <v>660</v>
      </c>
      <c r="B256" s="60">
        <f>'UIP Detail (R)'!B253</f>
        <v>0</v>
      </c>
      <c r="C256" s="60">
        <f>'UIP Detail (R)'!C253</f>
        <v>0</v>
      </c>
      <c r="D256" s="60">
        <f>'UIP Detail (R)'!D253</f>
        <v>0</v>
      </c>
      <c r="E256" s="60">
        <f>SUM(B256:D256)</f>
        <v>0</v>
      </c>
      <c r="G256" s="23"/>
      <c r="H256" s="70" t="str">
        <f>'UIP Detail (R)'!A256</f>
        <v xml:space="preserve">               (28) 421 - FAS 133 Gain</v>
      </c>
      <c r="I256" s="137">
        <f>C256-'UIP Detail (R)'!C254</f>
        <v>0</v>
      </c>
      <c r="J256" s="137">
        <f>D256-'UIP Detail (R)'!D254</f>
        <v>0</v>
      </c>
    </row>
    <row r="257" spans="1:10" ht="15" customHeight="1" x14ac:dyDescent="0.25">
      <c r="A257" s="59" t="s">
        <v>661</v>
      </c>
      <c r="B257" s="62">
        <f>'UIP Detail (R)'!B254</f>
        <v>0</v>
      </c>
      <c r="C257" s="62">
        <f>'UIP Detail (R)'!C254</f>
        <v>0</v>
      </c>
      <c r="D257" s="62">
        <f>'UIP Detail (R)'!D254</f>
        <v>0</v>
      </c>
      <c r="E257" s="62">
        <f>SUM(B257:D257)</f>
        <v>0</v>
      </c>
      <c r="G257" s="23"/>
      <c r="H257" s="59" t="str">
        <f>'UIP Detail (R)'!A257</f>
        <v xml:space="preserve">               (28) 4265 - FAS 133 Loss</v>
      </c>
      <c r="I257" s="137">
        <f>C257-'UIP Detail (R)'!C255</f>
        <v>0</v>
      </c>
      <c r="J257" s="137">
        <f>D257-'UIP Detail (R)'!D255</f>
        <v>0</v>
      </c>
    </row>
    <row r="258" spans="1:10" ht="15" customHeight="1" x14ac:dyDescent="0.25">
      <c r="A258" s="59" t="s">
        <v>470</v>
      </c>
      <c r="B258" s="63">
        <f>SUM(B256:B257)</f>
        <v>0</v>
      </c>
      <c r="C258" s="63">
        <f>SUM(C256:C257)</f>
        <v>0</v>
      </c>
      <c r="D258" s="63">
        <f>SUM(D256:D257)</f>
        <v>0</v>
      </c>
      <c r="E258" s="63">
        <f>SUM(E256:E257)</f>
        <v>0</v>
      </c>
      <c r="G258" s="23"/>
      <c r="H258" s="57" t="str">
        <f>'UIP Detail (R)'!A258</f>
        <v xml:space="preserve">                    (28) SUBTOTAL</v>
      </c>
      <c r="I258" s="137">
        <f>C258-'UIP Detail (R)'!C256</f>
        <v>0</v>
      </c>
      <c r="J258" s="137">
        <f>D258-'UIP Detail (R)'!D256</f>
        <v>0</v>
      </c>
    </row>
    <row r="259" spans="1:10" ht="5.25" customHeight="1" thickBot="1" x14ac:dyDescent="0.3">
      <c r="A259" s="70" t="s">
        <v>0</v>
      </c>
      <c r="B259" s="69">
        <f>+B238+B243+B246+B254+B258</f>
        <v>0</v>
      </c>
      <c r="C259" s="69">
        <f>+C238+C243+C246+C254+C258</f>
        <v>0</v>
      </c>
      <c r="D259" s="69">
        <f>+D238+D243+D246+D254+D258</f>
        <v>0</v>
      </c>
      <c r="E259" s="69">
        <f>+E238+E243+E246+E254+E258</f>
        <v>0</v>
      </c>
      <c r="G259" s="23"/>
      <c r="H259" s="59" t="str">
        <f>'UIP Detail (R)'!A259</f>
        <v xml:space="preserve">     TOTAL DEPRECIATION, DEPLETION AND AMORTIZATION</v>
      </c>
      <c r="I259" s="137">
        <f>C259-'UIP Detail (R)'!C257</f>
        <v>0</v>
      </c>
      <c r="J259" s="137">
        <f>D259-'UIP Detail (R)'!D257</f>
        <v>0</v>
      </c>
    </row>
    <row r="260" spans="1:10" ht="15" customHeight="1" thickTop="1" x14ac:dyDescent="0.25">
      <c r="A260" s="59"/>
      <c r="B260" s="63"/>
      <c r="C260" s="63"/>
      <c r="D260" s="63"/>
      <c r="E260" s="63"/>
      <c r="G260" s="23"/>
      <c r="H260" s="59" t="str">
        <f>'UIP Detail (R)'!A260</f>
        <v xml:space="preserve">          </v>
      </c>
      <c r="I260" s="137">
        <f>C260-'UIP Detail (R)'!C258</f>
        <v>0</v>
      </c>
      <c r="J260" s="137">
        <f>D260-'UIP Detail (R)'!D258</f>
        <v>0</v>
      </c>
    </row>
    <row r="261" spans="1:10" ht="15" customHeight="1" x14ac:dyDescent="0.25">
      <c r="A261" s="57" t="s">
        <v>439</v>
      </c>
      <c r="B261" s="63"/>
      <c r="C261" s="63"/>
      <c r="D261" s="63"/>
      <c r="E261" s="63"/>
      <c r="G261" s="23"/>
      <c r="H261" s="57" t="str">
        <f>'UIP Detail (R)'!A261</f>
        <v xml:space="preserve">     29 - TAXES OTHER THAN INCOME TAXES</v>
      </c>
      <c r="I261" s="137">
        <f>C261-'UIP Detail (R)'!C259</f>
        <v>0</v>
      </c>
      <c r="J261" s="137">
        <f>D261-'UIP Detail (R)'!D259</f>
        <v>0</v>
      </c>
    </row>
    <row r="262" spans="1:10" ht="15" customHeight="1" x14ac:dyDescent="0.25">
      <c r="A262" s="59" t="s">
        <v>1</v>
      </c>
      <c r="B262" s="62">
        <f>'UIP Detail (R)'!B259</f>
        <v>0</v>
      </c>
      <c r="C262" s="62">
        <f>'UIP Detail (R)'!C259</f>
        <v>0</v>
      </c>
      <c r="D262" s="62">
        <f>'UIP Detail (R)'!D259</f>
        <v>0</v>
      </c>
      <c r="E262" s="62">
        <f>SUM(B262:D262)</f>
        <v>0</v>
      </c>
      <c r="G262" s="23"/>
      <c r="H262" s="59" t="str">
        <f>'UIP Detail (R)'!A262</f>
        <v xml:space="preserve">          (29) 4081 - Taxes Other-Util Income</v>
      </c>
      <c r="I262" s="137">
        <f>C262-'UIP Detail (R)'!C260</f>
        <v>0</v>
      </c>
      <c r="J262" s="137">
        <f>D262-'UIP Detail (R)'!D260</f>
        <v>0</v>
      </c>
    </row>
    <row r="263" spans="1:10" ht="15" customHeight="1" x14ac:dyDescent="0.25">
      <c r="A263" s="59" t="s">
        <v>470</v>
      </c>
      <c r="B263" s="58">
        <f>SUM(B262:B262)</f>
        <v>0</v>
      </c>
      <c r="C263" s="58">
        <f>SUM(C262:C262)</f>
        <v>0</v>
      </c>
      <c r="D263" s="58">
        <f>SUM(D262:D262)</f>
        <v>0</v>
      </c>
      <c r="E263" s="58">
        <f>SUM(B263:D263)</f>
        <v>0</v>
      </c>
      <c r="G263" s="23"/>
      <c r="H263" s="59" t="str">
        <f>'UIP Detail (R)'!A263</f>
        <v xml:space="preserve">               (29) SUBTOTAL</v>
      </c>
      <c r="I263" s="137">
        <f>C263-'UIP Detail (R)'!C261</f>
        <v>0</v>
      </c>
      <c r="J263" s="137">
        <f>D263-'UIP Detail (R)'!D261</f>
        <v>0</v>
      </c>
    </row>
    <row r="264" spans="1:10" ht="15" customHeight="1" x14ac:dyDescent="0.25">
      <c r="A264" s="57" t="s">
        <v>440</v>
      </c>
      <c r="B264" s="58"/>
      <c r="C264" s="58"/>
      <c r="D264" s="58"/>
      <c r="E264" s="58"/>
      <c r="G264" s="23"/>
      <c r="H264" s="59" t="str">
        <f>'UIP Detail (R)'!A264</f>
        <v xml:space="preserve">     30 - INCOME TAXES</v>
      </c>
      <c r="I264" s="137">
        <f>C264-'UIP Detail (R)'!C262</f>
        <v>0</v>
      </c>
      <c r="J264" s="137">
        <f>D264-'UIP Detail (R)'!D262</f>
        <v>0</v>
      </c>
    </row>
    <row r="265" spans="1:10" ht="15" customHeight="1" x14ac:dyDescent="0.25">
      <c r="A265" s="59" t="s">
        <v>2</v>
      </c>
      <c r="B265" s="60">
        <f>'UIP Detail (R)'!B262</f>
        <v>0</v>
      </c>
      <c r="C265" s="60">
        <f>'UIP Detail (R)'!C262</f>
        <v>0</v>
      </c>
      <c r="D265" s="60">
        <f>'UIP Detail (R)'!D262</f>
        <v>0</v>
      </c>
      <c r="E265" s="60">
        <f>SUM(B265:D265)</f>
        <v>0</v>
      </c>
      <c r="G265" s="23"/>
      <c r="H265" s="57" t="str">
        <f>'UIP Detail (R)'!A265</f>
        <v xml:space="preserve">          (30) 4081 - Montana Corp. License Taxes</v>
      </c>
      <c r="I265" s="137">
        <f>C265-'UIP Detail (R)'!C263</f>
        <v>0</v>
      </c>
      <c r="J265" s="137">
        <f>D265-'UIP Detail (R)'!D263</f>
        <v>0</v>
      </c>
    </row>
    <row r="266" spans="1:10" ht="15" customHeight="1" x14ac:dyDescent="0.25">
      <c r="A266" s="59" t="s">
        <v>3</v>
      </c>
      <c r="B266" s="62">
        <f>'UIP Detail (R)'!B263</f>
        <v>0</v>
      </c>
      <c r="C266" s="62">
        <f>'UIP Detail (R)'!C263</f>
        <v>0</v>
      </c>
      <c r="D266" s="62">
        <f>'UIP Detail (R)'!D263</f>
        <v>0</v>
      </c>
      <c r="E266" s="62">
        <f>SUM(B266:D266)</f>
        <v>0</v>
      </c>
      <c r="G266" s="23"/>
      <c r="H266" s="59" t="str">
        <f>'UIP Detail (R)'!A266</f>
        <v xml:space="preserve">          (30) 4091 - Montana Corp license Tax</v>
      </c>
      <c r="I266" s="137">
        <f>C266-'UIP Detail (R)'!C264</f>
        <v>0</v>
      </c>
      <c r="J266" s="137">
        <f>D266-'UIP Detail (R)'!D264</f>
        <v>0</v>
      </c>
    </row>
    <row r="267" spans="1:10" ht="15" customHeight="1" x14ac:dyDescent="0.25">
      <c r="A267" s="59" t="s">
        <v>470</v>
      </c>
      <c r="B267" s="58">
        <f>SUM(B265:B266)</f>
        <v>0</v>
      </c>
      <c r="C267" s="58">
        <f>SUM(C265:C266)</f>
        <v>0</v>
      </c>
      <c r="D267" s="58">
        <f>SUM(D265:D266)</f>
        <v>0</v>
      </c>
      <c r="E267" s="63">
        <f>SUM(E265:E266)</f>
        <v>0</v>
      </c>
      <c r="G267" s="23"/>
      <c r="H267" s="59" t="str">
        <f>'UIP Detail (R)'!A267</f>
        <v xml:space="preserve">          (30) 4091 - Fit-Util Oper Income</v>
      </c>
      <c r="I267" s="137">
        <f>C267-'UIP Detail (R)'!C265</f>
        <v>0</v>
      </c>
      <c r="J267" s="137">
        <f>D267-'UIP Detail (R)'!D265</f>
        <v>0</v>
      </c>
    </row>
    <row r="268" spans="1:10" ht="15" customHeight="1" x14ac:dyDescent="0.25">
      <c r="A268" s="57" t="s">
        <v>441</v>
      </c>
      <c r="B268" s="63"/>
      <c r="C268" s="63"/>
      <c r="D268" s="63"/>
      <c r="E268" s="63"/>
      <c r="G268" s="23"/>
      <c r="H268" s="59" t="str">
        <f>'UIP Detail (R)'!A268</f>
        <v xml:space="preserve">               (30) SUBTOTAL</v>
      </c>
      <c r="I268" s="137">
        <f>C268-'UIP Detail (R)'!C266</f>
        <v>0</v>
      </c>
      <c r="J268" s="137">
        <f>D268-'UIP Detail (R)'!D266</f>
        <v>0</v>
      </c>
    </row>
    <row r="269" spans="1:10" ht="15" customHeight="1" x14ac:dyDescent="0.25">
      <c r="A269" s="59" t="s">
        <v>4</v>
      </c>
      <c r="B269" s="60">
        <f>'UIP Detail (R)'!B266</f>
        <v>0</v>
      </c>
      <c r="C269" s="60">
        <f>'UIP Detail (R)'!C266</f>
        <v>0</v>
      </c>
      <c r="D269" s="60">
        <f>'UIP Detail (R)'!D266</f>
        <v>0</v>
      </c>
      <c r="E269" s="60">
        <f>SUM(B269:D269)</f>
        <v>0</v>
      </c>
      <c r="G269" s="23"/>
      <c r="H269" s="59" t="str">
        <f>'UIP Detail (R)'!A269</f>
        <v xml:space="preserve">     31 - DEFERRED INCOME TAXES</v>
      </c>
      <c r="I269" s="137">
        <f>C269-'UIP Detail (R)'!C267</f>
        <v>0</v>
      </c>
      <c r="J269" s="137">
        <f>D269-'UIP Detail (R)'!D267</f>
        <v>0</v>
      </c>
    </row>
    <row r="270" spans="1:10" ht="15" customHeight="1" x14ac:dyDescent="0.25">
      <c r="A270" s="59" t="s">
        <v>5</v>
      </c>
      <c r="B270" s="60">
        <f>'UIP Detail (R)'!B267</f>
        <v>0</v>
      </c>
      <c r="C270" s="60">
        <f>'UIP Detail (R)'!C267</f>
        <v>0</v>
      </c>
      <c r="D270" s="60">
        <f>'UIP Detail (R)'!D267</f>
        <v>0</v>
      </c>
      <c r="E270" s="60">
        <f>SUM(B270:D270)</f>
        <v>0</v>
      </c>
      <c r="G270" s="23"/>
      <c r="H270" s="59" t="str">
        <f>'UIP Detail (R)'!A270</f>
        <v xml:space="preserve">          (31) 4101 - Def Fit-Util Oper Income</v>
      </c>
      <c r="I270" s="137">
        <f>C270-'UIP Detail (R)'!C268</f>
        <v>0</v>
      </c>
      <c r="J270" s="137">
        <f>D270-'UIP Detail (R)'!D268</f>
        <v>0</v>
      </c>
    </row>
    <row r="271" spans="1:10" ht="15" customHeight="1" x14ac:dyDescent="0.25">
      <c r="A271" s="59" t="s">
        <v>6</v>
      </c>
      <c r="B271" s="62">
        <f>'UIP Detail (R)'!B268</f>
        <v>0</v>
      </c>
      <c r="C271" s="62">
        <f>'UIP Detail (R)'!C268</f>
        <v>0</v>
      </c>
      <c r="D271" s="62">
        <f>'UIP Detail (R)'!D268</f>
        <v>0</v>
      </c>
      <c r="E271" s="62">
        <f>SUM(B271:D271)</f>
        <v>0</v>
      </c>
      <c r="G271" s="23"/>
      <c r="H271" s="72" t="str">
        <f>'UIP Detail (R)'!A271</f>
        <v xml:space="preserve">          (31) 4111 - Def Fit-Cr - Util Oper Income</v>
      </c>
      <c r="I271" s="137">
        <f>C271-'UIP Detail (R)'!C269</f>
        <v>0</v>
      </c>
      <c r="J271" s="137">
        <f>D271-'UIP Detail (R)'!D269</f>
        <v>0</v>
      </c>
    </row>
    <row r="272" spans="1:10" ht="9.75" customHeight="1" x14ac:dyDescent="0.25">
      <c r="A272" s="59" t="s">
        <v>470</v>
      </c>
      <c r="B272" s="58">
        <f>SUM(B269:B271)</f>
        <v>0</v>
      </c>
      <c r="C272" s="58">
        <f>SUM(C269:C271)</f>
        <v>0</v>
      </c>
      <c r="D272" s="58">
        <f>SUM(D269:D271)</f>
        <v>0</v>
      </c>
      <c r="E272" s="58">
        <f>SUM(E269:E271)</f>
        <v>0</v>
      </c>
      <c r="G272" s="23"/>
      <c r="H272" s="72" t="str">
        <f>'UIP Detail (R)'!A272</f>
        <v xml:space="preserve">          (31) 4114 - Inv Tax Cr Adj-Util Operations</v>
      </c>
      <c r="I272" s="137">
        <f>C272-'UIP Detail (R)'!C270</f>
        <v>0</v>
      </c>
      <c r="J272" s="137">
        <f>D272-'UIP Detail (R)'!D270</f>
        <v>0</v>
      </c>
    </row>
    <row r="273" spans="1:10" ht="15" customHeight="1" x14ac:dyDescent="0.25">
      <c r="A273" s="59"/>
      <c r="B273" s="63"/>
      <c r="C273" s="63"/>
      <c r="D273" s="63"/>
      <c r="E273" s="63"/>
      <c r="G273" s="23"/>
      <c r="H273" s="59" t="str">
        <f>'UIP Detail (R)'!A273</f>
        <v xml:space="preserve">               (31) SUBTOTAL</v>
      </c>
      <c r="I273" s="137">
        <f>C273-'UIP Detail (R)'!C271</f>
        <v>0</v>
      </c>
      <c r="J273" s="137">
        <f>D273-'UIP Detail (R)'!D271</f>
        <v>0</v>
      </c>
    </row>
    <row r="274" spans="1:10" ht="7.5" customHeight="1" x14ac:dyDescent="0.35">
      <c r="A274" s="72" t="s">
        <v>443</v>
      </c>
      <c r="B274" s="73">
        <f>B62-B232-B259-B263-B267-B272</f>
        <v>0</v>
      </c>
      <c r="C274" s="73">
        <f>C38-C60-C232-C259-C263-C267-C272</f>
        <v>0</v>
      </c>
      <c r="D274" s="73">
        <f>D38-D60-D232-D259-D263-D267-D272</f>
        <v>0</v>
      </c>
      <c r="E274" s="73">
        <f>E38-E60-E232-E259-E263-E267-E272</f>
        <v>0</v>
      </c>
      <c r="G274" s="23"/>
      <c r="H274" s="59"/>
      <c r="I274" s="137">
        <f>C274-'UIP Detail (R)'!C272</f>
        <v>0</v>
      </c>
      <c r="J274" s="137">
        <f>D274-'UIP Detail (R)'!D272</f>
        <v>0</v>
      </c>
    </row>
    <row r="275" spans="1:10" ht="15" customHeight="1" x14ac:dyDescent="0.35">
      <c r="A275" s="72"/>
      <c r="B275" s="73"/>
      <c r="C275" s="73"/>
      <c r="D275" s="73"/>
      <c r="E275" s="73"/>
      <c r="G275" s="23"/>
      <c r="H275" s="57" t="str">
        <f>'UIP Detail (R)'!A275</f>
        <v>NET OPERATING INCOME</v>
      </c>
      <c r="I275" s="137">
        <f>C275-'UIP Detail (R)'!C273</f>
        <v>0</v>
      </c>
      <c r="J275" s="137">
        <f>D275-'UIP Detail (R)'!D273</f>
        <v>0</v>
      </c>
    </row>
    <row r="276" spans="1:10" ht="15" customHeight="1" x14ac:dyDescent="0.25">
      <c r="A276" s="54" t="s">
        <v>456</v>
      </c>
      <c r="B276" s="63"/>
      <c r="C276" s="63"/>
      <c r="D276" s="63"/>
      <c r="E276" s="63"/>
      <c r="G276" s="23"/>
      <c r="H276" s="59">
        <f>'UIP Detail (R)'!A276</f>
        <v>0</v>
      </c>
      <c r="I276" s="137">
        <f>C276-'UIP Detail (R)'!C274</f>
        <v>0</v>
      </c>
      <c r="J276" s="137">
        <f>D276-'UIP Detail (R)'!D274</f>
        <v>0</v>
      </c>
    </row>
    <row r="277" spans="1:10" ht="15" customHeight="1" x14ac:dyDescent="0.25">
      <c r="A277" s="57" t="s">
        <v>450</v>
      </c>
      <c r="B277" s="58"/>
      <c r="C277" s="58"/>
      <c r="D277" s="58"/>
      <c r="E277" s="58"/>
      <c r="F277" s="140"/>
      <c r="G277" s="23"/>
      <c r="H277" s="59" t="str">
        <f>'UIP Detail (R)'!A277</f>
        <v>NON-OPERATING INCOME</v>
      </c>
      <c r="I277" s="137">
        <f>C277-'UIP Detail (R)'!C275</f>
        <v>0</v>
      </c>
      <c r="J277" s="137">
        <f>D277-'UIP Detail (R)'!D275</f>
        <v>0</v>
      </c>
    </row>
    <row r="278" spans="1:10" ht="15" customHeight="1" x14ac:dyDescent="0.25">
      <c r="A278" s="59" t="s">
        <v>7</v>
      </c>
      <c r="B278" s="60">
        <f>'UIP Detail (R)'!B275</f>
        <v>0</v>
      </c>
      <c r="C278" s="60">
        <f>'UIP Detail (R)'!C275</f>
        <v>0</v>
      </c>
      <c r="D278" s="60">
        <f>'UIP Detail (R)'!D275</f>
        <v>0</v>
      </c>
      <c r="E278" s="60">
        <f>SUM(B278:D278)</f>
        <v>0</v>
      </c>
      <c r="F278" s="140"/>
      <c r="G278" s="23"/>
      <c r="H278" s="59" t="str">
        <f>'UIP Detail (R)'!A278</f>
        <v xml:space="preserve">     99 - OTHER INCOME</v>
      </c>
      <c r="I278" s="137">
        <f>C278-'UIP Detail (R)'!C276</f>
        <v>0</v>
      </c>
      <c r="J278" s="137">
        <f>D278-'UIP Detail (R)'!D276</f>
        <v>0</v>
      </c>
    </row>
    <row r="279" spans="1:10" ht="15" customHeight="1" x14ac:dyDescent="0.25">
      <c r="A279" s="59" t="s">
        <v>8</v>
      </c>
      <c r="B279" s="60">
        <f>'UIP Detail (R)'!B276</f>
        <v>0</v>
      </c>
      <c r="C279" s="60">
        <f>'UIP Detail (R)'!C276</f>
        <v>0</v>
      </c>
      <c r="D279" s="60">
        <f>'UIP Detail (R)'!D276</f>
        <v>0</v>
      </c>
      <c r="E279" s="60">
        <f t="shared" ref="E279:E301" si="9">SUM(B279:D279)</f>
        <v>0</v>
      </c>
      <c r="F279" s="140"/>
      <c r="G279" s="23"/>
      <c r="H279" s="59" t="str">
        <f>'UIP Detail (R)'!A279</f>
        <v xml:space="preserve">          (99) 4082 - Taxes Other - Other Income</v>
      </c>
      <c r="I279" s="137">
        <f>C279-'UIP Detail (R)'!C277</f>
        <v>0</v>
      </c>
      <c r="J279" s="137">
        <f>D279-'UIP Detail (R)'!D277</f>
        <v>0</v>
      </c>
    </row>
    <row r="280" spans="1:10" ht="15" customHeight="1" x14ac:dyDescent="0.25">
      <c r="A280" s="59" t="s">
        <v>9</v>
      </c>
      <c r="B280" s="60">
        <f>'UIP Detail (R)'!B277</f>
        <v>0</v>
      </c>
      <c r="C280" s="60">
        <f>'UIP Detail (R)'!C277</f>
        <v>0</v>
      </c>
      <c r="D280" s="60">
        <f>'UIP Detail (R)'!D277</f>
        <v>0</v>
      </c>
      <c r="E280" s="60">
        <f t="shared" si="9"/>
        <v>0</v>
      </c>
      <c r="F280" s="140"/>
      <c r="G280" s="23"/>
      <c r="H280" s="59" t="str">
        <f>'UIP Detail (R)'!A280</f>
        <v xml:space="preserve">          (99) 4092 - Fit - Other Income</v>
      </c>
      <c r="I280" s="137">
        <f>C280-'UIP Detail (R)'!C278</f>
        <v>0</v>
      </c>
      <c r="J280" s="137">
        <f>D280-'UIP Detail (R)'!D278</f>
        <v>0</v>
      </c>
    </row>
    <row r="281" spans="1:10" ht="15" customHeight="1" x14ac:dyDescent="0.25">
      <c r="A281" s="59" t="s">
        <v>10</v>
      </c>
      <c r="B281" s="60">
        <f>'UIP Detail (R)'!B278</f>
        <v>0</v>
      </c>
      <c r="C281" s="60">
        <f>'UIP Detail (R)'!C278</f>
        <v>0</v>
      </c>
      <c r="D281" s="60">
        <f>'UIP Detail (R)'!D278</f>
        <v>0</v>
      </c>
      <c r="E281" s="60">
        <f t="shared" si="9"/>
        <v>0</v>
      </c>
      <c r="F281" s="140"/>
      <c r="G281" s="23"/>
      <c r="H281" s="59" t="str">
        <f>'UIP Detail (R)'!A281</f>
        <v xml:space="preserve">          (99) 4102 - Def Fit - Other Income</v>
      </c>
      <c r="I281" s="137">
        <f>C281-'UIP Detail (R)'!C279</f>
        <v>0</v>
      </c>
      <c r="J281" s="137">
        <f>D281-'UIP Detail (R)'!D279</f>
        <v>0</v>
      </c>
    </row>
    <row r="282" spans="1:10" ht="15" customHeight="1" x14ac:dyDescent="0.25">
      <c r="A282" s="59" t="s">
        <v>11</v>
      </c>
      <c r="B282" s="60">
        <f>'UIP Detail (R)'!B279</f>
        <v>0</v>
      </c>
      <c r="C282" s="60">
        <f>'UIP Detail (R)'!C279</f>
        <v>0</v>
      </c>
      <c r="D282" s="60">
        <f>'UIP Detail (R)'!D279</f>
        <v>0</v>
      </c>
      <c r="E282" s="60">
        <f t="shared" si="9"/>
        <v>0</v>
      </c>
      <c r="F282" s="140"/>
      <c r="G282" s="23"/>
      <c r="H282" s="59" t="str">
        <f>'UIP Detail (R)'!A282</f>
        <v xml:space="preserve">          (99) 4112 - Provision for Deferred FIT - Credit &amp; Other Income</v>
      </c>
      <c r="I282" s="137">
        <f>C282-'UIP Detail (R)'!C280</f>
        <v>0</v>
      </c>
      <c r="J282" s="137">
        <f>D282-'UIP Detail (R)'!D280</f>
        <v>0</v>
      </c>
    </row>
    <row r="283" spans="1:10" ht="15" customHeight="1" x14ac:dyDescent="0.25">
      <c r="A283" s="59" t="s">
        <v>12</v>
      </c>
      <c r="B283" s="60">
        <f>'UIP Detail (R)'!B280</f>
        <v>0</v>
      </c>
      <c r="C283" s="60">
        <f>'UIP Detail (R)'!C280</f>
        <v>0</v>
      </c>
      <c r="D283" s="60">
        <f>'UIP Detail (R)'!D280</f>
        <v>0</v>
      </c>
      <c r="E283" s="60">
        <f t="shared" si="9"/>
        <v>0</v>
      </c>
      <c r="F283" s="140"/>
      <c r="G283" s="23"/>
      <c r="H283" s="59" t="str">
        <f>'UIP Detail (R)'!A283</f>
        <v xml:space="preserve">          (99) 415 - Revenues From Merchandising And Jobbing</v>
      </c>
      <c r="I283" s="137">
        <f>C283-'UIP Detail (R)'!C281</f>
        <v>0</v>
      </c>
      <c r="J283" s="137">
        <f>D283-'UIP Detail (R)'!D281</f>
        <v>0</v>
      </c>
    </row>
    <row r="284" spans="1:10" ht="15" customHeight="1" x14ac:dyDescent="0.25">
      <c r="A284" s="59" t="s">
        <v>13</v>
      </c>
      <c r="B284" s="60">
        <f>'UIP Detail (R)'!B281</f>
        <v>0</v>
      </c>
      <c r="C284" s="60">
        <f>'UIP Detail (R)'!C281</f>
        <v>0</v>
      </c>
      <c r="D284" s="60">
        <f>'UIP Detail (R)'!D281</f>
        <v>0</v>
      </c>
      <c r="E284" s="60">
        <f t="shared" si="9"/>
        <v>0</v>
      </c>
      <c r="F284" s="140"/>
      <c r="G284" s="23"/>
      <c r="H284" s="59" t="str">
        <f>'UIP Detail (R)'!A284</f>
        <v xml:space="preserve">          (99) 416 - Expenses Of Merchandising And Jobbing</v>
      </c>
      <c r="I284" s="137">
        <f>C284-'UIP Detail (R)'!C282</f>
        <v>0</v>
      </c>
      <c r="J284" s="137">
        <f>D284-'UIP Detail (R)'!D282</f>
        <v>0</v>
      </c>
    </row>
    <row r="285" spans="1:10" ht="15" customHeight="1" x14ac:dyDescent="0.25">
      <c r="A285" s="59" t="s">
        <v>408</v>
      </c>
      <c r="B285" s="60">
        <f>'UIP Detail (R)'!B282</f>
        <v>0</v>
      </c>
      <c r="C285" s="60">
        <f>'UIP Detail (R)'!C282</f>
        <v>0</v>
      </c>
      <c r="D285" s="60">
        <f>'UIP Detail (R)'!D282</f>
        <v>0</v>
      </c>
      <c r="E285" s="60"/>
      <c r="F285" s="140"/>
      <c r="G285" s="23"/>
      <c r="H285" s="59" t="str">
        <f>'UIP Detail (R)'!A285</f>
        <v xml:space="preserve">          (99) 417 - Revenues From Non-Utility Operations</v>
      </c>
      <c r="I285" s="137">
        <f>C285-'UIP Detail (R)'!C283</f>
        <v>0</v>
      </c>
      <c r="J285" s="137">
        <f>D285-'UIP Detail (R)'!D283</f>
        <v>0</v>
      </c>
    </row>
    <row r="286" spans="1:10" ht="15" customHeight="1" x14ac:dyDescent="0.25">
      <c r="A286" s="59" t="s">
        <v>14</v>
      </c>
      <c r="B286" s="60">
        <f>'UIP Detail (R)'!B283</f>
        <v>0</v>
      </c>
      <c r="C286" s="60">
        <f>'UIP Detail (R)'!C283</f>
        <v>0</v>
      </c>
      <c r="D286" s="60">
        <f>'UIP Detail (R)'!D283</f>
        <v>0</v>
      </c>
      <c r="E286" s="60">
        <f t="shared" si="9"/>
        <v>0</v>
      </c>
      <c r="F286" s="140"/>
      <c r="G286" s="23"/>
      <c r="H286" s="59" t="str">
        <f>'UIP Detail (R)'!A286</f>
        <v xml:space="preserve">          (99) 4171 - Merger Related Costs</v>
      </c>
      <c r="I286" s="137">
        <f>C286-'UIP Detail (R)'!C284</f>
        <v>0</v>
      </c>
      <c r="J286" s="137">
        <f>D286-'UIP Detail (R)'!D284</f>
        <v>0</v>
      </c>
    </row>
    <row r="287" spans="1:10" ht="15" customHeight="1" x14ac:dyDescent="0.25">
      <c r="A287" s="59" t="s">
        <v>15</v>
      </c>
      <c r="B287" s="60">
        <f>'UIP Detail (R)'!B284</f>
        <v>0</v>
      </c>
      <c r="C287" s="60">
        <f>'UIP Detail (R)'!C284</f>
        <v>0</v>
      </c>
      <c r="D287" s="60">
        <f>'UIP Detail (R)'!D284</f>
        <v>0</v>
      </c>
      <c r="E287" s="60">
        <f t="shared" si="9"/>
        <v>0</v>
      </c>
      <c r="F287" s="140"/>
      <c r="G287" s="23"/>
      <c r="H287" s="59" t="str">
        <f>'UIP Detail (R)'!A287</f>
        <v xml:space="preserve">          (99) 4171 - Expenses of Non-Utility Operations</v>
      </c>
      <c r="I287" s="137">
        <f>C287-'UIP Detail (R)'!C285</f>
        <v>0</v>
      </c>
      <c r="J287" s="137">
        <f>D287-'UIP Detail (R)'!D285</f>
        <v>0</v>
      </c>
    </row>
    <row r="288" spans="1:10" ht="15" customHeight="1" x14ac:dyDescent="0.25">
      <c r="A288" s="59" t="s">
        <v>16</v>
      </c>
      <c r="B288" s="60">
        <f>'UIP Detail (R)'!B285</f>
        <v>0</v>
      </c>
      <c r="C288" s="60">
        <f>'UIP Detail (R)'!C285</f>
        <v>0</v>
      </c>
      <c r="D288" s="60">
        <f>'UIP Detail (R)'!D285</f>
        <v>0</v>
      </c>
      <c r="E288" s="60">
        <f t="shared" si="9"/>
        <v>0</v>
      </c>
      <c r="F288" s="140"/>
      <c r="G288" s="23"/>
      <c r="H288" s="59" t="str">
        <f>'UIP Detail (R)'!A288</f>
        <v xml:space="preserve">          (99) 418 - Nonoperating Rental Income</v>
      </c>
      <c r="I288" s="137">
        <f>C288-'UIP Detail (R)'!C286</f>
        <v>0</v>
      </c>
      <c r="J288" s="137">
        <f>D288-'UIP Detail (R)'!D286</f>
        <v>0</v>
      </c>
    </row>
    <row r="289" spans="1:10" ht="15" customHeight="1" x14ac:dyDescent="0.25">
      <c r="A289" s="59" t="s">
        <v>17</v>
      </c>
      <c r="B289" s="60">
        <f>'UIP Detail (R)'!B286</f>
        <v>0</v>
      </c>
      <c r="C289" s="60">
        <f>'UIP Detail (R)'!C286</f>
        <v>0</v>
      </c>
      <c r="D289" s="60">
        <f>'UIP Detail (R)'!D286</f>
        <v>0</v>
      </c>
      <c r="E289" s="60">
        <f t="shared" si="9"/>
        <v>0</v>
      </c>
      <c r="F289" s="140"/>
      <c r="G289" s="23"/>
      <c r="H289" s="59" t="str">
        <f>'UIP Detail (R)'!A289</f>
        <v xml:space="preserve">          (99) 4181 - Equity in Earnings of Subsidiaries</v>
      </c>
      <c r="I289" s="137">
        <f>C289-'UIP Detail (R)'!C287</f>
        <v>0</v>
      </c>
      <c r="J289" s="137">
        <f>D289-'UIP Detail (R)'!D287</f>
        <v>0</v>
      </c>
    </row>
    <row r="290" spans="1:10" ht="15" customHeight="1" x14ac:dyDescent="0.25">
      <c r="A290" s="59" t="s">
        <v>18</v>
      </c>
      <c r="B290" s="60">
        <f>'UIP Detail (R)'!B287</f>
        <v>0</v>
      </c>
      <c r="C290" s="60">
        <f>'UIP Detail (R)'!C287</f>
        <v>0</v>
      </c>
      <c r="D290" s="60">
        <f>'UIP Detail (R)'!D287</f>
        <v>0</v>
      </c>
      <c r="E290" s="60">
        <f t="shared" si="9"/>
        <v>0</v>
      </c>
      <c r="F290" s="140"/>
      <c r="G290" s="23"/>
      <c r="H290" s="59" t="str">
        <f>'UIP Detail (R)'!A290</f>
        <v xml:space="preserve">          (99) 419 - Interest And Dividend Income</v>
      </c>
      <c r="I290" s="137">
        <f>C290-'UIP Detail (R)'!C288</f>
        <v>0</v>
      </c>
      <c r="J290" s="137">
        <f>D290-'UIP Detail (R)'!D288</f>
        <v>0</v>
      </c>
    </row>
    <row r="291" spans="1:10" ht="15" customHeight="1" x14ac:dyDescent="0.25">
      <c r="A291" s="59" t="s">
        <v>19</v>
      </c>
      <c r="B291" s="60">
        <f>'UIP Detail (R)'!B288</f>
        <v>0</v>
      </c>
      <c r="C291" s="60">
        <f>'UIP Detail (R)'!C288</f>
        <v>0</v>
      </c>
      <c r="D291" s="60">
        <f>'UIP Detail (R)'!D288</f>
        <v>0</v>
      </c>
      <c r="E291" s="60">
        <f t="shared" si="9"/>
        <v>0</v>
      </c>
      <c r="F291" s="140"/>
      <c r="G291" s="23"/>
      <c r="H291" s="59" t="str">
        <f>'UIP Detail (R)'!A291</f>
        <v xml:space="preserve">          (99) 4191 - Allowance For Other Funds Used During Construction</v>
      </c>
      <c r="I291" s="137">
        <f>C291-'UIP Detail (R)'!C289</f>
        <v>0</v>
      </c>
      <c r="J291" s="137">
        <f>D291-'UIP Detail (R)'!D289</f>
        <v>0</v>
      </c>
    </row>
    <row r="292" spans="1:10" ht="15" customHeight="1" x14ac:dyDescent="0.25">
      <c r="A292" s="59" t="s">
        <v>20</v>
      </c>
      <c r="B292" s="60">
        <f>'UIP Detail (R)'!B289</f>
        <v>0</v>
      </c>
      <c r="C292" s="60">
        <f>'UIP Detail (R)'!C289</f>
        <v>0</v>
      </c>
      <c r="D292" s="60">
        <f>'UIP Detail (R)'!D289</f>
        <v>0</v>
      </c>
      <c r="E292" s="60">
        <f t="shared" si="9"/>
        <v>0</v>
      </c>
      <c r="F292" s="140"/>
      <c r="G292" s="23"/>
      <c r="H292" s="59" t="str">
        <f>'UIP Detail (R)'!A292</f>
        <v xml:space="preserve">          (99) 421 - Misc. Non-Operating Income</v>
      </c>
      <c r="I292" s="137">
        <f>C292-'UIP Detail (R)'!C290</f>
        <v>0</v>
      </c>
      <c r="J292" s="137">
        <f>D292-'UIP Detail (R)'!D290</f>
        <v>0</v>
      </c>
    </row>
    <row r="293" spans="1:10" ht="15" customHeight="1" x14ac:dyDescent="0.25">
      <c r="A293" s="59" t="s">
        <v>21</v>
      </c>
      <c r="B293" s="60">
        <f>'UIP Detail (R)'!B290</f>
        <v>0</v>
      </c>
      <c r="C293" s="60">
        <f>'UIP Detail (R)'!C290</f>
        <v>0</v>
      </c>
      <c r="D293" s="60">
        <f>'UIP Detail (R)'!D290</f>
        <v>0</v>
      </c>
      <c r="E293" s="60">
        <f t="shared" si="9"/>
        <v>0</v>
      </c>
      <c r="F293" s="140"/>
      <c r="G293" s="23"/>
      <c r="H293" s="59" t="str">
        <f>'UIP Detail (R)'!A293</f>
        <v xml:space="preserve">          (99) 4211 - Gain On Disposition Of Property</v>
      </c>
      <c r="I293" s="137">
        <f>C293-'UIP Detail (R)'!C291</f>
        <v>0</v>
      </c>
      <c r="J293" s="137">
        <f>D293-'UIP Detail (R)'!D291</f>
        <v>0</v>
      </c>
    </row>
    <row r="294" spans="1:10" ht="15" customHeight="1" x14ac:dyDescent="0.25">
      <c r="A294" s="59" t="s">
        <v>22</v>
      </c>
      <c r="B294" s="60">
        <f>'UIP Detail (R)'!B291</f>
        <v>0</v>
      </c>
      <c r="C294" s="60">
        <f>'UIP Detail (R)'!C291</f>
        <v>0</v>
      </c>
      <c r="D294" s="60">
        <f>'UIP Detail (R)'!D291</f>
        <v>0</v>
      </c>
      <c r="E294" s="60">
        <f t="shared" si="9"/>
        <v>0</v>
      </c>
      <c r="F294" s="140"/>
      <c r="G294" s="23"/>
      <c r="H294" s="59" t="str">
        <f>'UIP Detail (R)'!A294</f>
        <v xml:space="preserve">          (99) 4212 - Loss On Disposition Of Property</v>
      </c>
      <c r="I294" s="137">
        <f>C294-'UIP Detail (R)'!C292</f>
        <v>0</v>
      </c>
      <c r="J294" s="137">
        <f>D294-'UIP Detail (R)'!D292</f>
        <v>0</v>
      </c>
    </row>
    <row r="295" spans="1:10" ht="15" customHeight="1" x14ac:dyDescent="0.25">
      <c r="A295" s="59" t="s">
        <v>23</v>
      </c>
      <c r="B295" s="60">
        <f>'UIP Detail (R)'!B292</f>
        <v>0</v>
      </c>
      <c r="C295" s="60">
        <f>'UIP Detail (R)'!C292</f>
        <v>0</v>
      </c>
      <c r="D295" s="60">
        <f>'UIP Detail (R)'!D292</f>
        <v>0</v>
      </c>
      <c r="E295" s="60">
        <f t="shared" si="9"/>
        <v>0</v>
      </c>
      <c r="F295" s="140"/>
      <c r="G295" s="23"/>
      <c r="H295" s="59" t="str">
        <f>'UIP Detail (R)'!A295</f>
        <v xml:space="preserve">          (99) 4213 - Misc. Non-Op Income - AFUDC(WUTC)</v>
      </c>
      <c r="I295" s="137">
        <f>C295-'UIP Detail (R)'!C293</f>
        <v>0</v>
      </c>
      <c r="J295" s="137">
        <f>D295-'UIP Detail (R)'!D293</f>
        <v>0</v>
      </c>
    </row>
    <row r="296" spans="1:10" ht="15" customHeight="1" x14ac:dyDescent="0.25">
      <c r="A296" s="59" t="s">
        <v>105</v>
      </c>
      <c r="B296" s="60">
        <f>'UIP Detail (R)'!B293</f>
        <v>0</v>
      </c>
      <c r="C296" s="60">
        <f>'UIP Detail (R)'!C293</f>
        <v>0</v>
      </c>
      <c r="D296" s="60">
        <f>'UIP Detail (R)'!D293</f>
        <v>0</v>
      </c>
      <c r="E296" s="60">
        <f>SUM(B296:D296)</f>
        <v>0</v>
      </c>
      <c r="F296" s="140"/>
      <c r="G296" s="23"/>
      <c r="H296" s="59" t="str">
        <f>'UIP Detail (R)'!A296</f>
        <v xml:space="preserve">          (99) 4214 - Misc. Non-Op Income - AFUCE</v>
      </c>
      <c r="I296" s="137">
        <f>C296-'UIP Detail (R)'!C294</f>
        <v>0</v>
      </c>
      <c r="J296" s="137">
        <f>D296-'UIP Detail (R)'!D294</f>
        <v>0</v>
      </c>
    </row>
    <row r="297" spans="1:10" ht="15" customHeight="1" x14ac:dyDescent="0.25">
      <c r="A297" s="59" t="s">
        <v>24</v>
      </c>
      <c r="B297" s="60">
        <f>'UIP Detail (R)'!B294</f>
        <v>0</v>
      </c>
      <c r="C297" s="60">
        <f>'UIP Detail (R)'!C294</f>
        <v>0</v>
      </c>
      <c r="D297" s="60">
        <f>'UIP Detail (R)'!D294</f>
        <v>0</v>
      </c>
      <c r="E297" s="60">
        <f t="shared" si="9"/>
        <v>0</v>
      </c>
      <c r="F297" s="140"/>
      <c r="G297" s="23"/>
      <c r="H297" s="59" t="str">
        <f>'UIP Detail (R)'!A297</f>
        <v xml:space="preserve">          (99) 425 - Miscellaneous Amortization</v>
      </c>
      <c r="I297" s="137">
        <f>C297-'UIP Detail (R)'!C295</f>
        <v>0</v>
      </c>
      <c r="J297" s="137">
        <f>D297-'UIP Detail (R)'!D295</f>
        <v>0</v>
      </c>
    </row>
    <row r="298" spans="1:10" ht="15" customHeight="1" x14ac:dyDescent="0.25">
      <c r="A298" s="59" t="s">
        <v>25</v>
      </c>
      <c r="B298" s="60">
        <f>'UIP Detail (R)'!B295</f>
        <v>0</v>
      </c>
      <c r="C298" s="60">
        <f>'UIP Detail (R)'!C295</f>
        <v>0</v>
      </c>
      <c r="D298" s="60">
        <f>'UIP Detail (R)'!D295</f>
        <v>0</v>
      </c>
      <c r="E298" s="60">
        <f t="shared" si="9"/>
        <v>0</v>
      </c>
      <c r="F298" s="140"/>
      <c r="G298" s="23"/>
      <c r="H298" s="59" t="str">
        <f>'UIP Detail (R)'!A298</f>
        <v xml:space="preserve">          (99) 4261 - Donations</v>
      </c>
      <c r="I298" s="137">
        <f>C298-'UIP Detail (R)'!C296</f>
        <v>0</v>
      </c>
      <c r="J298" s="137">
        <f>D298-'UIP Detail (R)'!D296</f>
        <v>0</v>
      </c>
    </row>
    <row r="299" spans="1:10" ht="15" customHeight="1" x14ac:dyDescent="0.25">
      <c r="A299" s="59" t="s">
        <v>26</v>
      </c>
      <c r="B299" s="60">
        <f>'UIP Detail (R)'!B296</f>
        <v>0</v>
      </c>
      <c r="C299" s="60">
        <f>'UIP Detail (R)'!C296</f>
        <v>0</v>
      </c>
      <c r="D299" s="60">
        <f>'UIP Detail (R)'!D296</f>
        <v>0</v>
      </c>
      <c r="E299" s="60">
        <f t="shared" si="9"/>
        <v>0</v>
      </c>
      <c r="F299" s="140"/>
      <c r="G299" s="23"/>
      <c r="H299" s="59" t="str">
        <f>'UIP Detail (R)'!A299</f>
        <v xml:space="preserve">          (99) 4262 - Life Insurance</v>
      </c>
      <c r="I299" s="137">
        <f>C299-'UIP Detail (R)'!C297</f>
        <v>0</v>
      </c>
      <c r="J299" s="137">
        <f>D299-'UIP Detail (R)'!D297</f>
        <v>0</v>
      </c>
    </row>
    <row r="300" spans="1:10" ht="15" customHeight="1" x14ac:dyDescent="0.25">
      <c r="A300" s="59" t="s">
        <v>27</v>
      </c>
      <c r="B300" s="60">
        <f>'UIP Detail (R)'!B297</f>
        <v>0</v>
      </c>
      <c r="C300" s="60">
        <f>'UIP Detail (R)'!C297</f>
        <v>0</v>
      </c>
      <c r="D300" s="60">
        <f>'UIP Detail (R)'!D297</f>
        <v>0</v>
      </c>
      <c r="E300" s="60">
        <f t="shared" si="9"/>
        <v>0</v>
      </c>
      <c r="F300" s="140"/>
      <c r="G300" s="23"/>
      <c r="H300" s="59" t="str">
        <f>'UIP Detail (R)'!A300</f>
        <v xml:space="preserve">          (99) 4263 - Penalties</v>
      </c>
      <c r="I300" s="137">
        <f>C300-'UIP Detail (R)'!C298</f>
        <v>0</v>
      </c>
      <c r="J300" s="137">
        <f>D300-'UIP Detail (R)'!D298</f>
        <v>0</v>
      </c>
    </row>
    <row r="301" spans="1:10" ht="15" customHeight="1" x14ac:dyDescent="0.25">
      <c r="A301" s="59" t="s">
        <v>28</v>
      </c>
      <c r="B301" s="62">
        <f>'UIP Detail (R)'!B298</f>
        <v>0</v>
      </c>
      <c r="C301" s="62">
        <f>'UIP Detail (R)'!C298</f>
        <v>0</v>
      </c>
      <c r="D301" s="62">
        <f>'UIP Detail (R)'!D298</f>
        <v>0</v>
      </c>
      <c r="E301" s="62">
        <f t="shared" si="9"/>
        <v>0</v>
      </c>
      <c r="G301" s="23"/>
      <c r="H301" s="57" t="str">
        <f>'UIP Detail (R)'!A301</f>
        <v xml:space="preserve">          (99) 4264 - Expenses For Civic &amp; Political Activities</v>
      </c>
      <c r="I301" s="137">
        <f>C301-'UIP Detail (R)'!C299</f>
        <v>0</v>
      </c>
      <c r="J301" s="137">
        <f>D301-'UIP Detail (R)'!D299</f>
        <v>0</v>
      </c>
    </row>
    <row r="302" spans="1:10" ht="15" customHeight="1" x14ac:dyDescent="0.25">
      <c r="A302" s="59" t="s">
        <v>470</v>
      </c>
      <c r="B302" s="63">
        <f>SUM(B278:B301)</f>
        <v>0</v>
      </c>
      <c r="C302" s="63">
        <f>SUM(C278:C301)</f>
        <v>0</v>
      </c>
      <c r="D302" s="63">
        <f>SUM(D278:D301)</f>
        <v>0</v>
      </c>
      <c r="E302" s="63">
        <f>SUM(E278:E301)</f>
        <v>0</v>
      </c>
      <c r="G302" s="23"/>
      <c r="H302" s="59" t="str">
        <f>'UIP Detail (R)'!A302</f>
        <v xml:space="preserve">          (99) 4265 - Other Deductions</v>
      </c>
      <c r="I302" s="137">
        <f>C302-'UIP Detail (R)'!C300</f>
        <v>0</v>
      </c>
      <c r="J302" s="137">
        <f>D302-'UIP Detail (R)'!D300</f>
        <v>0</v>
      </c>
    </row>
    <row r="303" spans="1:10" ht="15" customHeight="1" x14ac:dyDescent="0.25">
      <c r="A303" s="57" t="s">
        <v>451</v>
      </c>
      <c r="B303" s="74"/>
      <c r="C303" s="74"/>
      <c r="D303" s="74"/>
      <c r="E303" s="55"/>
      <c r="G303" s="23"/>
      <c r="H303" s="75" t="str">
        <f>'UIP Detail (R)'!A303</f>
        <v xml:space="preserve">               (99) SUBTOTAL</v>
      </c>
      <c r="I303" s="137">
        <f>C303-'UIP Detail (R)'!C301</f>
        <v>0</v>
      </c>
      <c r="J303" s="137">
        <f>D303-'UIP Detail (R)'!D301</f>
        <v>0</v>
      </c>
    </row>
    <row r="304" spans="1:10" ht="15" customHeight="1" x14ac:dyDescent="0.25">
      <c r="A304" s="59" t="s">
        <v>29</v>
      </c>
      <c r="B304" s="60">
        <f>'UIP Detail (R)'!B301</f>
        <v>0</v>
      </c>
      <c r="C304" s="60">
        <f>'UIP Detail (R)'!C301</f>
        <v>0</v>
      </c>
      <c r="D304" s="60">
        <f>'UIP Detail (R)'!D301</f>
        <v>0</v>
      </c>
      <c r="E304" s="60">
        <f>SUM(B304:D304)</f>
        <v>0</v>
      </c>
      <c r="G304" s="23"/>
      <c r="H304" s="59" t="str">
        <f>'UIP Detail (R)'!A304</f>
        <v xml:space="preserve">     999 - INTEREST</v>
      </c>
      <c r="I304" s="137">
        <f>C304-'UIP Detail (R)'!C302</f>
        <v>0</v>
      </c>
      <c r="J304" s="137">
        <f>D304-'UIP Detail (R)'!D302</f>
        <v>0</v>
      </c>
    </row>
    <row r="305" spans="1:10" ht="15" customHeight="1" x14ac:dyDescent="0.25">
      <c r="A305" s="75" t="s">
        <v>30</v>
      </c>
      <c r="B305" s="60">
        <f>'UIP Detail (R)'!B302</f>
        <v>0</v>
      </c>
      <c r="C305" s="60">
        <f>'UIP Detail (R)'!C302</f>
        <v>0</v>
      </c>
      <c r="D305" s="60">
        <f>'UIP Detail (R)'!D302</f>
        <v>0</v>
      </c>
      <c r="E305" s="60">
        <f t="shared" ref="E305:E312" si="10">SUM(B305:D305)</f>
        <v>0</v>
      </c>
      <c r="G305" s="23"/>
      <c r="H305" s="59" t="str">
        <f>'UIP Detail (R)'!A305</f>
        <v xml:space="preserve">          (999) 427 - Interest On Long Term Debt</v>
      </c>
      <c r="I305" s="137">
        <f>C305-'UIP Detail (R)'!C303</f>
        <v>0</v>
      </c>
      <c r="J305" s="137">
        <f>D305-'UIP Detail (R)'!D303</f>
        <v>0</v>
      </c>
    </row>
    <row r="306" spans="1:10" ht="15" customHeight="1" x14ac:dyDescent="0.25">
      <c r="A306" s="59" t="s">
        <v>31</v>
      </c>
      <c r="B306" s="60">
        <f>'UIP Detail (R)'!B303</f>
        <v>0</v>
      </c>
      <c r="C306" s="60">
        <f>'UIP Detail (R)'!C303</f>
        <v>0</v>
      </c>
      <c r="D306" s="60">
        <f>'UIP Detail (R)'!D303</f>
        <v>0</v>
      </c>
      <c r="E306" s="60">
        <f t="shared" si="10"/>
        <v>0</v>
      </c>
      <c r="G306" s="23"/>
      <c r="H306" s="59" t="str">
        <f>'UIP Detail (R)'!A306</f>
        <v xml:space="preserve">          (999) 4271 - Interest on Preferred Stock</v>
      </c>
      <c r="I306" s="137">
        <f>C306-'UIP Detail (R)'!C304</f>
        <v>0</v>
      </c>
      <c r="J306" s="137">
        <f>D306-'UIP Detail (R)'!D304</f>
        <v>0</v>
      </c>
    </row>
    <row r="307" spans="1:10" ht="15" customHeight="1" x14ac:dyDescent="0.25">
      <c r="A307" s="59" t="s">
        <v>32</v>
      </c>
      <c r="B307" s="60">
        <f>'UIP Detail (R)'!B304</f>
        <v>0</v>
      </c>
      <c r="C307" s="60">
        <f>'UIP Detail (R)'!C304</f>
        <v>0</v>
      </c>
      <c r="D307" s="60">
        <f>'UIP Detail (R)'!D304</f>
        <v>0</v>
      </c>
      <c r="E307" s="60">
        <f t="shared" si="10"/>
        <v>0</v>
      </c>
      <c r="G307" s="23"/>
      <c r="H307" s="59" t="str">
        <f>'UIP Detail (R)'!A307</f>
        <v xml:space="preserve">          (999) 428 - Amortization Of Debt Discount &amp; Expenses</v>
      </c>
      <c r="I307" s="137">
        <f>C307-'UIP Detail (R)'!C305</f>
        <v>0</v>
      </c>
      <c r="J307" s="137">
        <f>D307-'UIP Detail (R)'!D305</f>
        <v>0</v>
      </c>
    </row>
    <row r="308" spans="1:10" ht="15" customHeight="1" x14ac:dyDescent="0.25">
      <c r="A308" s="59" t="s">
        <v>33</v>
      </c>
      <c r="B308" s="60">
        <f>'UIP Detail (R)'!B305</f>
        <v>0</v>
      </c>
      <c r="C308" s="60">
        <f>'UIP Detail (R)'!C305</f>
        <v>0</v>
      </c>
      <c r="D308" s="60">
        <f>'UIP Detail (R)'!D305</f>
        <v>0</v>
      </c>
      <c r="E308" s="60">
        <f t="shared" si="10"/>
        <v>0</v>
      </c>
      <c r="G308" s="23"/>
      <c r="H308" s="59" t="str">
        <f>'UIP Detail (R)'!A308</f>
        <v xml:space="preserve">          (999) 4281 - Amortization Of Loss On Required Debt</v>
      </c>
      <c r="I308" s="137">
        <f>C308-'UIP Detail (R)'!C306</f>
        <v>0</v>
      </c>
      <c r="J308" s="137">
        <f>D308-'UIP Detail (R)'!D306</f>
        <v>0</v>
      </c>
    </row>
    <row r="309" spans="1:10" ht="15" customHeight="1" x14ac:dyDescent="0.25">
      <c r="A309" s="59" t="s">
        <v>34</v>
      </c>
      <c r="B309" s="60">
        <f>'UIP Detail (R)'!B306</f>
        <v>0</v>
      </c>
      <c r="C309" s="60">
        <f>'UIP Detail (R)'!C306</f>
        <v>0</v>
      </c>
      <c r="D309" s="60">
        <f>'UIP Detail (R)'!D306</f>
        <v>0</v>
      </c>
      <c r="E309" s="60">
        <f t="shared" si="10"/>
        <v>0</v>
      </c>
      <c r="G309" s="23"/>
      <c r="H309" s="59" t="str">
        <f>'UIP Detail (R)'!A309</f>
        <v xml:space="preserve">          (999) 429 - Amortization Of Premium On Debt-Cr</v>
      </c>
      <c r="I309" s="137">
        <f>C309-'UIP Detail (R)'!C307</f>
        <v>0</v>
      </c>
      <c r="J309" s="137">
        <f>D309-'UIP Detail (R)'!D307</f>
        <v>0</v>
      </c>
    </row>
    <row r="310" spans="1:10" ht="15" customHeight="1" x14ac:dyDescent="0.25">
      <c r="A310" s="59" t="s">
        <v>35</v>
      </c>
      <c r="B310" s="60">
        <f>'UIP Detail (R)'!B307</f>
        <v>0</v>
      </c>
      <c r="C310" s="60">
        <f>'UIP Detail (R)'!C307</f>
        <v>0</v>
      </c>
      <c r="D310" s="60">
        <f>'UIP Detail (R)'!D307</f>
        <v>0</v>
      </c>
      <c r="E310" s="60">
        <f t="shared" si="10"/>
        <v>0</v>
      </c>
      <c r="G310" s="23"/>
      <c r="H310" s="59" t="str">
        <f>'UIP Detail (R)'!A310</f>
        <v xml:space="preserve">          (999) 4291 - Amortization Gain On Reacquired Debt</v>
      </c>
      <c r="I310" s="137">
        <f>C310-'UIP Detail (R)'!C308</f>
        <v>0</v>
      </c>
      <c r="J310" s="137">
        <f>D310-'UIP Detail (R)'!D308</f>
        <v>0</v>
      </c>
    </row>
    <row r="311" spans="1:10" ht="15" customHeight="1" x14ac:dyDescent="0.25">
      <c r="A311" s="59" t="s">
        <v>36</v>
      </c>
      <c r="B311" s="60">
        <f>'UIP Detail (R)'!B308</f>
        <v>0</v>
      </c>
      <c r="C311" s="60">
        <f>'UIP Detail (R)'!C308</f>
        <v>0</v>
      </c>
      <c r="D311" s="60">
        <f>'UIP Detail (R)'!D308</f>
        <v>0</v>
      </c>
      <c r="E311" s="60">
        <f t="shared" si="10"/>
        <v>0</v>
      </c>
      <c r="G311" s="23"/>
      <c r="H311" s="59" t="str">
        <f>'UIP Detail (R)'!A311</f>
        <v xml:space="preserve">          (999) 430 - Int on Debt to Assoc. Companies</v>
      </c>
      <c r="I311" s="137">
        <f>C311-'UIP Detail (R)'!C309</f>
        <v>0</v>
      </c>
      <c r="J311" s="137">
        <f>D311-'UIP Detail (R)'!D309</f>
        <v>0</v>
      </c>
    </row>
    <row r="312" spans="1:10" ht="15" customHeight="1" x14ac:dyDescent="0.25">
      <c r="A312" s="59" t="s">
        <v>37</v>
      </c>
      <c r="B312" s="62">
        <f>'UIP Detail (R)'!B309</f>
        <v>0</v>
      </c>
      <c r="C312" s="62">
        <f>'UIP Detail (R)'!C309</f>
        <v>0</v>
      </c>
      <c r="D312" s="62">
        <f>'UIP Detail (R)'!D309</f>
        <v>0</v>
      </c>
      <c r="E312" s="62">
        <f t="shared" si="10"/>
        <v>0</v>
      </c>
      <c r="G312" s="23"/>
      <c r="H312" s="57" t="str">
        <f>'UIP Detail (R)'!A312</f>
        <v xml:space="preserve">          (999) 431 - Other Interest Expense</v>
      </c>
      <c r="I312" s="137">
        <f>C312-'UIP Detail (R)'!C310</f>
        <v>0</v>
      </c>
      <c r="J312" s="137">
        <f>D312-'UIP Detail (R)'!D310</f>
        <v>0</v>
      </c>
    </row>
    <row r="313" spans="1:10" ht="15" customHeight="1" x14ac:dyDescent="0.25">
      <c r="A313" s="59" t="s">
        <v>470</v>
      </c>
      <c r="B313" s="63">
        <f>SUM(B304:B312)</f>
        <v>0</v>
      </c>
      <c r="C313" s="63">
        <f>SUM(C304:C312)</f>
        <v>0</v>
      </c>
      <c r="D313" s="63">
        <f>SUM(D304:D312)</f>
        <v>0</v>
      </c>
      <c r="E313" s="63">
        <f>SUM(E304:E312)</f>
        <v>0</v>
      </c>
      <c r="G313" s="23"/>
      <c r="H313" s="59" t="str">
        <f>'UIP Detail (R)'!A313</f>
        <v xml:space="preserve">          (999) 432 - Allowances For Borrowed Funds</v>
      </c>
      <c r="I313" s="137">
        <f>C313-'UIP Detail (R)'!C311</f>
        <v>0</v>
      </c>
      <c r="J313" s="137">
        <f>D313-'UIP Detail (R)'!D311</f>
        <v>0</v>
      </c>
    </row>
    <row r="314" spans="1:10" ht="15" customHeight="1" x14ac:dyDescent="0.25">
      <c r="A314" s="57" t="s">
        <v>452</v>
      </c>
      <c r="B314" s="63"/>
      <c r="C314" s="63"/>
      <c r="D314" s="63"/>
      <c r="E314" s="63"/>
      <c r="G314" s="23"/>
      <c r="H314" s="59" t="str">
        <f>'UIP Detail (R)'!A314</f>
        <v xml:space="preserve">               (999) SUBTOTAL</v>
      </c>
      <c r="I314" s="137">
        <f>C314-'UIP Detail (R)'!C312</f>
        <v>0</v>
      </c>
      <c r="J314" s="137">
        <f>D314-'UIP Detail (R)'!D312</f>
        <v>0</v>
      </c>
    </row>
    <row r="315" spans="1:10" ht="15" customHeight="1" x14ac:dyDescent="0.25">
      <c r="A315" s="59" t="s">
        <v>38</v>
      </c>
      <c r="B315" s="60">
        <f>'UIP Detail (R)'!B313</f>
        <v>0</v>
      </c>
      <c r="C315" s="60">
        <f>'UIP Detail (R)'!C313</f>
        <v>0</v>
      </c>
      <c r="D315" s="60">
        <f>'UIP Detail (R)'!D313</f>
        <v>0</v>
      </c>
      <c r="E315" s="60">
        <v>0</v>
      </c>
      <c r="G315" s="23"/>
      <c r="H315" s="59" t="str">
        <f>'UIP Detail (R)'!A315</f>
        <v xml:space="preserve">     9999 - EXTRAORDINARY ITEMS</v>
      </c>
      <c r="I315" s="137">
        <f>C315-'UIP Detail (R)'!C313</f>
        <v>0</v>
      </c>
      <c r="J315" s="137">
        <f>D315-'UIP Detail (R)'!D313</f>
        <v>0</v>
      </c>
    </row>
    <row r="316" spans="1:10" ht="15" customHeight="1" x14ac:dyDescent="0.25">
      <c r="A316" s="59" t="s">
        <v>39</v>
      </c>
      <c r="B316" s="62">
        <f>'UIP Detail (R)'!B314</f>
        <v>0</v>
      </c>
      <c r="C316" s="62">
        <f>'UIP Detail (R)'!C314</f>
        <v>0</v>
      </c>
      <c r="D316" s="62">
        <f>'UIP Detail (R)'!D314</f>
        <v>0</v>
      </c>
      <c r="E316" s="62">
        <v>0</v>
      </c>
      <c r="G316" s="23"/>
      <c r="H316" s="59" t="str">
        <f>'UIP Detail (R)'!A316</f>
        <v xml:space="preserve">          (9999) 4111 - Def Fit-Cr - Util Oper Income</v>
      </c>
      <c r="I316" s="137">
        <f>C316-'UIP Detail (R)'!C314</f>
        <v>0</v>
      </c>
      <c r="J316" s="137">
        <f>D316-'UIP Detail (R)'!D314</f>
        <v>0</v>
      </c>
    </row>
    <row r="317" spans="1:10" ht="6" customHeight="1" x14ac:dyDescent="0.25">
      <c r="A317" s="59" t="s">
        <v>470</v>
      </c>
      <c r="B317" s="58">
        <f>SUM(B315:B316)</f>
        <v>0</v>
      </c>
      <c r="C317" s="58">
        <f>SUM(C315:C316)</f>
        <v>0</v>
      </c>
      <c r="D317" s="58">
        <f>SUM(D315:D316)</f>
        <v>0</v>
      </c>
      <c r="E317" s="58">
        <f>SUM(E315:E316)</f>
        <v>0</v>
      </c>
      <c r="G317" s="23"/>
      <c r="H317" s="72" t="str">
        <f>'UIP Detail (R)'!A317</f>
        <v xml:space="preserve">          (9999) 435 - Extraordinary Deductions</v>
      </c>
      <c r="I317" s="137">
        <f>C317-'UIP Detail (R)'!C315</f>
        <v>0</v>
      </c>
      <c r="J317" s="137">
        <f>D317-'UIP Detail (R)'!D315</f>
        <v>0</v>
      </c>
    </row>
    <row r="318" spans="1:10" ht="15" customHeight="1" x14ac:dyDescent="0.25">
      <c r="A318" s="59"/>
      <c r="B318" s="63"/>
      <c r="C318" s="63"/>
      <c r="D318" s="63"/>
      <c r="E318" s="63"/>
      <c r="G318" s="23"/>
      <c r="H318" s="59" t="str">
        <f>'UIP Detail (R)'!A318</f>
        <v xml:space="preserve">               (9999) SUBTOTAL</v>
      </c>
      <c r="I318" s="137">
        <f>C318-'UIP Detail (R)'!C316</f>
        <v>0</v>
      </c>
      <c r="J318" s="137">
        <f>D318-'UIP Detail (R)'!D316</f>
        <v>0</v>
      </c>
    </row>
    <row r="319" spans="1:10" ht="9.75" customHeight="1" x14ac:dyDescent="0.25">
      <c r="A319" s="72" t="s">
        <v>453</v>
      </c>
      <c r="B319" s="63">
        <f>+B302+B313+B317</f>
        <v>0</v>
      </c>
      <c r="C319" s="63">
        <f>+C302+C313+C317</f>
        <v>0</v>
      </c>
      <c r="D319" s="63">
        <f>+D302+D313+D317</f>
        <v>0</v>
      </c>
      <c r="E319" s="63">
        <f>SUM(B319:D319)</f>
        <v>0</v>
      </c>
      <c r="G319" s="23"/>
      <c r="H319" s="76">
        <f>'UIP Detail (R)'!A319</f>
        <v>0</v>
      </c>
      <c r="I319" s="137">
        <f>C319-'UIP Detail (R)'!C317</f>
        <v>0</v>
      </c>
      <c r="J319" s="137">
        <f>D319-'UIP Detail (R)'!D317</f>
        <v>0</v>
      </c>
    </row>
    <row r="320" spans="1:10" ht="15" customHeight="1" x14ac:dyDescent="0.25">
      <c r="A320" s="59"/>
      <c r="B320" s="63"/>
      <c r="C320" s="63"/>
      <c r="D320" s="63"/>
      <c r="E320" s="63"/>
      <c r="G320" s="23"/>
      <c r="I320" s="137">
        <f>C320-'UIP Detail (R)'!C318</f>
        <v>0</v>
      </c>
      <c r="J320" s="137">
        <f>D320-'UIP Detail (R)'!D318</f>
        <v>0</v>
      </c>
    </row>
    <row r="321" spans="1:10" ht="15" customHeight="1" x14ac:dyDescent="0.35">
      <c r="A321" s="76" t="s">
        <v>457</v>
      </c>
      <c r="B321" s="77">
        <f>+B274-B319</f>
        <v>0</v>
      </c>
      <c r="C321" s="77">
        <f>+C274-C319</f>
        <v>0</v>
      </c>
      <c r="D321" s="77">
        <f>+D274-D319</f>
        <v>0</v>
      </c>
      <c r="E321" s="78">
        <f>+E274-E319</f>
        <v>0</v>
      </c>
      <c r="G321" s="23"/>
      <c r="I321" s="137">
        <f>C321-'UIP Detail (R)'!C319</f>
        <v>0</v>
      </c>
      <c r="J321" s="137">
        <f>D321-'UIP Detail (R)'!D319</f>
        <v>0</v>
      </c>
    </row>
    <row r="322" spans="1:10" ht="15" customHeight="1" x14ac:dyDescent="0.25">
      <c r="G322" s="23"/>
      <c r="I322" s="137">
        <f>C322-'UIP Detail (R)'!C320</f>
        <v>0</v>
      </c>
      <c r="J322" s="137">
        <f>D322-'UIP Detail (R)'!D320</f>
        <v>0</v>
      </c>
    </row>
    <row r="323" spans="1:10" ht="15" customHeight="1" x14ac:dyDescent="0.25">
      <c r="A323" s="64" t="s">
        <v>100</v>
      </c>
      <c r="B323" s="119" t="e">
        <f>+#REF!</f>
        <v>#REF!</v>
      </c>
      <c r="C323" s="119" t="e">
        <f>+#REF!</f>
        <v>#REF!</v>
      </c>
      <c r="D323" s="119" t="e">
        <f>+#REF!</f>
        <v>#REF!</v>
      </c>
      <c r="G323" s="23"/>
      <c r="I323" s="137" t="e">
        <f>C323-'UIP Detail (R)'!#REF!</f>
        <v>#REF!</v>
      </c>
      <c r="J323" s="137" t="e">
        <f>D323-'UIP Detail (R)'!#REF!</f>
        <v>#REF!</v>
      </c>
    </row>
    <row r="324" spans="1:10" ht="15" customHeight="1" x14ac:dyDescent="0.25">
      <c r="B324" s="63" t="e">
        <f>+B323-B321</f>
        <v>#REF!</v>
      </c>
      <c r="C324" s="63" t="e">
        <f>+C323-C321</f>
        <v>#REF!</v>
      </c>
      <c r="D324" s="63" t="e">
        <f>+D323-D321</f>
        <v>#REF!</v>
      </c>
      <c r="G324" s="23"/>
      <c r="I324" s="137" t="e">
        <f>C324-'UIP Detail (R)'!#REF!</f>
        <v>#REF!</v>
      </c>
      <c r="J324" s="137" t="e">
        <f>D324-'UIP Detail (R)'!#REF!</f>
        <v>#REF!</v>
      </c>
    </row>
    <row r="325" spans="1:10" ht="15" customHeight="1" x14ac:dyDescent="0.25">
      <c r="G325" s="23"/>
      <c r="I325" s="137">
        <f>C325-'UIP Detail (R)'!C321</f>
        <v>0</v>
      </c>
      <c r="J325" s="137">
        <f>D325-'UIP Detail (R)'!D321</f>
        <v>0</v>
      </c>
    </row>
    <row r="326" spans="1:10" ht="15" customHeight="1" x14ac:dyDescent="0.25">
      <c r="G326" s="23"/>
      <c r="I326" s="137" t="e">
        <f>C326-'UIP Detail (R)'!#REF!</f>
        <v>#REF!</v>
      </c>
      <c r="J326" s="137" t="e">
        <f>D326-'UIP Detail (R)'!#REF!</f>
        <v>#REF!</v>
      </c>
    </row>
    <row r="327" spans="1:10" ht="15" customHeight="1" x14ac:dyDescent="0.25">
      <c r="G327" s="23"/>
      <c r="I327" s="137">
        <f>C327-'UIP Detail (R)'!C322</f>
        <v>0</v>
      </c>
      <c r="J327" s="137">
        <f>D327-'UIP Detail (R)'!D322</f>
        <v>0</v>
      </c>
    </row>
    <row r="328" spans="1:10" ht="15" customHeight="1" x14ac:dyDescent="0.25">
      <c r="G328" s="23"/>
      <c r="I328" s="137">
        <f>C328-'UIP Detail (R)'!C325</f>
        <v>0</v>
      </c>
      <c r="J328" s="137">
        <f>D328-'UIP Detail (R)'!D325</f>
        <v>0</v>
      </c>
    </row>
    <row r="329" spans="1:10" ht="15" customHeight="1" x14ac:dyDescent="0.25">
      <c r="G329" s="23"/>
      <c r="I329" s="137">
        <f>C329-'UIP Detail (R)'!C326</f>
        <v>0</v>
      </c>
      <c r="J329" s="137">
        <f>D329-'UIP Detail (R)'!D326</f>
        <v>0</v>
      </c>
    </row>
    <row r="330" spans="1:10" ht="15" customHeight="1" x14ac:dyDescent="0.25">
      <c r="G330" s="23"/>
      <c r="I330" s="137">
        <f>C330-'UIP Detail (R)'!C327</f>
        <v>0</v>
      </c>
      <c r="J330" s="137">
        <f>D330-'UIP Detail (R)'!D327</f>
        <v>0</v>
      </c>
    </row>
    <row r="331" spans="1:10" ht="15" customHeight="1" x14ac:dyDescent="0.25">
      <c r="G331" s="23"/>
      <c r="I331" s="137">
        <f>C331-'UIP Detail (R)'!C328</f>
        <v>0</v>
      </c>
      <c r="J331" s="137">
        <f>D331-'UIP Detail (R)'!D328</f>
        <v>0</v>
      </c>
    </row>
    <row r="332" spans="1:10" ht="15" customHeight="1" x14ac:dyDescent="0.25">
      <c r="G332" s="23"/>
      <c r="I332" s="137">
        <f>C332-'UIP Detail (R)'!C329</f>
        <v>0</v>
      </c>
      <c r="J332" s="137">
        <f>D332-'UIP Detail (R)'!D329</f>
        <v>0</v>
      </c>
    </row>
    <row r="333" spans="1:10" ht="15" customHeight="1" x14ac:dyDescent="0.25">
      <c r="G333" s="23"/>
      <c r="I333" s="137">
        <f>C333-'UIP Detail (R)'!C330</f>
        <v>0</v>
      </c>
      <c r="J333" s="137">
        <f>D333-'UIP Detail (R)'!D330</f>
        <v>0</v>
      </c>
    </row>
    <row r="334" spans="1:10" ht="15" customHeight="1" x14ac:dyDescent="0.25">
      <c r="G334" s="23"/>
      <c r="I334" s="137">
        <f>C334-'UIP Detail (R)'!C331</f>
        <v>0</v>
      </c>
      <c r="J334" s="137">
        <f>D334-'UIP Detail (R)'!D331</f>
        <v>0</v>
      </c>
    </row>
    <row r="335" spans="1:10" ht="15" customHeight="1" x14ac:dyDescent="0.25">
      <c r="G335" s="23"/>
      <c r="I335" s="137">
        <f>C335-'UIP Detail (R)'!C332</f>
        <v>0</v>
      </c>
      <c r="J335" s="137">
        <f>D335-'UIP Detail (R)'!D332</f>
        <v>0</v>
      </c>
    </row>
    <row r="336" spans="1:10" ht="15" customHeight="1" x14ac:dyDescent="0.25">
      <c r="G336" s="23"/>
      <c r="I336" s="137">
        <f>C336-'UIP Detail (R)'!C333</f>
        <v>0</v>
      </c>
      <c r="J336" s="137">
        <f>D336-'UIP Detail (R)'!D333</f>
        <v>0</v>
      </c>
    </row>
    <row r="337" spans="7:10" ht="15" customHeight="1" x14ac:dyDescent="0.25">
      <c r="G337" s="23"/>
      <c r="I337" s="137">
        <f>C337-'UIP Detail (R)'!C334</f>
        <v>0</v>
      </c>
      <c r="J337" s="137">
        <f>D337-'UIP Detail (R)'!D334</f>
        <v>0</v>
      </c>
    </row>
    <row r="338" spans="7:10" ht="15" customHeight="1" x14ac:dyDescent="0.25">
      <c r="G338" s="23"/>
      <c r="I338" s="137">
        <f>C338-'UIP Detail (R)'!C335</f>
        <v>0</v>
      </c>
      <c r="J338" s="137">
        <f>D338-'UIP Detail (R)'!D335</f>
        <v>0</v>
      </c>
    </row>
    <row r="339" spans="7:10" ht="15" customHeight="1" x14ac:dyDescent="0.25">
      <c r="G339" s="23"/>
      <c r="I339" s="137">
        <f>C339-'UIP Detail (R)'!C336</f>
        <v>0</v>
      </c>
      <c r="J339" s="137">
        <f>D339-'UIP Detail (R)'!D336</f>
        <v>0</v>
      </c>
    </row>
    <row r="340" spans="7:10" ht="15" customHeight="1" x14ac:dyDescent="0.25">
      <c r="G340" s="23"/>
      <c r="I340" s="137">
        <f>C340-'UIP Detail (R)'!C337</f>
        <v>0</v>
      </c>
      <c r="J340" s="137">
        <f>D340-'UIP Detail (R)'!D337</f>
        <v>0</v>
      </c>
    </row>
    <row r="341" spans="7:10" ht="15" customHeight="1" x14ac:dyDescent="0.25">
      <c r="G341" s="23"/>
      <c r="I341" s="137">
        <f>C341-'UIP Detail (R)'!C338</f>
        <v>0</v>
      </c>
      <c r="J341" s="137">
        <f>D341-'UIP Detail (R)'!D338</f>
        <v>0</v>
      </c>
    </row>
    <row r="342" spans="7:10" ht="15" customHeight="1" x14ac:dyDescent="0.25">
      <c r="G342" s="23"/>
      <c r="I342" s="137">
        <f>C342-'UIP Detail (R)'!C339</f>
        <v>0</v>
      </c>
      <c r="J342" s="137">
        <f>D342-'UIP Detail (R)'!D339</f>
        <v>0</v>
      </c>
    </row>
    <row r="343" spans="7:10" ht="15" customHeight="1" x14ac:dyDescent="0.25">
      <c r="G343" s="23"/>
      <c r="I343" s="137">
        <f>C343-'UIP Detail (R)'!C340</f>
        <v>0</v>
      </c>
      <c r="J343" s="137">
        <f>D343-'UIP Detail (R)'!D340</f>
        <v>0</v>
      </c>
    </row>
    <row r="344" spans="7:10" ht="15" customHeight="1" x14ac:dyDescent="0.25">
      <c r="G344" s="23"/>
      <c r="I344" s="137">
        <f>C344-'UIP Detail (R)'!C341</f>
        <v>0</v>
      </c>
      <c r="J344" s="137">
        <f>D344-'UIP Detail (R)'!D341</f>
        <v>0</v>
      </c>
    </row>
    <row r="345" spans="7:10" ht="15" customHeight="1" x14ac:dyDescent="0.25">
      <c r="G345" s="23"/>
      <c r="I345" s="137">
        <f>C345-'UIP Detail (R)'!C342</f>
        <v>0</v>
      </c>
      <c r="J345" s="137">
        <f>D345-'UIP Detail (R)'!D342</f>
        <v>0</v>
      </c>
    </row>
    <row r="346" spans="7:10" ht="15" customHeight="1" x14ac:dyDescent="0.25">
      <c r="G346" s="23"/>
      <c r="I346" s="137">
        <f>C346-'UIP Detail (R)'!C343</f>
        <v>0</v>
      </c>
      <c r="J346" s="137">
        <f>D346-'UIP Detail (R)'!D343</f>
        <v>0</v>
      </c>
    </row>
    <row r="347" spans="7:10" ht="15" customHeight="1" x14ac:dyDescent="0.25">
      <c r="G347" s="23"/>
      <c r="I347" s="137">
        <f>C347-'UIP Detail (R)'!C344</f>
        <v>0</v>
      </c>
      <c r="J347" s="137">
        <f>D347-'UIP Detail (R)'!D344</f>
        <v>0</v>
      </c>
    </row>
    <row r="348" spans="7:10" ht="15" customHeight="1" x14ac:dyDescent="0.25">
      <c r="G348" s="23"/>
      <c r="I348" s="137">
        <f>C348-'UIP Detail (R)'!C345</f>
        <v>0</v>
      </c>
      <c r="J348" s="137">
        <f>D348-'UIP Detail (R)'!D345</f>
        <v>0</v>
      </c>
    </row>
    <row r="349" spans="7:10" ht="15" customHeight="1" x14ac:dyDescent="0.25">
      <c r="G349" s="23"/>
      <c r="I349" s="137">
        <f>C349-'UIP Detail (R)'!C346</f>
        <v>0</v>
      </c>
      <c r="J349" s="137">
        <f>D349-'UIP Detail (R)'!D346</f>
        <v>0</v>
      </c>
    </row>
    <row r="350" spans="7:10" ht="15" customHeight="1" x14ac:dyDescent="0.25">
      <c r="G350" s="23"/>
      <c r="I350" s="137">
        <f>C350-'UIP Detail (R)'!C347</f>
        <v>0</v>
      </c>
      <c r="J350" s="137">
        <f>D350-'UIP Detail (R)'!D347</f>
        <v>0</v>
      </c>
    </row>
    <row r="351" spans="7:10" ht="15" customHeight="1" x14ac:dyDescent="0.25">
      <c r="G351" s="23"/>
      <c r="I351" s="137">
        <f>C351-'UIP Detail (R)'!C348</f>
        <v>0</v>
      </c>
      <c r="J351" s="137">
        <f>D351-'UIP Detail (R)'!D348</f>
        <v>0</v>
      </c>
    </row>
    <row r="352" spans="7:10" ht="15" customHeight="1" x14ac:dyDescent="0.25">
      <c r="G352" s="23"/>
      <c r="I352" s="137">
        <f>C352-'UIP Detail (R)'!C349</f>
        <v>0</v>
      </c>
      <c r="J352" s="137">
        <f>D352-'UIP Detail (R)'!D349</f>
        <v>0</v>
      </c>
    </row>
    <row r="353" spans="7:10" ht="15" customHeight="1" x14ac:dyDescent="0.25">
      <c r="G353" s="23"/>
      <c r="I353" s="137">
        <f>C353-'UIP Detail (R)'!C350</f>
        <v>0</v>
      </c>
      <c r="J353" s="137">
        <f>D353-'UIP Detail (R)'!D350</f>
        <v>0</v>
      </c>
    </row>
    <row r="354" spans="7:10" ht="15" customHeight="1" x14ac:dyDescent="0.25">
      <c r="G354" s="23"/>
      <c r="I354" s="137">
        <f>C354-'UIP Detail (R)'!C351</f>
        <v>0</v>
      </c>
      <c r="J354" s="137">
        <f>D354-'UIP Detail (R)'!D351</f>
        <v>0</v>
      </c>
    </row>
    <row r="355" spans="7:10" ht="15" customHeight="1" x14ac:dyDescent="0.25">
      <c r="G355" s="23"/>
      <c r="I355" s="137">
        <f>C355-'UIP Detail (R)'!C352</f>
        <v>0</v>
      </c>
      <c r="J355" s="137">
        <f>D355-'UIP Detail (R)'!D352</f>
        <v>0</v>
      </c>
    </row>
    <row r="356" spans="7:10" ht="15" customHeight="1" x14ac:dyDescent="0.25">
      <c r="G356" s="23"/>
      <c r="I356" s="137">
        <f>C356-'UIP Detail (R)'!C353</f>
        <v>0</v>
      </c>
      <c r="J356" s="137">
        <f>D356-'UIP Detail (R)'!D353</f>
        <v>0</v>
      </c>
    </row>
    <row r="357" spans="7:10" ht="15" customHeight="1" x14ac:dyDescent="0.25">
      <c r="G357" s="23"/>
      <c r="I357" s="137">
        <f>C357-'UIP Detail (R)'!C354</f>
        <v>0</v>
      </c>
      <c r="J357" s="137">
        <f>D357-'UIP Detail (R)'!D354</f>
        <v>0</v>
      </c>
    </row>
    <row r="358" spans="7:10" ht="15" customHeight="1" x14ac:dyDescent="0.25">
      <c r="G358" s="23"/>
      <c r="I358" s="137">
        <f>C358-'UIP Detail (R)'!C355</f>
        <v>0</v>
      </c>
      <c r="J358" s="137">
        <f>D358-'UIP Detail (R)'!D355</f>
        <v>0</v>
      </c>
    </row>
    <row r="359" spans="7:10" ht="15" customHeight="1" x14ac:dyDescent="0.25">
      <c r="G359" s="23"/>
      <c r="I359" s="137">
        <f>C359-'UIP Detail (R)'!C356</f>
        <v>0</v>
      </c>
      <c r="J359" s="137">
        <f>D359-'UIP Detail (R)'!D356</f>
        <v>0</v>
      </c>
    </row>
    <row r="360" spans="7:10" ht="15" customHeight="1" x14ac:dyDescent="0.25">
      <c r="G360" s="23"/>
      <c r="I360" s="137">
        <f>C360-'UIP Detail (R)'!C357</f>
        <v>0</v>
      </c>
      <c r="J360" s="137">
        <f>D360-'UIP Detail (R)'!D357</f>
        <v>0</v>
      </c>
    </row>
    <row r="361" spans="7:10" ht="15" customHeight="1" x14ac:dyDescent="0.25">
      <c r="G361" s="23"/>
      <c r="I361" s="137">
        <f>C361-'UIP Detail (R)'!C358</f>
        <v>0</v>
      </c>
      <c r="J361" s="137">
        <f>D361-'UIP Detail (R)'!D358</f>
        <v>0</v>
      </c>
    </row>
    <row r="362" spans="7:10" ht="15" customHeight="1" x14ac:dyDescent="0.25">
      <c r="G362" s="23"/>
      <c r="I362" s="137">
        <f>C362-'UIP Detail (R)'!C359</f>
        <v>0</v>
      </c>
      <c r="J362" s="137">
        <f>D362-'UIP Detail (R)'!D359</f>
        <v>0</v>
      </c>
    </row>
    <row r="363" spans="7:10" ht="15" customHeight="1" x14ac:dyDescent="0.25">
      <c r="G363" s="23"/>
      <c r="I363" s="137">
        <f>C363-'UIP Detail (R)'!C360</f>
        <v>0</v>
      </c>
      <c r="J363" s="137">
        <f>D363-'UIP Detail (R)'!D360</f>
        <v>0</v>
      </c>
    </row>
    <row r="364" spans="7:10" ht="15" customHeight="1" x14ac:dyDescent="0.25">
      <c r="G364" s="23"/>
      <c r="I364" s="137">
        <f>C364-'UIP Detail (R)'!C361</f>
        <v>0</v>
      </c>
      <c r="J364" s="137">
        <f>D364-'UIP Detail (R)'!D361</f>
        <v>0</v>
      </c>
    </row>
    <row r="365" spans="7:10" ht="15" customHeight="1" x14ac:dyDescent="0.25">
      <c r="G365" s="23"/>
      <c r="I365" s="137">
        <f>C365-'UIP Detail (R)'!C362</f>
        <v>0</v>
      </c>
      <c r="J365" s="137">
        <f>D365-'UIP Detail (R)'!D362</f>
        <v>0</v>
      </c>
    </row>
    <row r="366" spans="7:10" ht="15" customHeight="1" x14ac:dyDescent="0.25">
      <c r="G366" s="23"/>
      <c r="I366" s="137">
        <f>C366-'UIP Detail (R)'!C363</f>
        <v>0</v>
      </c>
      <c r="J366" s="137">
        <f>D366-'UIP Detail (R)'!D363</f>
        <v>0</v>
      </c>
    </row>
    <row r="367" spans="7:10" ht="15" customHeight="1" x14ac:dyDescent="0.25">
      <c r="G367" s="23"/>
      <c r="I367" s="137">
        <f>C367-'UIP Detail (R)'!C364</f>
        <v>0</v>
      </c>
      <c r="J367" s="137">
        <f>D367-'UIP Detail (R)'!D364</f>
        <v>0</v>
      </c>
    </row>
    <row r="368" spans="7:10" ht="15" customHeight="1" x14ac:dyDescent="0.25">
      <c r="G368" s="23"/>
      <c r="I368" s="137">
        <f>C368-'UIP Detail (R)'!C365</f>
        <v>0</v>
      </c>
      <c r="J368" s="137">
        <f>D368-'UIP Detail (R)'!D365</f>
        <v>0</v>
      </c>
    </row>
    <row r="369" spans="7:10" ht="15" customHeight="1" x14ac:dyDescent="0.25">
      <c r="G369" s="23"/>
      <c r="I369" s="137">
        <f>C369-'UIP Detail (R)'!C366</f>
        <v>0</v>
      </c>
      <c r="J369" s="137">
        <f>D369-'UIP Detail (R)'!D366</f>
        <v>0</v>
      </c>
    </row>
    <row r="370" spans="7:10" ht="15" customHeight="1" x14ac:dyDescent="0.25">
      <c r="G370" s="23"/>
      <c r="I370" s="137">
        <f>C370-'UIP Detail (R)'!C367</f>
        <v>0</v>
      </c>
      <c r="J370" s="137">
        <f>D370-'UIP Detail (R)'!D367</f>
        <v>0</v>
      </c>
    </row>
    <row r="371" spans="7:10" ht="15" customHeight="1" x14ac:dyDescent="0.25">
      <c r="G371" s="23"/>
      <c r="I371" s="137">
        <f>C371-'UIP Detail (R)'!C368</f>
        <v>0</v>
      </c>
      <c r="J371" s="137">
        <f>D371-'UIP Detail (R)'!D368</f>
        <v>0</v>
      </c>
    </row>
    <row r="372" spans="7:10" ht="15" customHeight="1" x14ac:dyDescent="0.25">
      <c r="G372" s="23"/>
      <c r="I372" s="137">
        <f>C372-'UIP Detail (R)'!C369</f>
        <v>0</v>
      </c>
      <c r="J372" s="137">
        <f>D372-'UIP Detail (R)'!D369</f>
        <v>0</v>
      </c>
    </row>
    <row r="373" spans="7:10" ht="15" customHeight="1" x14ac:dyDescent="0.25">
      <c r="G373" s="23"/>
      <c r="I373" s="137">
        <f>C373-'UIP Detail (R)'!C370</f>
        <v>0</v>
      </c>
      <c r="J373" s="137">
        <f>D373-'UIP Detail (R)'!D370</f>
        <v>0</v>
      </c>
    </row>
    <row r="374" spans="7:10" ht="15" customHeight="1" x14ac:dyDescent="0.25">
      <c r="G374" s="23"/>
      <c r="I374" s="137">
        <f>C374-'UIP Detail (R)'!C371</f>
        <v>0</v>
      </c>
      <c r="J374" s="137">
        <f>D374-'UIP Detail (R)'!D371</f>
        <v>0</v>
      </c>
    </row>
    <row r="375" spans="7:10" ht="15" customHeight="1" x14ac:dyDescent="0.25">
      <c r="G375" s="23"/>
      <c r="I375" s="137">
        <f>C375-'UIP Detail (R)'!C372</f>
        <v>0</v>
      </c>
      <c r="J375" s="137">
        <f>D375-'UIP Detail (R)'!D372</f>
        <v>0</v>
      </c>
    </row>
    <row r="376" spans="7:10" ht="15" customHeight="1" x14ac:dyDescent="0.25">
      <c r="G376" s="23"/>
      <c r="I376" s="137">
        <f>C376-'UIP Detail (R)'!C373</f>
        <v>0</v>
      </c>
      <c r="J376" s="137">
        <f>D376-'UIP Detail (R)'!D373</f>
        <v>0</v>
      </c>
    </row>
    <row r="377" spans="7:10" ht="15" customHeight="1" x14ac:dyDescent="0.25">
      <c r="G377" s="23"/>
      <c r="I377" s="137">
        <f>C377-'UIP Detail (R)'!C374</f>
        <v>0</v>
      </c>
      <c r="J377" s="137">
        <f>D377-'UIP Detail (R)'!D374</f>
        <v>0</v>
      </c>
    </row>
    <row r="378" spans="7:10" ht="15" customHeight="1" x14ac:dyDescent="0.25">
      <c r="G378" s="23"/>
      <c r="I378" s="137">
        <f>C378-'UIP Detail (R)'!C375</f>
        <v>0</v>
      </c>
      <c r="J378" s="137">
        <f>D378-'UIP Detail (R)'!D375</f>
        <v>0</v>
      </c>
    </row>
    <row r="379" spans="7:10" ht="15" customHeight="1" x14ac:dyDescent="0.25">
      <c r="G379" s="23"/>
      <c r="I379" s="137">
        <f>C379-'UIP Detail (R)'!C376</f>
        <v>0</v>
      </c>
      <c r="J379" s="137">
        <f>D379-'UIP Detail (R)'!D376</f>
        <v>0</v>
      </c>
    </row>
    <row r="380" spans="7:10" ht="15" customHeight="1" x14ac:dyDescent="0.25">
      <c r="G380" s="23"/>
      <c r="I380" s="137">
        <f>C380-'UIP Detail (R)'!C377</f>
        <v>0</v>
      </c>
      <c r="J380" s="137">
        <f>D380-'UIP Detail (R)'!D377</f>
        <v>0</v>
      </c>
    </row>
    <row r="381" spans="7:10" ht="15" customHeight="1" x14ac:dyDescent="0.25">
      <c r="G381" s="23"/>
      <c r="I381" s="137">
        <f>C381-'UIP Detail (R)'!C378</f>
        <v>0</v>
      </c>
      <c r="J381" s="137">
        <f>D381-'UIP Detail (R)'!D378</f>
        <v>0</v>
      </c>
    </row>
    <row r="382" spans="7:10" ht="15" customHeight="1" x14ac:dyDescent="0.25">
      <c r="G382" s="23"/>
      <c r="I382" s="137">
        <f>C382-'UIP Detail (R)'!C379</f>
        <v>0</v>
      </c>
      <c r="J382" s="137">
        <f>D382-'UIP Detail (R)'!D379</f>
        <v>0</v>
      </c>
    </row>
    <row r="383" spans="7:10" ht="15" customHeight="1" x14ac:dyDescent="0.25">
      <c r="G383" s="23"/>
      <c r="I383" s="137">
        <f>C383-'UIP Detail (R)'!C380</f>
        <v>0</v>
      </c>
      <c r="J383" s="137">
        <f>D383-'UIP Detail (R)'!D380</f>
        <v>0</v>
      </c>
    </row>
    <row r="384" spans="7:10" ht="15" customHeight="1" x14ac:dyDescent="0.25">
      <c r="G384" s="23"/>
      <c r="I384" s="137">
        <f>C384-'UIP Detail (R)'!C381</f>
        <v>0</v>
      </c>
      <c r="J384" s="137">
        <f>D384-'UIP Detail (R)'!D381</f>
        <v>0</v>
      </c>
    </row>
    <row r="385" spans="7:10" ht="15" customHeight="1" x14ac:dyDescent="0.25">
      <c r="G385" s="23"/>
      <c r="I385" s="137">
        <f>C385-'UIP Detail (R)'!C382</f>
        <v>0</v>
      </c>
      <c r="J385" s="137">
        <f>D385-'UIP Detail (R)'!D382</f>
        <v>0</v>
      </c>
    </row>
    <row r="386" spans="7:10" ht="15" customHeight="1" x14ac:dyDescent="0.25">
      <c r="G386" s="23"/>
      <c r="I386" s="137">
        <f>C386-'UIP Detail (R)'!C383</f>
        <v>0</v>
      </c>
      <c r="J386" s="137">
        <f>D386-'UIP Detail (R)'!D383</f>
        <v>0</v>
      </c>
    </row>
    <row r="387" spans="7:10" ht="15" customHeight="1" x14ac:dyDescent="0.25">
      <c r="G387" s="23"/>
      <c r="I387" s="137">
        <f>C387-'UIP Detail (R)'!C384</f>
        <v>0</v>
      </c>
      <c r="J387" s="137">
        <f>D387-'UIP Detail (R)'!D384</f>
        <v>0</v>
      </c>
    </row>
    <row r="388" spans="7:10" ht="15" customHeight="1" x14ac:dyDescent="0.25">
      <c r="G388" s="23"/>
      <c r="I388" s="137">
        <f>C388-'UIP Detail (R)'!C385</f>
        <v>0</v>
      </c>
      <c r="J388" s="137">
        <f>D388-'UIP Detail (R)'!D385</f>
        <v>0</v>
      </c>
    </row>
    <row r="389" spans="7:10" ht="15" customHeight="1" x14ac:dyDescent="0.25">
      <c r="G389" s="23"/>
      <c r="I389" s="137">
        <f>C389-'UIP Detail (R)'!C386</f>
        <v>0</v>
      </c>
      <c r="J389" s="137">
        <f>D389-'UIP Detail (R)'!D386</f>
        <v>0</v>
      </c>
    </row>
    <row r="390" spans="7:10" ht="15" customHeight="1" x14ac:dyDescent="0.25">
      <c r="G390" s="23"/>
      <c r="I390" s="137">
        <f>C390-'UIP Detail (R)'!C387</f>
        <v>0</v>
      </c>
      <c r="J390" s="137">
        <f>D390-'UIP Detail (R)'!D387</f>
        <v>0</v>
      </c>
    </row>
    <row r="391" spans="7:10" ht="15" customHeight="1" x14ac:dyDescent="0.25">
      <c r="G391" s="23"/>
      <c r="I391" s="137">
        <f>C391-'UIP Detail (R)'!C388</f>
        <v>0</v>
      </c>
      <c r="J391" s="137">
        <f>D391-'UIP Detail (R)'!D388</f>
        <v>0</v>
      </c>
    </row>
    <row r="392" spans="7:10" ht="15" customHeight="1" x14ac:dyDescent="0.25">
      <c r="G392" s="23"/>
      <c r="I392" s="137">
        <f>C392-'UIP Detail (R)'!C389</f>
        <v>0</v>
      </c>
      <c r="J392" s="137">
        <f>D392-'UIP Detail (R)'!D389</f>
        <v>0</v>
      </c>
    </row>
    <row r="393" spans="7:10" ht="15" customHeight="1" x14ac:dyDescent="0.25">
      <c r="G393" s="23"/>
      <c r="I393" s="137">
        <f>C393-'UIP Detail (R)'!C390</f>
        <v>0</v>
      </c>
      <c r="J393" s="137">
        <f>D393-'UIP Detail (R)'!D390</f>
        <v>0</v>
      </c>
    </row>
    <row r="394" spans="7:10" ht="15" customHeight="1" x14ac:dyDescent="0.25">
      <c r="G394" s="23"/>
      <c r="I394" s="137">
        <f>C394-'UIP Detail (R)'!C391</f>
        <v>0</v>
      </c>
      <c r="J394" s="137">
        <f>D394-'UIP Detail (R)'!D391</f>
        <v>0</v>
      </c>
    </row>
    <row r="395" spans="7:10" ht="15" customHeight="1" x14ac:dyDescent="0.25">
      <c r="G395" s="23"/>
      <c r="I395" s="137">
        <f>C395-'UIP Detail (R)'!C392</f>
        <v>0</v>
      </c>
      <c r="J395" s="137">
        <f>D395-'UIP Detail (R)'!D392</f>
        <v>0</v>
      </c>
    </row>
    <row r="396" spans="7:10" ht="15" customHeight="1" x14ac:dyDescent="0.25">
      <c r="G396" s="23"/>
      <c r="I396" s="137">
        <f>C396-'UIP Detail (R)'!C393</f>
        <v>0</v>
      </c>
      <c r="J396" s="137">
        <f>D396-'UIP Detail (R)'!D393</f>
        <v>0</v>
      </c>
    </row>
    <row r="397" spans="7:10" ht="15" customHeight="1" x14ac:dyDescent="0.25">
      <c r="G397" s="23"/>
      <c r="I397" s="137">
        <f>C397-'UIP Detail (R)'!C394</f>
        <v>0</v>
      </c>
      <c r="J397" s="137">
        <f>D397-'UIP Detail (R)'!D394</f>
        <v>0</v>
      </c>
    </row>
    <row r="398" spans="7:10" ht="15" customHeight="1" x14ac:dyDescent="0.25">
      <c r="G398" s="23"/>
      <c r="I398" s="137">
        <f>C398-'UIP Detail (R)'!C395</f>
        <v>0</v>
      </c>
      <c r="J398" s="137">
        <f>D398-'UIP Detail (R)'!D395</f>
        <v>0</v>
      </c>
    </row>
    <row r="399" spans="7:10" ht="15" customHeight="1" x14ac:dyDescent="0.25">
      <c r="G399" s="23"/>
      <c r="I399" s="137">
        <f>C399-'UIP Detail (R)'!C396</f>
        <v>0</v>
      </c>
      <c r="J399" s="137">
        <f>D399-'UIP Detail (R)'!D396</f>
        <v>0</v>
      </c>
    </row>
    <row r="400" spans="7:10" ht="15" customHeight="1" x14ac:dyDescent="0.25">
      <c r="G400" s="23"/>
      <c r="I400" s="137">
        <f>C400-'UIP Detail (R)'!C397</f>
        <v>0</v>
      </c>
      <c r="J400" s="137">
        <f>D400-'UIP Detail (R)'!D397</f>
        <v>0</v>
      </c>
    </row>
    <row r="401" spans="7:10" ht="15" customHeight="1" x14ac:dyDescent="0.25">
      <c r="G401" s="23"/>
      <c r="I401" s="137">
        <f>C401-'UIP Detail (R)'!C398</f>
        <v>0</v>
      </c>
      <c r="J401" s="137">
        <f>D401-'UIP Detail (R)'!D398</f>
        <v>0</v>
      </c>
    </row>
    <row r="402" spans="7:10" ht="15" customHeight="1" x14ac:dyDescent="0.25">
      <c r="G402" s="23"/>
      <c r="I402" s="137">
        <f>C402-'UIP Detail (R)'!C399</f>
        <v>0</v>
      </c>
      <c r="J402" s="137">
        <f>D402-'UIP Detail (R)'!D399</f>
        <v>0</v>
      </c>
    </row>
    <row r="403" spans="7:10" ht="15" customHeight="1" x14ac:dyDescent="0.25">
      <c r="G403" s="23"/>
      <c r="I403" s="137">
        <f>C403-'UIP Detail (R)'!C400</f>
        <v>0</v>
      </c>
      <c r="J403" s="137">
        <f>D403-'UIP Detail (R)'!D400</f>
        <v>0</v>
      </c>
    </row>
    <row r="404" spans="7:10" ht="15" customHeight="1" x14ac:dyDescent="0.25">
      <c r="G404" s="23"/>
      <c r="I404" s="137">
        <f>C404-'UIP Detail (R)'!C401</f>
        <v>0</v>
      </c>
      <c r="J404" s="137">
        <f>D404-'UIP Detail (R)'!D401</f>
        <v>0</v>
      </c>
    </row>
    <row r="405" spans="7:10" ht="15" customHeight="1" x14ac:dyDescent="0.25">
      <c r="G405" s="23"/>
      <c r="I405" s="137">
        <f>C405-'UIP Detail (R)'!C402</f>
        <v>0</v>
      </c>
      <c r="J405" s="137">
        <f>D405-'UIP Detail (R)'!D402</f>
        <v>0</v>
      </c>
    </row>
    <row r="406" spans="7:10" ht="15" customHeight="1" x14ac:dyDescent="0.25">
      <c r="G406" s="23"/>
      <c r="I406" s="137">
        <f>C406-'UIP Detail (R)'!C403</f>
        <v>0</v>
      </c>
      <c r="J406" s="137">
        <f>D406-'UIP Detail (R)'!D403</f>
        <v>0</v>
      </c>
    </row>
    <row r="407" spans="7:10" ht="15" customHeight="1" x14ac:dyDescent="0.25">
      <c r="G407" s="23"/>
      <c r="I407" s="137">
        <f>C407-'UIP Detail (R)'!C404</f>
        <v>0</v>
      </c>
      <c r="J407" s="137">
        <f>D407-'UIP Detail (R)'!D404</f>
        <v>0</v>
      </c>
    </row>
    <row r="408" spans="7:10" ht="15" customHeight="1" x14ac:dyDescent="0.25">
      <c r="I408" s="137">
        <f>C408-'UIP Detail (R)'!C405</f>
        <v>0</v>
      </c>
      <c r="J408" s="137">
        <f>D408-'UIP Detail (R)'!D405</f>
        <v>0</v>
      </c>
    </row>
  </sheetData>
  <phoneticPr fontId="20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341"/>
  <sheetViews>
    <sheetView tabSelected="1" zoomScale="115" zoomScaleNormal="115" workbookViewId="0"/>
  </sheetViews>
  <sheetFormatPr defaultColWidth="9.109375" defaultRowHeight="15" customHeight="1" x14ac:dyDescent="0.2"/>
  <cols>
    <col min="1" max="1" width="52.33203125" style="164" customWidth="1"/>
    <col min="2" max="4" width="12.88671875" style="155" customWidth="1" collapsed="1"/>
    <col min="5" max="5" width="12.88671875" style="155" customWidth="1"/>
    <col min="6" max="6" width="7.44140625" style="51" customWidth="1"/>
    <col min="7" max="16384" width="9.109375" style="51"/>
  </cols>
  <sheetData>
    <row r="1" spans="1:5" ht="15" customHeight="1" x14ac:dyDescent="0.25">
      <c r="A1" s="176" t="s">
        <v>409</v>
      </c>
      <c r="B1" s="176"/>
      <c r="C1" s="176"/>
      <c r="D1" s="176"/>
      <c r="E1" s="51"/>
    </row>
    <row r="2" spans="1:5" ht="11.25" customHeight="1" x14ac:dyDescent="0.25">
      <c r="A2" s="176" t="s">
        <v>458</v>
      </c>
      <c r="B2" s="176"/>
      <c r="C2" s="176"/>
      <c r="D2" s="176"/>
      <c r="E2" s="51"/>
    </row>
    <row r="3" spans="1:5" ht="12.75" customHeight="1" x14ac:dyDescent="0.25">
      <c r="A3" s="176" t="str">
        <f>'Allocated (R)'!A3</f>
        <v>FOR THE MONTH ENDED DECEMBER 31, 2014</v>
      </c>
      <c r="B3" s="176"/>
      <c r="C3" s="176"/>
      <c r="D3" s="176"/>
      <c r="E3" s="51"/>
    </row>
    <row r="4" spans="1:5" ht="11.25" customHeight="1" x14ac:dyDescent="0.25">
      <c r="A4" s="156" t="s">
        <v>276</v>
      </c>
      <c r="B4" s="157" t="s">
        <v>411</v>
      </c>
      <c r="C4" s="157" t="s">
        <v>271</v>
      </c>
      <c r="D4" s="157" t="s">
        <v>447</v>
      </c>
      <c r="E4" s="157" t="s">
        <v>70</v>
      </c>
    </row>
    <row r="5" spans="1:5" ht="15" customHeight="1" x14ac:dyDescent="0.25">
      <c r="A5" s="158" t="s">
        <v>449</v>
      </c>
      <c r="B5" s="159"/>
      <c r="C5" s="159"/>
      <c r="D5" s="159"/>
      <c r="E5" s="159"/>
    </row>
    <row r="6" spans="1:5" ht="15" customHeight="1" thickBot="1" x14ac:dyDescent="0.25">
      <c r="A6" s="160" t="s">
        <v>128</v>
      </c>
      <c r="B6" s="159"/>
      <c r="C6" s="159"/>
      <c r="D6" s="159"/>
      <c r="E6" s="159"/>
    </row>
    <row r="7" spans="1:5" ht="15" customHeight="1" thickTop="1" x14ac:dyDescent="0.2">
      <c r="A7" s="161" t="s">
        <v>129</v>
      </c>
      <c r="B7" s="234"/>
      <c r="C7" s="235"/>
      <c r="D7" s="235"/>
      <c r="E7" s="236">
        <v>0</v>
      </c>
    </row>
    <row r="8" spans="1:5" ht="15" customHeight="1" x14ac:dyDescent="0.2">
      <c r="A8" s="161" t="s">
        <v>130</v>
      </c>
      <c r="B8" s="237"/>
      <c r="C8" s="238"/>
      <c r="D8" s="238"/>
      <c r="E8" s="239">
        <v>0</v>
      </c>
    </row>
    <row r="9" spans="1:5" ht="15" customHeight="1" x14ac:dyDescent="0.2">
      <c r="A9" s="161" t="s">
        <v>131</v>
      </c>
      <c r="B9" s="237"/>
      <c r="C9" s="238"/>
      <c r="D9" s="238"/>
      <c r="E9" s="239">
        <v>0</v>
      </c>
    </row>
    <row r="10" spans="1:5" ht="15" customHeight="1" x14ac:dyDescent="0.2">
      <c r="A10" s="161" t="s">
        <v>134</v>
      </c>
      <c r="B10" s="237"/>
      <c r="C10" s="238"/>
      <c r="D10" s="238"/>
      <c r="E10" s="239">
        <v>0</v>
      </c>
    </row>
    <row r="11" spans="1:5" ht="15" customHeight="1" x14ac:dyDescent="0.2">
      <c r="A11" s="161" t="s">
        <v>133</v>
      </c>
      <c r="B11" s="237"/>
      <c r="C11" s="238"/>
      <c r="D11" s="238"/>
      <c r="E11" s="239">
        <v>0</v>
      </c>
    </row>
    <row r="12" spans="1:5" ht="15" customHeight="1" x14ac:dyDescent="0.2">
      <c r="A12" s="161" t="s">
        <v>132</v>
      </c>
      <c r="B12" s="237"/>
      <c r="C12" s="238"/>
      <c r="D12" s="238"/>
      <c r="E12" s="239">
        <v>0</v>
      </c>
    </row>
    <row r="13" spans="1:5" ht="15" customHeight="1" x14ac:dyDescent="0.2">
      <c r="A13" s="161" t="s">
        <v>135</v>
      </c>
      <c r="B13" s="237"/>
      <c r="C13" s="238"/>
      <c r="D13" s="238"/>
      <c r="E13" s="239">
        <v>0</v>
      </c>
    </row>
    <row r="14" spans="1:5" ht="12" customHeight="1" x14ac:dyDescent="0.2">
      <c r="A14" s="161" t="s">
        <v>136</v>
      </c>
      <c r="B14" s="237"/>
      <c r="C14" s="238"/>
      <c r="D14" s="238"/>
      <c r="E14" s="239">
        <v>0</v>
      </c>
    </row>
    <row r="15" spans="1:5" ht="15" customHeight="1" x14ac:dyDescent="0.2">
      <c r="A15" s="162" t="s">
        <v>137</v>
      </c>
      <c r="B15" s="237"/>
      <c r="C15" s="238"/>
      <c r="D15" s="238"/>
      <c r="E15" s="239">
        <v>0</v>
      </c>
    </row>
    <row r="16" spans="1:5" ht="15" customHeight="1" x14ac:dyDescent="0.2">
      <c r="A16" s="161" t="s">
        <v>138</v>
      </c>
      <c r="B16" s="240"/>
      <c r="C16" s="241"/>
      <c r="D16" s="241"/>
      <c r="E16" s="242">
        <v>0</v>
      </c>
    </row>
    <row r="17" spans="1:5" ht="12.75" customHeight="1" x14ac:dyDescent="0.2">
      <c r="A17" s="160" t="s">
        <v>139</v>
      </c>
      <c r="B17" s="237"/>
      <c r="C17" s="238"/>
      <c r="D17" s="238"/>
      <c r="E17" s="239"/>
    </row>
    <row r="18" spans="1:5" ht="15" customHeight="1" x14ac:dyDescent="0.2">
      <c r="A18" s="162" t="s">
        <v>140</v>
      </c>
      <c r="B18" s="237"/>
      <c r="C18" s="238"/>
      <c r="D18" s="238"/>
      <c r="E18" s="239">
        <v>0</v>
      </c>
    </row>
    <row r="19" spans="1:5" ht="15" customHeight="1" x14ac:dyDescent="0.2">
      <c r="A19" s="161" t="s">
        <v>141</v>
      </c>
      <c r="B19" s="240"/>
      <c r="C19" s="241"/>
      <c r="D19" s="241"/>
      <c r="E19" s="242">
        <v>0</v>
      </c>
    </row>
    <row r="20" spans="1:5" ht="15" customHeight="1" x14ac:dyDescent="0.2">
      <c r="A20" s="160" t="s">
        <v>142</v>
      </c>
      <c r="B20" s="237"/>
      <c r="C20" s="238"/>
      <c r="D20" s="238"/>
      <c r="E20" s="239"/>
    </row>
    <row r="21" spans="1:5" ht="15" customHeight="1" x14ac:dyDescent="0.2">
      <c r="A21" s="161" t="s">
        <v>143</v>
      </c>
      <c r="B21" s="237"/>
      <c r="C21" s="238"/>
      <c r="D21" s="238"/>
      <c r="E21" s="239">
        <v>0</v>
      </c>
    </row>
    <row r="22" spans="1:5" ht="15" customHeight="1" x14ac:dyDescent="0.2">
      <c r="A22" s="162" t="s">
        <v>144</v>
      </c>
      <c r="B22" s="237"/>
      <c r="C22" s="238"/>
      <c r="D22" s="238"/>
      <c r="E22" s="239">
        <v>0</v>
      </c>
    </row>
    <row r="23" spans="1:5" ht="15" customHeight="1" x14ac:dyDescent="0.2">
      <c r="A23" s="161" t="s">
        <v>145</v>
      </c>
      <c r="B23" s="240"/>
      <c r="C23" s="241"/>
      <c r="D23" s="241"/>
      <c r="E23" s="242">
        <v>0</v>
      </c>
    </row>
    <row r="24" spans="1:5" ht="15" customHeight="1" x14ac:dyDescent="0.2">
      <c r="A24" s="161" t="s">
        <v>146</v>
      </c>
      <c r="B24" s="237"/>
      <c r="C24" s="238"/>
      <c r="D24" s="238"/>
      <c r="E24" s="239"/>
    </row>
    <row r="25" spans="1:5" ht="15" customHeight="1" x14ac:dyDescent="0.2">
      <c r="A25" s="161" t="s">
        <v>147</v>
      </c>
      <c r="B25" s="237"/>
      <c r="C25" s="238"/>
      <c r="D25" s="238"/>
      <c r="E25" s="239">
        <v>0</v>
      </c>
    </row>
    <row r="26" spans="1:5" ht="15" customHeight="1" x14ac:dyDescent="0.2">
      <c r="A26" s="161" t="s">
        <v>148</v>
      </c>
      <c r="B26" s="237"/>
      <c r="C26" s="238"/>
      <c r="D26" s="238"/>
      <c r="E26" s="239">
        <v>0</v>
      </c>
    </row>
    <row r="27" spans="1:5" ht="15" customHeight="1" x14ac:dyDescent="0.2">
      <c r="A27" s="161" t="s">
        <v>149</v>
      </c>
      <c r="B27" s="237"/>
      <c r="C27" s="238"/>
      <c r="D27" s="238"/>
      <c r="E27" s="239">
        <v>0</v>
      </c>
    </row>
    <row r="28" spans="1:5" ht="15" customHeight="1" x14ac:dyDescent="0.2">
      <c r="A28" s="161" t="s">
        <v>150</v>
      </c>
      <c r="B28" s="237"/>
      <c r="C28" s="238"/>
      <c r="D28" s="238"/>
      <c r="E28" s="239">
        <v>0</v>
      </c>
    </row>
    <row r="29" spans="1:5" ht="15" customHeight="1" x14ac:dyDescent="0.2">
      <c r="A29" s="161" t="s">
        <v>151</v>
      </c>
      <c r="B29" s="237"/>
      <c r="C29" s="238"/>
      <c r="D29" s="238"/>
      <c r="E29" s="239">
        <v>0</v>
      </c>
    </row>
    <row r="30" spans="1:5" ht="15" customHeight="1" x14ac:dyDescent="0.2">
      <c r="A30" s="161" t="s">
        <v>152</v>
      </c>
      <c r="B30" s="237"/>
      <c r="C30" s="238"/>
      <c r="D30" s="238"/>
      <c r="E30" s="239">
        <v>0</v>
      </c>
    </row>
    <row r="31" spans="1:5" ht="15" customHeight="1" x14ac:dyDescent="0.2">
      <c r="A31" s="161" t="s">
        <v>153</v>
      </c>
      <c r="B31" s="237"/>
      <c r="C31" s="238"/>
      <c r="D31" s="238"/>
      <c r="E31" s="239">
        <v>0</v>
      </c>
    </row>
    <row r="32" spans="1:5" ht="15" customHeight="1" x14ac:dyDescent="0.2">
      <c r="A32" s="161" t="s">
        <v>154</v>
      </c>
      <c r="B32" s="237"/>
      <c r="C32" s="238"/>
      <c r="D32" s="238"/>
      <c r="E32" s="239">
        <v>0</v>
      </c>
    </row>
    <row r="33" spans="1:5" ht="15" customHeight="1" x14ac:dyDescent="0.2">
      <c r="A33" s="161" t="s">
        <v>155</v>
      </c>
      <c r="B33" s="237"/>
      <c r="C33" s="238"/>
      <c r="D33" s="238"/>
      <c r="E33" s="239">
        <v>0</v>
      </c>
    </row>
    <row r="34" spans="1:5" ht="14.25" customHeight="1" x14ac:dyDescent="0.2">
      <c r="A34" s="162" t="s">
        <v>156</v>
      </c>
      <c r="B34" s="237"/>
      <c r="C34" s="238"/>
      <c r="D34" s="238"/>
      <c r="E34" s="239">
        <v>0</v>
      </c>
    </row>
    <row r="35" spans="1:5" ht="12" customHeight="1" x14ac:dyDescent="0.2">
      <c r="A35" s="161" t="s">
        <v>157</v>
      </c>
      <c r="B35" s="240"/>
      <c r="C35" s="241"/>
      <c r="D35" s="241"/>
      <c r="E35" s="242">
        <v>0</v>
      </c>
    </row>
    <row r="36" spans="1:5" ht="15" customHeight="1" thickBot="1" x14ac:dyDescent="0.3">
      <c r="A36" s="174" t="s">
        <v>125</v>
      </c>
      <c r="B36" s="243"/>
      <c r="C36" s="244"/>
      <c r="D36" s="244"/>
      <c r="E36" s="245">
        <v>0</v>
      </c>
    </row>
    <row r="37" spans="1:5" ht="6" customHeight="1" thickTop="1" x14ac:dyDescent="0.25">
      <c r="A37" s="163"/>
      <c r="B37" s="246"/>
      <c r="C37" s="247"/>
      <c r="D37" s="247"/>
      <c r="E37" s="248"/>
    </row>
    <row r="38" spans="1:5" ht="12" customHeight="1" x14ac:dyDescent="0.25">
      <c r="A38" s="166" t="s">
        <v>126</v>
      </c>
      <c r="B38" s="237"/>
      <c r="C38" s="238"/>
      <c r="D38" s="238"/>
      <c r="E38" s="239"/>
    </row>
    <row r="39" spans="1:5" ht="12.75" customHeight="1" x14ac:dyDescent="0.2">
      <c r="A39" s="167" t="s">
        <v>158</v>
      </c>
      <c r="B39" s="237"/>
      <c r="C39" s="238"/>
      <c r="D39" s="238"/>
      <c r="E39" s="239"/>
    </row>
    <row r="40" spans="1:5" ht="15" customHeight="1" x14ac:dyDescent="0.2">
      <c r="A40" s="168" t="s">
        <v>159</v>
      </c>
      <c r="B40" s="237"/>
      <c r="C40" s="238"/>
      <c r="D40" s="238"/>
      <c r="E40" s="239">
        <v>0</v>
      </c>
    </row>
    <row r="41" spans="1:5" ht="15" customHeight="1" x14ac:dyDescent="0.2">
      <c r="A41" s="169" t="s">
        <v>160</v>
      </c>
      <c r="B41" s="237"/>
      <c r="C41" s="238"/>
      <c r="D41" s="238"/>
      <c r="E41" s="239">
        <v>0</v>
      </c>
    </row>
    <row r="42" spans="1:5" ht="15" customHeight="1" x14ac:dyDescent="0.2">
      <c r="A42" s="168" t="s">
        <v>161</v>
      </c>
      <c r="B42" s="240"/>
      <c r="C42" s="241"/>
      <c r="D42" s="241"/>
      <c r="E42" s="242">
        <v>0</v>
      </c>
    </row>
    <row r="43" spans="1:5" ht="15" customHeight="1" x14ac:dyDescent="0.2">
      <c r="A43" s="167" t="s">
        <v>162</v>
      </c>
      <c r="B43" s="237"/>
      <c r="C43" s="238"/>
      <c r="D43" s="238"/>
      <c r="E43" s="239"/>
    </row>
    <row r="44" spans="1:5" ht="15" customHeight="1" x14ac:dyDescent="0.2">
      <c r="A44" s="168" t="s">
        <v>163</v>
      </c>
      <c r="B44" s="237"/>
      <c r="C44" s="238"/>
      <c r="D44" s="238"/>
      <c r="E44" s="239">
        <v>0</v>
      </c>
    </row>
    <row r="45" spans="1:5" ht="15" customHeight="1" x14ac:dyDescent="0.2">
      <c r="A45" s="168" t="s">
        <v>164</v>
      </c>
      <c r="B45" s="237"/>
      <c r="C45" s="238"/>
      <c r="D45" s="238"/>
      <c r="E45" s="239">
        <v>0</v>
      </c>
    </row>
    <row r="46" spans="1:5" ht="15" customHeight="1" x14ac:dyDescent="0.2">
      <c r="A46" s="168" t="s">
        <v>165</v>
      </c>
      <c r="B46" s="237"/>
      <c r="C46" s="238"/>
      <c r="D46" s="238"/>
      <c r="E46" s="239">
        <v>0</v>
      </c>
    </row>
    <row r="47" spans="1:5" ht="12" customHeight="1" x14ac:dyDescent="0.2">
      <c r="A47" s="168" t="s">
        <v>166</v>
      </c>
      <c r="B47" s="237"/>
      <c r="C47" s="238"/>
      <c r="D47" s="238"/>
      <c r="E47" s="239">
        <v>0</v>
      </c>
    </row>
    <row r="48" spans="1:5" ht="15" customHeight="1" x14ac:dyDescent="0.2">
      <c r="A48" s="168" t="s">
        <v>167</v>
      </c>
      <c r="B48" s="237"/>
      <c r="C48" s="238"/>
      <c r="D48" s="238"/>
      <c r="E48" s="239">
        <v>0</v>
      </c>
    </row>
    <row r="49" spans="1:5" ht="15" customHeight="1" x14ac:dyDescent="0.2">
      <c r="A49" s="168" t="s">
        <v>168</v>
      </c>
      <c r="B49" s="237"/>
      <c r="C49" s="238"/>
      <c r="D49" s="238"/>
      <c r="E49" s="239">
        <v>0</v>
      </c>
    </row>
    <row r="50" spans="1:5" ht="15" customHeight="1" x14ac:dyDescent="0.2">
      <c r="A50" s="169" t="s">
        <v>169</v>
      </c>
      <c r="B50" s="237"/>
      <c r="C50" s="238"/>
      <c r="D50" s="238"/>
      <c r="E50" s="239">
        <v>0</v>
      </c>
    </row>
    <row r="51" spans="1:5" ht="15" customHeight="1" x14ac:dyDescent="0.2">
      <c r="A51" s="168" t="s">
        <v>170</v>
      </c>
      <c r="B51" s="240"/>
      <c r="C51" s="241"/>
      <c r="D51" s="241"/>
      <c r="E51" s="242">
        <v>0</v>
      </c>
    </row>
    <row r="52" spans="1:5" ht="13.5" customHeight="1" x14ac:dyDescent="0.2">
      <c r="A52" s="167" t="s">
        <v>171</v>
      </c>
      <c r="B52" s="237"/>
      <c r="C52" s="238"/>
      <c r="D52" s="238"/>
      <c r="E52" s="239"/>
    </row>
    <row r="53" spans="1:5" ht="15" customHeight="1" x14ac:dyDescent="0.2">
      <c r="A53" s="169" t="s">
        <v>172</v>
      </c>
      <c r="B53" s="237"/>
      <c r="C53" s="238"/>
      <c r="D53" s="238"/>
      <c r="E53" s="239">
        <v>0</v>
      </c>
    </row>
    <row r="54" spans="1:5" ht="15" customHeight="1" x14ac:dyDescent="0.2">
      <c r="A54" s="168" t="s">
        <v>173</v>
      </c>
      <c r="B54" s="240"/>
      <c r="C54" s="241"/>
      <c r="D54" s="241"/>
      <c r="E54" s="242">
        <v>0</v>
      </c>
    </row>
    <row r="55" spans="1:5" ht="15" customHeight="1" x14ac:dyDescent="0.2">
      <c r="A55" s="167" t="s">
        <v>174</v>
      </c>
      <c r="B55" s="237"/>
      <c r="C55" s="238"/>
      <c r="D55" s="238"/>
      <c r="E55" s="239"/>
    </row>
    <row r="56" spans="1:5" ht="15" customHeight="1" x14ac:dyDescent="0.2">
      <c r="A56" s="169" t="s">
        <v>175</v>
      </c>
      <c r="B56" s="249"/>
      <c r="C56" s="250"/>
      <c r="D56" s="250"/>
      <c r="E56" s="251">
        <v>0</v>
      </c>
    </row>
    <row r="57" spans="1:5" ht="15" customHeight="1" x14ac:dyDescent="0.2">
      <c r="A57" s="169" t="s">
        <v>176</v>
      </c>
      <c r="B57" s="237"/>
      <c r="C57" s="238"/>
      <c r="D57" s="238"/>
      <c r="E57" s="239">
        <v>0</v>
      </c>
    </row>
    <row r="58" spans="1:5" ht="15" customHeight="1" x14ac:dyDescent="0.25">
      <c r="A58" s="166" t="s">
        <v>127</v>
      </c>
      <c r="B58" s="252"/>
      <c r="C58" s="253"/>
      <c r="D58" s="253"/>
      <c r="E58" s="254">
        <v>0</v>
      </c>
    </row>
    <row r="59" spans="1:5" ht="6" customHeight="1" x14ac:dyDescent="0.2">
      <c r="A59" s="169"/>
      <c r="B59" s="249"/>
      <c r="C59" s="250"/>
      <c r="D59" s="250"/>
      <c r="E59" s="251"/>
    </row>
    <row r="60" spans="1:5" ht="15" customHeight="1" thickBot="1" x14ac:dyDescent="0.3">
      <c r="A60" s="170" t="s">
        <v>497</v>
      </c>
      <c r="B60" s="255"/>
      <c r="C60" s="256"/>
      <c r="D60" s="256"/>
      <c r="E60" s="257">
        <v>0</v>
      </c>
    </row>
    <row r="61" spans="1:5" ht="6" customHeight="1" thickTop="1" x14ac:dyDescent="0.2">
      <c r="A61" s="168"/>
      <c r="B61" s="237"/>
      <c r="C61" s="238"/>
      <c r="D61" s="238"/>
      <c r="E61" s="239">
        <v>0</v>
      </c>
    </row>
    <row r="62" spans="1:5" ht="15" customHeight="1" x14ac:dyDescent="0.25">
      <c r="A62" s="166" t="s">
        <v>498</v>
      </c>
      <c r="B62" s="237"/>
      <c r="C62" s="238"/>
      <c r="D62" s="238"/>
      <c r="E62" s="239"/>
    </row>
    <row r="63" spans="1:5" ht="12.75" customHeight="1" x14ac:dyDescent="0.2">
      <c r="A63" s="168" t="s">
        <v>177</v>
      </c>
      <c r="B63" s="237"/>
      <c r="C63" s="238"/>
      <c r="D63" s="238"/>
      <c r="E63" s="239"/>
    </row>
    <row r="64" spans="1:5" ht="13.5" customHeight="1" x14ac:dyDescent="0.2">
      <c r="A64" s="167" t="s">
        <v>178</v>
      </c>
      <c r="B64" s="237"/>
      <c r="C64" s="238"/>
      <c r="D64" s="238"/>
      <c r="E64" s="239"/>
    </row>
    <row r="65" spans="1:5" ht="15" customHeight="1" x14ac:dyDescent="0.2">
      <c r="A65" s="168" t="s">
        <v>179</v>
      </c>
      <c r="B65" s="237"/>
      <c r="C65" s="238"/>
      <c r="D65" s="238"/>
      <c r="E65" s="239">
        <v>0</v>
      </c>
    </row>
    <row r="66" spans="1:5" ht="15" customHeight="1" x14ac:dyDescent="0.2">
      <c r="A66" s="168" t="s">
        <v>180</v>
      </c>
      <c r="B66" s="237"/>
      <c r="C66" s="238"/>
      <c r="D66" s="238"/>
      <c r="E66" s="239">
        <v>0</v>
      </c>
    </row>
    <row r="67" spans="1:5" ht="15" customHeight="1" x14ac:dyDescent="0.2">
      <c r="A67" s="168" t="s">
        <v>181</v>
      </c>
      <c r="B67" s="237"/>
      <c r="C67" s="238"/>
      <c r="D67" s="238"/>
      <c r="E67" s="239">
        <v>0</v>
      </c>
    </row>
    <row r="68" spans="1:5" ht="15" customHeight="1" x14ac:dyDescent="0.2">
      <c r="A68" s="168" t="s">
        <v>182</v>
      </c>
      <c r="B68" s="237"/>
      <c r="C68" s="238"/>
      <c r="D68" s="238"/>
      <c r="E68" s="239">
        <v>0</v>
      </c>
    </row>
    <row r="69" spans="1:5" ht="15" customHeight="1" x14ac:dyDescent="0.2">
      <c r="A69" s="168" t="s">
        <v>183</v>
      </c>
      <c r="B69" s="237"/>
      <c r="C69" s="238"/>
      <c r="D69" s="238"/>
      <c r="E69" s="239">
        <v>0</v>
      </c>
    </row>
    <row r="70" spans="1:5" ht="15" customHeight="1" x14ac:dyDescent="0.2">
      <c r="A70" s="168" t="s">
        <v>184</v>
      </c>
      <c r="B70" s="237"/>
      <c r="C70" s="238"/>
      <c r="D70" s="238"/>
      <c r="E70" s="239">
        <v>0</v>
      </c>
    </row>
    <row r="71" spans="1:5" ht="15" customHeight="1" x14ac:dyDescent="0.2">
      <c r="A71" s="168" t="s">
        <v>185</v>
      </c>
      <c r="B71" s="237"/>
      <c r="C71" s="238"/>
      <c r="D71" s="238"/>
      <c r="E71" s="239">
        <v>0</v>
      </c>
    </row>
    <row r="72" spans="1:5" ht="15" customHeight="1" x14ac:dyDescent="0.2">
      <c r="A72" s="168" t="s">
        <v>186</v>
      </c>
      <c r="B72" s="237"/>
      <c r="C72" s="238"/>
      <c r="D72" s="238"/>
      <c r="E72" s="239">
        <v>0</v>
      </c>
    </row>
    <row r="73" spans="1:5" ht="15" customHeight="1" x14ac:dyDescent="0.2">
      <c r="A73" s="168" t="s">
        <v>187</v>
      </c>
      <c r="B73" s="237"/>
      <c r="C73" s="238"/>
      <c r="D73" s="238"/>
      <c r="E73" s="239">
        <v>0</v>
      </c>
    </row>
    <row r="74" spans="1:5" ht="15" customHeight="1" x14ac:dyDescent="0.2">
      <c r="A74" s="168" t="s">
        <v>188</v>
      </c>
      <c r="B74" s="237"/>
      <c r="C74" s="238"/>
      <c r="D74" s="238"/>
      <c r="E74" s="239">
        <v>0</v>
      </c>
    </row>
    <row r="75" spans="1:5" ht="15" customHeight="1" x14ac:dyDescent="0.2">
      <c r="A75" s="168" t="s">
        <v>189</v>
      </c>
      <c r="B75" s="237"/>
      <c r="C75" s="238"/>
      <c r="D75" s="238"/>
      <c r="E75" s="239">
        <v>0</v>
      </c>
    </row>
    <row r="76" spans="1:5" ht="15" customHeight="1" x14ac:dyDescent="0.2">
      <c r="A76" s="168" t="s">
        <v>190</v>
      </c>
      <c r="B76" s="237"/>
      <c r="C76" s="238"/>
      <c r="D76" s="238"/>
      <c r="E76" s="239">
        <v>0</v>
      </c>
    </row>
    <row r="77" spans="1:5" ht="15" customHeight="1" x14ac:dyDescent="0.2">
      <c r="A77" s="168" t="s">
        <v>191</v>
      </c>
      <c r="B77" s="237"/>
      <c r="C77" s="238"/>
      <c r="D77" s="238"/>
      <c r="E77" s="239">
        <v>0</v>
      </c>
    </row>
    <row r="78" spans="1:5" ht="15" customHeight="1" x14ac:dyDescent="0.2">
      <c r="A78" s="168" t="s">
        <v>192</v>
      </c>
      <c r="B78" s="237"/>
      <c r="C78" s="238"/>
      <c r="D78" s="238"/>
      <c r="E78" s="239">
        <v>0</v>
      </c>
    </row>
    <row r="79" spans="1:5" ht="15" customHeight="1" x14ac:dyDescent="0.2">
      <c r="A79" s="168" t="s">
        <v>193</v>
      </c>
      <c r="B79" s="237"/>
      <c r="C79" s="238"/>
      <c r="D79" s="238"/>
      <c r="E79" s="239">
        <v>0</v>
      </c>
    </row>
    <row r="80" spans="1:5" ht="15" customHeight="1" x14ac:dyDescent="0.2">
      <c r="A80" s="168" t="s">
        <v>194</v>
      </c>
      <c r="B80" s="237"/>
      <c r="C80" s="238"/>
      <c r="D80" s="238"/>
      <c r="E80" s="239">
        <v>0</v>
      </c>
    </row>
    <row r="81" spans="1:5" ht="15" customHeight="1" x14ac:dyDescent="0.2">
      <c r="A81" s="168" t="s">
        <v>195</v>
      </c>
      <c r="B81" s="237"/>
      <c r="C81" s="238"/>
      <c r="D81" s="238"/>
      <c r="E81" s="239">
        <v>0</v>
      </c>
    </row>
    <row r="82" spans="1:5" ht="15" customHeight="1" x14ac:dyDescent="0.2">
      <c r="A82" s="168" t="s">
        <v>196</v>
      </c>
      <c r="B82" s="237"/>
      <c r="C82" s="238"/>
      <c r="D82" s="238"/>
      <c r="E82" s="239">
        <v>0</v>
      </c>
    </row>
    <row r="83" spans="1:5" ht="15" customHeight="1" x14ac:dyDescent="0.2">
      <c r="A83" s="168" t="s">
        <v>197</v>
      </c>
      <c r="B83" s="237"/>
      <c r="C83" s="238"/>
      <c r="D83" s="238"/>
      <c r="E83" s="239">
        <v>0</v>
      </c>
    </row>
    <row r="84" spans="1:5" ht="15" customHeight="1" x14ac:dyDescent="0.2">
      <c r="A84" s="168" t="s">
        <v>200</v>
      </c>
      <c r="B84" s="237"/>
      <c r="C84" s="238"/>
      <c r="D84" s="238"/>
      <c r="E84" s="239">
        <v>0</v>
      </c>
    </row>
    <row r="85" spans="1:5" ht="15" customHeight="1" x14ac:dyDescent="0.2">
      <c r="A85" s="168" t="s">
        <v>201</v>
      </c>
      <c r="B85" s="237"/>
      <c r="C85" s="238"/>
      <c r="D85" s="238"/>
      <c r="E85" s="239">
        <v>0</v>
      </c>
    </row>
    <row r="86" spans="1:5" ht="15" customHeight="1" x14ac:dyDescent="0.2">
      <c r="A86" s="168" t="s">
        <v>202</v>
      </c>
      <c r="B86" s="237"/>
      <c r="C86" s="238"/>
      <c r="D86" s="238"/>
      <c r="E86" s="239">
        <v>0</v>
      </c>
    </row>
    <row r="87" spans="1:5" ht="15" customHeight="1" x14ac:dyDescent="0.2">
      <c r="A87" s="168" t="s">
        <v>203</v>
      </c>
      <c r="B87" s="237"/>
      <c r="C87" s="238"/>
      <c r="D87" s="238"/>
      <c r="E87" s="239">
        <v>0</v>
      </c>
    </row>
    <row r="88" spans="1:5" ht="15" customHeight="1" x14ac:dyDescent="0.2">
      <c r="A88" s="168" t="s">
        <v>204</v>
      </c>
      <c r="B88" s="237"/>
      <c r="C88" s="238"/>
      <c r="D88" s="238"/>
      <c r="E88" s="239">
        <v>0</v>
      </c>
    </row>
    <row r="89" spans="1:5" ht="15" customHeight="1" x14ac:dyDescent="0.2">
      <c r="A89" s="168" t="s">
        <v>205</v>
      </c>
      <c r="B89" s="237"/>
      <c r="C89" s="238"/>
      <c r="D89" s="238"/>
      <c r="E89" s="239">
        <v>0</v>
      </c>
    </row>
    <row r="90" spans="1:5" ht="15" customHeight="1" x14ac:dyDescent="0.2">
      <c r="A90" s="168" t="s">
        <v>206</v>
      </c>
      <c r="B90" s="237"/>
      <c r="C90" s="238"/>
      <c r="D90" s="238"/>
      <c r="E90" s="239">
        <v>0</v>
      </c>
    </row>
    <row r="91" spans="1:5" ht="15" customHeight="1" x14ac:dyDescent="0.2">
      <c r="A91" s="168" t="s">
        <v>207</v>
      </c>
      <c r="B91" s="237"/>
      <c r="C91" s="238"/>
      <c r="D91" s="238"/>
      <c r="E91" s="239">
        <v>0</v>
      </c>
    </row>
    <row r="92" spans="1:5" ht="15" customHeight="1" x14ac:dyDescent="0.2">
      <c r="A92" s="168" t="s">
        <v>208</v>
      </c>
      <c r="B92" s="237"/>
      <c r="C92" s="238"/>
      <c r="D92" s="238"/>
      <c r="E92" s="239">
        <v>0</v>
      </c>
    </row>
    <row r="93" spans="1:5" ht="15" customHeight="1" x14ac:dyDescent="0.2">
      <c r="A93" s="168" t="s">
        <v>209</v>
      </c>
      <c r="B93" s="237"/>
      <c r="C93" s="238"/>
      <c r="D93" s="238"/>
      <c r="E93" s="239">
        <v>0</v>
      </c>
    </row>
    <row r="94" spans="1:5" ht="15" customHeight="1" x14ac:dyDescent="0.2">
      <c r="A94" s="168" t="s">
        <v>210</v>
      </c>
      <c r="B94" s="237"/>
      <c r="C94" s="238"/>
      <c r="D94" s="238"/>
      <c r="E94" s="239">
        <v>0</v>
      </c>
    </row>
    <row r="95" spans="1:5" ht="15" customHeight="1" x14ac:dyDescent="0.2">
      <c r="A95" s="168" t="s">
        <v>211</v>
      </c>
      <c r="B95" s="237"/>
      <c r="C95" s="238"/>
      <c r="D95" s="238"/>
      <c r="E95" s="239">
        <v>0</v>
      </c>
    </row>
    <row r="96" spans="1:5" ht="15" customHeight="1" x14ac:dyDescent="0.2">
      <c r="A96" s="168" t="s">
        <v>212</v>
      </c>
      <c r="B96" s="237"/>
      <c r="C96" s="238"/>
      <c r="D96" s="238"/>
      <c r="E96" s="239">
        <v>0</v>
      </c>
    </row>
    <row r="97" spans="1:5" ht="15" customHeight="1" x14ac:dyDescent="0.2">
      <c r="A97" s="168" t="s">
        <v>213</v>
      </c>
      <c r="B97" s="237"/>
      <c r="C97" s="238"/>
      <c r="D97" s="238"/>
      <c r="E97" s="239">
        <v>0</v>
      </c>
    </row>
    <row r="98" spans="1:5" ht="15" customHeight="1" x14ac:dyDescent="0.2">
      <c r="A98" s="168" t="s">
        <v>214</v>
      </c>
      <c r="B98" s="237"/>
      <c r="C98" s="238"/>
      <c r="D98" s="238"/>
      <c r="E98" s="239">
        <v>0</v>
      </c>
    </row>
    <row r="99" spans="1:5" ht="15" customHeight="1" x14ac:dyDescent="0.2">
      <c r="A99" s="168" t="s">
        <v>215</v>
      </c>
      <c r="B99" s="237"/>
      <c r="C99" s="238"/>
      <c r="D99" s="238"/>
      <c r="E99" s="239">
        <v>0</v>
      </c>
    </row>
    <row r="100" spans="1:5" ht="15" customHeight="1" x14ac:dyDescent="0.2">
      <c r="A100" s="168" t="s">
        <v>216</v>
      </c>
      <c r="B100" s="237"/>
      <c r="C100" s="238"/>
      <c r="D100" s="238"/>
      <c r="E100" s="239">
        <v>0</v>
      </c>
    </row>
    <row r="101" spans="1:5" ht="15" customHeight="1" x14ac:dyDescent="0.2">
      <c r="A101" s="168" t="s">
        <v>217</v>
      </c>
      <c r="B101" s="237"/>
      <c r="C101" s="238"/>
      <c r="D101" s="238"/>
      <c r="E101" s="239">
        <v>0</v>
      </c>
    </row>
    <row r="102" spans="1:5" ht="15" customHeight="1" x14ac:dyDescent="0.2">
      <c r="A102" s="168" t="s">
        <v>218</v>
      </c>
      <c r="B102" s="237"/>
      <c r="C102" s="238"/>
      <c r="D102" s="238"/>
      <c r="E102" s="239">
        <v>0</v>
      </c>
    </row>
    <row r="103" spans="1:5" ht="15" customHeight="1" x14ac:dyDescent="0.2">
      <c r="A103" s="168" t="s">
        <v>219</v>
      </c>
      <c r="B103" s="237"/>
      <c r="C103" s="238"/>
      <c r="D103" s="238"/>
      <c r="E103" s="239">
        <v>0</v>
      </c>
    </row>
    <row r="104" spans="1:5" ht="15" customHeight="1" x14ac:dyDescent="0.2">
      <c r="A104" s="168" t="s">
        <v>220</v>
      </c>
      <c r="B104" s="237"/>
      <c r="C104" s="238"/>
      <c r="D104" s="238"/>
      <c r="E104" s="239">
        <v>0</v>
      </c>
    </row>
    <row r="105" spans="1:5" ht="15" customHeight="1" x14ac:dyDescent="0.2">
      <c r="A105" s="168" t="s">
        <v>221</v>
      </c>
      <c r="B105" s="237"/>
      <c r="C105" s="238"/>
      <c r="D105" s="238"/>
      <c r="E105" s="239">
        <v>0</v>
      </c>
    </row>
    <row r="106" spans="1:5" ht="15" customHeight="1" x14ac:dyDescent="0.2">
      <c r="A106" s="168" t="s">
        <v>222</v>
      </c>
      <c r="B106" s="237"/>
      <c r="C106" s="238"/>
      <c r="D106" s="238"/>
      <c r="E106" s="239">
        <v>0</v>
      </c>
    </row>
    <row r="107" spans="1:5" ht="15" customHeight="1" x14ac:dyDescent="0.2">
      <c r="A107" s="168" t="s">
        <v>223</v>
      </c>
      <c r="B107" s="237"/>
      <c r="C107" s="238"/>
      <c r="D107" s="238"/>
      <c r="E107" s="239">
        <v>0</v>
      </c>
    </row>
    <row r="108" spans="1:5" ht="15" customHeight="1" x14ac:dyDescent="0.2">
      <c r="A108" s="168" t="s">
        <v>224</v>
      </c>
      <c r="B108" s="237"/>
      <c r="C108" s="238"/>
      <c r="D108" s="238"/>
      <c r="E108" s="239">
        <v>0</v>
      </c>
    </row>
    <row r="109" spans="1:5" ht="15" customHeight="1" x14ac:dyDescent="0.2">
      <c r="A109" s="168" t="s">
        <v>225</v>
      </c>
      <c r="B109" s="237"/>
      <c r="C109" s="238"/>
      <c r="D109" s="238"/>
      <c r="E109" s="239">
        <v>0</v>
      </c>
    </row>
    <row r="110" spans="1:5" ht="15" customHeight="1" x14ac:dyDescent="0.2">
      <c r="A110" s="168" t="s">
        <v>226</v>
      </c>
      <c r="B110" s="237"/>
      <c r="C110" s="238"/>
      <c r="D110" s="238"/>
      <c r="E110" s="239">
        <v>0</v>
      </c>
    </row>
    <row r="111" spans="1:5" ht="15" customHeight="1" x14ac:dyDescent="0.2">
      <c r="A111" s="168" t="s">
        <v>227</v>
      </c>
      <c r="B111" s="237"/>
      <c r="C111" s="238"/>
      <c r="D111" s="238"/>
      <c r="E111" s="239">
        <v>0</v>
      </c>
    </row>
    <row r="112" spans="1:5" ht="15" customHeight="1" x14ac:dyDescent="0.2">
      <c r="A112" s="168" t="s">
        <v>228</v>
      </c>
      <c r="B112" s="237"/>
      <c r="C112" s="238"/>
      <c r="D112" s="238"/>
      <c r="E112" s="239">
        <v>0</v>
      </c>
    </row>
    <row r="113" spans="1:5" ht="15" customHeight="1" x14ac:dyDescent="0.2">
      <c r="A113" s="168" t="s">
        <v>229</v>
      </c>
      <c r="B113" s="237"/>
      <c r="C113" s="238"/>
      <c r="D113" s="238"/>
      <c r="E113" s="239">
        <v>0</v>
      </c>
    </row>
    <row r="114" spans="1:5" ht="15" customHeight="1" x14ac:dyDescent="0.2">
      <c r="A114" s="168" t="s">
        <v>230</v>
      </c>
      <c r="B114" s="237"/>
      <c r="C114" s="238"/>
      <c r="D114" s="238"/>
      <c r="E114" s="239">
        <v>0</v>
      </c>
    </row>
    <row r="115" spans="1:5" ht="15" customHeight="1" x14ac:dyDescent="0.2">
      <c r="A115" s="168" t="s">
        <v>231</v>
      </c>
      <c r="B115" s="237"/>
      <c r="C115" s="238"/>
      <c r="D115" s="238"/>
      <c r="E115" s="239">
        <v>0</v>
      </c>
    </row>
    <row r="116" spans="1:5" ht="15" customHeight="1" x14ac:dyDescent="0.2">
      <c r="A116" s="168" t="s">
        <v>232</v>
      </c>
      <c r="B116" s="237"/>
      <c r="C116" s="238"/>
      <c r="D116" s="238"/>
      <c r="E116" s="239">
        <v>0</v>
      </c>
    </row>
    <row r="117" spans="1:5" ht="15" customHeight="1" x14ac:dyDescent="0.2">
      <c r="A117" s="168" t="s">
        <v>233</v>
      </c>
      <c r="B117" s="237"/>
      <c r="C117" s="238"/>
      <c r="D117" s="238"/>
      <c r="E117" s="239">
        <v>0</v>
      </c>
    </row>
    <row r="118" spans="1:5" ht="15" customHeight="1" x14ac:dyDescent="0.2">
      <c r="A118" s="168" t="s">
        <v>234</v>
      </c>
      <c r="B118" s="237"/>
      <c r="C118" s="238"/>
      <c r="D118" s="238"/>
      <c r="E118" s="239">
        <v>0</v>
      </c>
    </row>
    <row r="119" spans="1:5" ht="15" customHeight="1" x14ac:dyDescent="0.2">
      <c r="A119" s="168" t="s">
        <v>235</v>
      </c>
      <c r="B119" s="237"/>
      <c r="C119" s="238"/>
      <c r="D119" s="238"/>
      <c r="E119" s="239">
        <v>0</v>
      </c>
    </row>
    <row r="120" spans="1:5" ht="15" customHeight="1" x14ac:dyDescent="0.2">
      <c r="A120" s="168" t="s">
        <v>663</v>
      </c>
      <c r="B120" s="237"/>
      <c r="C120" s="238"/>
      <c r="D120" s="238"/>
      <c r="E120" s="239">
        <v>0</v>
      </c>
    </row>
    <row r="121" spans="1:5" ht="15" customHeight="1" x14ac:dyDescent="0.2">
      <c r="A121" s="168" t="s">
        <v>236</v>
      </c>
      <c r="B121" s="237"/>
      <c r="C121" s="238"/>
      <c r="D121" s="238"/>
      <c r="E121" s="239">
        <v>0</v>
      </c>
    </row>
    <row r="122" spans="1:5" ht="15" customHeight="1" x14ac:dyDescent="0.2">
      <c r="A122" s="168" t="s">
        <v>237</v>
      </c>
      <c r="B122" s="237"/>
      <c r="C122" s="238"/>
      <c r="D122" s="238"/>
      <c r="E122" s="239">
        <v>0</v>
      </c>
    </row>
    <row r="123" spans="1:5" ht="13.5" customHeight="1" x14ac:dyDescent="0.2">
      <c r="A123" s="168" t="s">
        <v>238</v>
      </c>
      <c r="B123" s="237"/>
      <c r="C123" s="238"/>
      <c r="D123" s="238"/>
      <c r="E123" s="239">
        <v>0</v>
      </c>
    </row>
    <row r="124" spans="1:5" ht="15" customHeight="1" x14ac:dyDescent="0.2">
      <c r="A124" s="168" t="s">
        <v>239</v>
      </c>
      <c r="B124" s="237"/>
      <c r="C124" s="238"/>
      <c r="D124" s="238"/>
      <c r="E124" s="239">
        <v>0</v>
      </c>
    </row>
    <row r="125" spans="1:5" ht="15" customHeight="1" x14ac:dyDescent="0.2">
      <c r="A125" s="168" t="s">
        <v>240</v>
      </c>
      <c r="B125" s="237"/>
      <c r="C125" s="238"/>
      <c r="D125" s="238"/>
      <c r="E125" s="239">
        <v>0</v>
      </c>
    </row>
    <row r="126" spans="1:5" ht="15" customHeight="1" x14ac:dyDescent="0.2">
      <c r="A126" s="168" t="s">
        <v>241</v>
      </c>
      <c r="B126" s="237"/>
      <c r="C126" s="238"/>
      <c r="D126" s="238"/>
      <c r="E126" s="239">
        <v>0</v>
      </c>
    </row>
    <row r="127" spans="1:5" ht="15" customHeight="1" x14ac:dyDescent="0.2">
      <c r="A127" s="168" t="s">
        <v>242</v>
      </c>
      <c r="B127" s="237"/>
      <c r="C127" s="238"/>
      <c r="D127" s="238"/>
      <c r="E127" s="239">
        <v>0</v>
      </c>
    </row>
    <row r="128" spans="1:5" ht="15" customHeight="1" x14ac:dyDescent="0.2">
      <c r="A128" s="168" t="s">
        <v>243</v>
      </c>
      <c r="B128" s="237"/>
      <c r="C128" s="238"/>
      <c r="D128" s="238"/>
      <c r="E128" s="239">
        <v>0</v>
      </c>
    </row>
    <row r="129" spans="1:5" ht="15" customHeight="1" x14ac:dyDescent="0.2">
      <c r="A129" s="168" t="s">
        <v>244</v>
      </c>
      <c r="B129" s="237"/>
      <c r="C129" s="238"/>
      <c r="D129" s="238"/>
      <c r="E129" s="239">
        <v>0</v>
      </c>
    </row>
    <row r="130" spans="1:5" ht="15" customHeight="1" x14ac:dyDescent="0.2">
      <c r="A130" s="169" t="s">
        <v>667</v>
      </c>
      <c r="B130" s="237"/>
      <c r="C130" s="238"/>
      <c r="D130" s="238"/>
      <c r="E130" s="239">
        <v>0</v>
      </c>
    </row>
    <row r="131" spans="1:5" ht="15" customHeight="1" x14ac:dyDescent="0.2">
      <c r="A131" s="173" t="s">
        <v>245</v>
      </c>
      <c r="B131" s="240"/>
      <c r="C131" s="241"/>
      <c r="D131" s="241"/>
      <c r="E131" s="242">
        <v>0</v>
      </c>
    </row>
    <row r="132" spans="1:5" ht="15" customHeight="1" x14ac:dyDescent="0.2">
      <c r="A132" s="167" t="s">
        <v>246</v>
      </c>
      <c r="B132" s="237"/>
      <c r="C132" s="238"/>
      <c r="D132" s="238"/>
      <c r="E132" s="239"/>
    </row>
    <row r="133" spans="1:5" ht="15" customHeight="1" x14ac:dyDescent="0.2">
      <c r="A133" s="168" t="s">
        <v>247</v>
      </c>
      <c r="B133" s="237"/>
      <c r="C133" s="238"/>
      <c r="D133" s="238"/>
      <c r="E133" s="239">
        <v>0</v>
      </c>
    </row>
    <row r="134" spans="1:5" ht="15" customHeight="1" x14ac:dyDescent="0.2">
      <c r="A134" s="168" t="s">
        <v>248</v>
      </c>
      <c r="B134" s="237"/>
      <c r="C134" s="238"/>
      <c r="D134" s="238"/>
      <c r="E134" s="239">
        <v>0</v>
      </c>
    </row>
    <row r="135" spans="1:5" ht="15" customHeight="1" x14ac:dyDescent="0.2">
      <c r="A135" s="168" t="s">
        <v>249</v>
      </c>
      <c r="B135" s="237"/>
      <c r="C135" s="238"/>
      <c r="D135" s="238"/>
      <c r="E135" s="239">
        <v>0</v>
      </c>
    </row>
    <row r="136" spans="1:5" ht="15" customHeight="1" x14ac:dyDescent="0.2">
      <c r="A136" s="168" t="s">
        <v>664</v>
      </c>
      <c r="B136" s="237"/>
      <c r="C136" s="238"/>
      <c r="D136" s="238"/>
      <c r="E136" s="239">
        <v>0</v>
      </c>
    </row>
    <row r="137" spans="1:5" ht="15" customHeight="1" x14ac:dyDescent="0.2">
      <c r="A137" s="168" t="s">
        <v>250</v>
      </c>
      <c r="B137" s="237"/>
      <c r="C137" s="238"/>
      <c r="D137" s="238"/>
      <c r="E137" s="239">
        <v>0</v>
      </c>
    </row>
    <row r="138" spans="1:5" ht="15" customHeight="1" x14ac:dyDescent="0.2">
      <c r="A138" s="168" t="s">
        <v>251</v>
      </c>
      <c r="B138" s="237"/>
      <c r="C138" s="238"/>
      <c r="D138" s="238"/>
      <c r="E138" s="239">
        <v>0</v>
      </c>
    </row>
    <row r="139" spans="1:5" ht="15" customHeight="1" x14ac:dyDescent="0.2">
      <c r="A139" s="168" t="s">
        <v>252</v>
      </c>
      <c r="B139" s="237"/>
      <c r="C139" s="238"/>
      <c r="D139" s="238"/>
      <c r="E139" s="239">
        <v>0</v>
      </c>
    </row>
    <row r="140" spans="1:5" ht="15" customHeight="1" x14ac:dyDescent="0.2">
      <c r="A140" s="168" t="s">
        <v>64</v>
      </c>
      <c r="B140" s="237"/>
      <c r="C140" s="238"/>
      <c r="D140" s="238"/>
      <c r="E140" s="239">
        <v>0</v>
      </c>
    </row>
    <row r="141" spans="1:5" ht="15" customHeight="1" x14ac:dyDescent="0.2">
      <c r="A141" s="168" t="s">
        <v>253</v>
      </c>
      <c r="B141" s="237"/>
      <c r="C141" s="238"/>
      <c r="D141" s="238"/>
      <c r="E141" s="239">
        <v>0</v>
      </c>
    </row>
    <row r="142" spans="1:5" ht="15" customHeight="1" x14ac:dyDescent="0.2">
      <c r="A142" s="168" t="s">
        <v>254</v>
      </c>
      <c r="B142" s="237"/>
      <c r="C142" s="238"/>
      <c r="D142" s="238"/>
      <c r="E142" s="239">
        <v>0</v>
      </c>
    </row>
    <row r="143" spans="1:5" ht="15" customHeight="1" x14ac:dyDescent="0.2">
      <c r="A143" s="168" t="s">
        <v>255</v>
      </c>
      <c r="B143" s="237"/>
      <c r="C143" s="238"/>
      <c r="D143" s="238"/>
      <c r="E143" s="239">
        <v>0</v>
      </c>
    </row>
    <row r="144" spans="1:5" ht="15" customHeight="1" x14ac:dyDescent="0.2">
      <c r="A144" s="168" t="s">
        <v>256</v>
      </c>
      <c r="B144" s="237"/>
      <c r="C144" s="238"/>
      <c r="D144" s="238"/>
      <c r="E144" s="239">
        <v>0</v>
      </c>
    </row>
    <row r="145" spans="1:5" ht="15" customHeight="1" x14ac:dyDescent="0.2">
      <c r="A145" s="168" t="s">
        <v>257</v>
      </c>
      <c r="B145" s="237"/>
      <c r="C145" s="238"/>
      <c r="D145" s="238"/>
      <c r="E145" s="239">
        <v>0</v>
      </c>
    </row>
    <row r="146" spans="1:5" ht="15" customHeight="1" x14ac:dyDescent="0.2">
      <c r="A146" s="168" t="s">
        <v>258</v>
      </c>
      <c r="B146" s="237"/>
      <c r="C146" s="238"/>
      <c r="D146" s="238"/>
      <c r="E146" s="239">
        <v>0</v>
      </c>
    </row>
    <row r="147" spans="1:5" ht="15" customHeight="1" x14ac:dyDescent="0.2">
      <c r="A147" s="168" t="s">
        <v>259</v>
      </c>
      <c r="B147" s="237"/>
      <c r="C147" s="238"/>
      <c r="D147" s="238"/>
      <c r="E147" s="239">
        <v>0</v>
      </c>
    </row>
    <row r="148" spans="1:5" ht="15" customHeight="1" x14ac:dyDescent="0.2">
      <c r="A148" s="168" t="s">
        <v>260</v>
      </c>
      <c r="B148" s="237"/>
      <c r="C148" s="238"/>
      <c r="D148" s="238"/>
      <c r="E148" s="239">
        <v>0</v>
      </c>
    </row>
    <row r="149" spans="1:5" ht="15" customHeight="1" x14ac:dyDescent="0.2">
      <c r="A149" s="168" t="s">
        <v>668</v>
      </c>
      <c r="B149" s="237"/>
      <c r="C149" s="238"/>
      <c r="D149" s="238"/>
      <c r="E149" s="239">
        <v>0</v>
      </c>
    </row>
    <row r="150" spans="1:5" ht="12.75" customHeight="1" x14ac:dyDescent="0.2">
      <c r="A150" s="168" t="s">
        <v>261</v>
      </c>
      <c r="B150" s="237"/>
      <c r="C150" s="238"/>
      <c r="D150" s="238"/>
      <c r="E150" s="239">
        <v>0</v>
      </c>
    </row>
    <row r="151" spans="1:5" ht="15" customHeight="1" x14ac:dyDescent="0.2">
      <c r="A151" s="168" t="s">
        <v>262</v>
      </c>
      <c r="B151" s="237"/>
      <c r="C151" s="238"/>
      <c r="D151" s="238"/>
      <c r="E151" s="239">
        <v>0</v>
      </c>
    </row>
    <row r="152" spans="1:5" ht="15" customHeight="1" x14ac:dyDescent="0.2">
      <c r="A152" s="168" t="s">
        <v>263</v>
      </c>
      <c r="B152" s="237"/>
      <c r="C152" s="238"/>
      <c r="D152" s="238"/>
      <c r="E152" s="239">
        <v>0</v>
      </c>
    </row>
    <row r="153" spans="1:5" ht="15" customHeight="1" x14ac:dyDescent="0.2">
      <c r="A153" s="168" t="s">
        <v>264</v>
      </c>
      <c r="B153" s="237"/>
      <c r="C153" s="238"/>
      <c r="D153" s="238"/>
      <c r="E153" s="239">
        <v>0</v>
      </c>
    </row>
    <row r="154" spans="1:5" ht="15" customHeight="1" x14ac:dyDescent="0.2">
      <c r="A154" s="168" t="s">
        <v>265</v>
      </c>
      <c r="B154" s="237"/>
      <c r="C154" s="238"/>
      <c r="D154" s="238"/>
      <c r="E154" s="239">
        <v>0</v>
      </c>
    </row>
    <row r="155" spans="1:5" ht="15" customHeight="1" x14ac:dyDescent="0.2">
      <c r="A155" s="168" t="s">
        <v>266</v>
      </c>
      <c r="B155" s="237"/>
      <c r="C155" s="238"/>
      <c r="D155" s="238"/>
      <c r="E155" s="239">
        <v>0</v>
      </c>
    </row>
    <row r="156" spans="1:5" ht="15" customHeight="1" x14ac:dyDescent="0.2">
      <c r="A156" s="168" t="s">
        <v>665</v>
      </c>
      <c r="B156" s="237"/>
      <c r="C156" s="238"/>
      <c r="D156" s="238"/>
      <c r="E156" s="239">
        <v>0</v>
      </c>
    </row>
    <row r="157" spans="1:5" ht="15" customHeight="1" x14ac:dyDescent="0.2">
      <c r="A157" s="168" t="s">
        <v>267</v>
      </c>
      <c r="B157" s="237"/>
      <c r="C157" s="238"/>
      <c r="D157" s="238"/>
      <c r="E157" s="239">
        <v>0</v>
      </c>
    </row>
    <row r="158" spans="1:5" ht="15" customHeight="1" x14ac:dyDescent="0.2">
      <c r="A158" s="168" t="s">
        <v>666</v>
      </c>
      <c r="B158" s="237"/>
      <c r="C158" s="238"/>
      <c r="D158" s="238"/>
      <c r="E158" s="239">
        <v>0</v>
      </c>
    </row>
    <row r="159" spans="1:5" ht="13.5" customHeight="1" x14ac:dyDescent="0.2">
      <c r="A159" s="169" t="s">
        <v>270</v>
      </c>
      <c r="B159" s="249"/>
      <c r="C159" s="250"/>
      <c r="D159" s="250"/>
      <c r="E159" s="251">
        <v>0</v>
      </c>
    </row>
    <row r="160" spans="1:5" ht="15" customHeight="1" x14ac:dyDescent="0.2">
      <c r="A160" s="168" t="s">
        <v>272</v>
      </c>
      <c r="B160" s="237"/>
      <c r="C160" s="238"/>
      <c r="D160" s="238"/>
      <c r="E160" s="239">
        <v>0</v>
      </c>
    </row>
    <row r="161" spans="1:5" ht="15" customHeight="1" x14ac:dyDescent="0.2">
      <c r="A161" s="167" t="s">
        <v>273</v>
      </c>
      <c r="B161" s="237"/>
      <c r="C161" s="238"/>
      <c r="D161" s="238"/>
      <c r="E161" s="239"/>
    </row>
    <row r="162" spans="1:5" ht="15" customHeight="1" x14ac:dyDescent="0.2">
      <c r="A162" s="168" t="s">
        <v>274</v>
      </c>
      <c r="B162" s="237"/>
      <c r="C162" s="238"/>
      <c r="D162" s="238"/>
      <c r="E162" s="239">
        <v>0</v>
      </c>
    </row>
    <row r="163" spans="1:5" ht="15" customHeight="1" x14ac:dyDescent="0.2">
      <c r="A163" s="168" t="s">
        <v>275</v>
      </c>
      <c r="B163" s="237"/>
      <c r="C163" s="238"/>
      <c r="D163" s="238"/>
      <c r="E163" s="239">
        <v>0</v>
      </c>
    </row>
    <row r="164" spans="1:5" ht="15" customHeight="1" x14ac:dyDescent="0.2">
      <c r="A164" s="168" t="s">
        <v>277</v>
      </c>
      <c r="B164" s="237"/>
      <c r="C164" s="238"/>
      <c r="D164" s="238"/>
      <c r="E164" s="239">
        <v>0</v>
      </c>
    </row>
    <row r="165" spans="1:5" ht="15" customHeight="1" x14ac:dyDescent="0.2">
      <c r="A165" s="168" t="s">
        <v>278</v>
      </c>
      <c r="B165" s="237"/>
      <c r="C165" s="238"/>
      <c r="D165" s="238"/>
      <c r="E165" s="239">
        <v>0</v>
      </c>
    </row>
    <row r="166" spans="1:5" ht="15" customHeight="1" x14ac:dyDescent="0.2">
      <c r="A166" s="168" t="s">
        <v>279</v>
      </c>
      <c r="B166" s="237"/>
      <c r="C166" s="238"/>
      <c r="D166" s="238"/>
      <c r="E166" s="239">
        <v>0</v>
      </c>
    </row>
    <row r="167" spans="1:5" ht="15" customHeight="1" x14ac:dyDescent="0.2">
      <c r="A167" s="168" t="s">
        <v>280</v>
      </c>
      <c r="B167" s="237"/>
      <c r="C167" s="238"/>
      <c r="D167" s="238"/>
      <c r="E167" s="239">
        <v>0</v>
      </c>
    </row>
    <row r="168" spans="1:5" ht="15" customHeight="1" x14ac:dyDescent="0.2">
      <c r="A168" s="168" t="s">
        <v>281</v>
      </c>
      <c r="B168" s="237"/>
      <c r="C168" s="238"/>
      <c r="D168" s="238"/>
      <c r="E168" s="239">
        <v>0</v>
      </c>
    </row>
    <row r="169" spans="1:5" ht="15" customHeight="1" x14ac:dyDescent="0.2">
      <c r="A169" s="168" t="s">
        <v>282</v>
      </c>
      <c r="B169" s="237"/>
      <c r="C169" s="238"/>
      <c r="D169" s="238"/>
      <c r="E169" s="239">
        <v>0</v>
      </c>
    </row>
    <row r="170" spans="1:5" ht="15" customHeight="1" x14ac:dyDescent="0.2">
      <c r="A170" s="168" t="s">
        <v>283</v>
      </c>
      <c r="B170" s="237"/>
      <c r="C170" s="238"/>
      <c r="D170" s="238"/>
      <c r="E170" s="239">
        <v>0</v>
      </c>
    </row>
    <row r="171" spans="1:5" ht="15" customHeight="1" x14ac:dyDescent="0.2">
      <c r="A171" s="168" t="s">
        <v>284</v>
      </c>
      <c r="B171" s="237"/>
      <c r="C171" s="238"/>
      <c r="D171" s="238"/>
      <c r="E171" s="239">
        <v>0</v>
      </c>
    </row>
    <row r="172" spans="1:5" ht="15" customHeight="1" x14ac:dyDescent="0.2">
      <c r="A172" s="168" t="s">
        <v>285</v>
      </c>
      <c r="B172" s="237"/>
      <c r="C172" s="238"/>
      <c r="D172" s="238"/>
      <c r="E172" s="239">
        <v>0</v>
      </c>
    </row>
    <row r="173" spans="1:5" ht="15" customHeight="1" x14ac:dyDescent="0.2">
      <c r="A173" s="168" t="s">
        <v>286</v>
      </c>
      <c r="B173" s="237"/>
      <c r="C173" s="238"/>
      <c r="D173" s="238"/>
      <c r="E173" s="239">
        <v>0</v>
      </c>
    </row>
    <row r="174" spans="1:5" ht="15" customHeight="1" x14ac:dyDescent="0.2">
      <c r="A174" s="168" t="s">
        <v>287</v>
      </c>
      <c r="B174" s="237"/>
      <c r="C174" s="238"/>
      <c r="D174" s="238"/>
      <c r="E174" s="239">
        <v>0</v>
      </c>
    </row>
    <row r="175" spans="1:5" ht="15" customHeight="1" x14ac:dyDescent="0.2">
      <c r="A175" s="168" t="s">
        <v>288</v>
      </c>
      <c r="B175" s="237"/>
      <c r="C175" s="238"/>
      <c r="D175" s="238"/>
      <c r="E175" s="239">
        <v>0</v>
      </c>
    </row>
    <row r="176" spans="1:5" ht="15" customHeight="1" x14ac:dyDescent="0.2">
      <c r="A176" s="168" t="s">
        <v>289</v>
      </c>
      <c r="B176" s="237"/>
      <c r="C176" s="238"/>
      <c r="D176" s="238"/>
      <c r="E176" s="239">
        <v>0</v>
      </c>
    </row>
    <row r="177" spans="1:5" ht="15" customHeight="1" x14ac:dyDescent="0.2">
      <c r="A177" s="168" t="s">
        <v>290</v>
      </c>
      <c r="B177" s="237"/>
      <c r="C177" s="238"/>
      <c r="D177" s="238"/>
      <c r="E177" s="239">
        <v>0</v>
      </c>
    </row>
    <row r="178" spans="1:5" ht="15" customHeight="1" x14ac:dyDescent="0.2">
      <c r="A178" s="168" t="s">
        <v>291</v>
      </c>
      <c r="B178" s="237"/>
      <c r="C178" s="238"/>
      <c r="D178" s="238"/>
      <c r="E178" s="239">
        <v>0</v>
      </c>
    </row>
    <row r="179" spans="1:5" ht="15" customHeight="1" x14ac:dyDescent="0.2">
      <c r="A179" s="168" t="s">
        <v>292</v>
      </c>
      <c r="B179" s="237"/>
      <c r="C179" s="238"/>
      <c r="D179" s="238"/>
      <c r="E179" s="239">
        <v>0</v>
      </c>
    </row>
    <row r="180" spans="1:5" ht="15" customHeight="1" x14ac:dyDescent="0.2">
      <c r="A180" s="168" t="s">
        <v>293</v>
      </c>
      <c r="B180" s="237"/>
      <c r="C180" s="238"/>
      <c r="D180" s="238"/>
      <c r="E180" s="239">
        <v>0</v>
      </c>
    </row>
    <row r="181" spans="1:5" ht="15" customHeight="1" x14ac:dyDescent="0.2">
      <c r="A181" s="168" t="s">
        <v>294</v>
      </c>
      <c r="B181" s="237"/>
      <c r="C181" s="238"/>
      <c r="D181" s="238"/>
      <c r="E181" s="239">
        <v>0</v>
      </c>
    </row>
    <row r="182" spans="1:5" ht="15" customHeight="1" x14ac:dyDescent="0.2">
      <c r="A182" s="168" t="s">
        <v>295</v>
      </c>
      <c r="B182" s="237"/>
      <c r="C182" s="238"/>
      <c r="D182" s="238"/>
      <c r="E182" s="239">
        <v>0</v>
      </c>
    </row>
    <row r="183" spans="1:5" ht="15" customHeight="1" x14ac:dyDescent="0.2">
      <c r="A183" s="168" t="s">
        <v>296</v>
      </c>
      <c r="B183" s="237"/>
      <c r="C183" s="238"/>
      <c r="D183" s="238"/>
      <c r="E183" s="239">
        <v>0</v>
      </c>
    </row>
    <row r="184" spans="1:5" ht="15" customHeight="1" x14ac:dyDescent="0.2">
      <c r="A184" s="168" t="s">
        <v>297</v>
      </c>
      <c r="B184" s="237"/>
      <c r="C184" s="238"/>
      <c r="D184" s="238"/>
      <c r="E184" s="239">
        <v>0</v>
      </c>
    </row>
    <row r="185" spans="1:5" ht="15" customHeight="1" x14ac:dyDescent="0.2">
      <c r="A185" s="168" t="s">
        <v>298</v>
      </c>
      <c r="B185" s="237"/>
      <c r="C185" s="238"/>
      <c r="D185" s="238"/>
      <c r="E185" s="239">
        <v>0</v>
      </c>
    </row>
    <row r="186" spans="1:5" ht="11.25" customHeight="1" x14ac:dyDescent="0.2">
      <c r="A186" s="168" t="s">
        <v>299</v>
      </c>
      <c r="B186" s="237"/>
      <c r="C186" s="238"/>
      <c r="D186" s="238"/>
      <c r="E186" s="239">
        <v>0</v>
      </c>
    </row>
    <row r="187" spans="1:5" ht="15" customHeight="1" x14ac:dyDescent="0.2">
      <c r="A187" s="168" t="s">
        <v>300</v>
      </c>
      <c r="B187" s="237"/>
      <c r="C187" s="238"/>
      <c r="D187" s="238"/>
      <c r="E187" s="239">
        <v>0</v>
      </c>
    </row>
    <row r="188" spans="1:5" ht="15" customHeight="1" x14ac:dyDescent="0.2">
      <c r="A188" s="168" t="s">
        <v>301</v>
      </c>
      <c r="B188" s="237"/>
      <c r="C188" s="238"/>
      <c r="D188" s="238"/>
      <c r="E188" s="239">
        <v>0</v>
      </c>
    </row>
    <row r="189" spans="1:5" ht="15" customHeight="1" x14ac:dyDescent="0.2">
      <c r="A189" s="168" t="s">
        <v>302</v>
      </c>
      <c r="B189" s="237"/>
      <c r="C189" s="238"/>
      <c r="D189" s="238"/>
      <c r="E189" s="239">
        <v>0</v>
      </c>
    </row>
    <row r="190" spans="1:5" ht="15" customHeight="1" x14ac:dyDescent="0.2">
      <c r="A190" s="168" t="s">
        <v>662</v>
      </c>
      <c r="B190" s="237"/>
      <c r="C190" s="238"/>
      <c r="D190" s="238"/>
      <c r="E190" s="239">
        <v>0</v>
      </c>
    </row>
    <row r="191" spans="1:5" ht="15" customHeight="1" x14ac:dyDescent="0.2">
      <c r="A191" s="168" t="s">
        <v>303</v>
      </c>
      <c r="B191" s="237"/>
      <c r="C191" s="238"/>
      <c r="D191" s="238"/>
      <c r="E191" s="239">
        <v>0</v>
      </c>
    </row>
    <row r="192" spans="1:5" ht="15" customHeight="1" x14ac:dyDescent="0.2">
      <c r="A192" s="168" t="s">
        <v>304</v>
      </c>
      <c r="B192" s="237"/>
      <c r="C192" s="238"/>
      <c r="D192" s="238"/>
      <c r="E192" s="239">
        <v>0</v>
      </c>
    </row>
    <row r="193" spans="1:5" ht="12.75" customHeight="1" x14ac:dyDescent="0.2">
      <c r="A193" s="168" t="s">
        <v>305</v>
      </c>
      <c r="B193" s="237"/>
      <c r="C193" s="238"/>
      <c r="D193" s="238"/>
      <c r="E193" s="239">
        <v>0</v>
      </c>
    </row>
    <row r="194" spans="1:5" ht="15" customHeight="1" x14ac:dyDescent="0.2">
      <c r="A194" s="168" t="s">
        <v>306</v>
      </c>
      <c r="B194" s="237"/>
      <c r="C194" s="238"/>
      <c r="D194" s="238"/>
      <c r="E194" s="239">
        <v>0</v>
      </c>
    </row>
    <row r="195" spans="1:5" ht="15" customHeight="1" x14ac:dyDescent="0.2">
      <c r="A195" s="168" t="s">
        <v>307</v>
      </c>
      <c r="B195" s="237"/>
      <c r="C195" s="238"/>
      <c r="D195" s="238"/>
      <c r="E195" s="239">
        <v>0</v>
      </c>
    </row>
    <row r="196" spans="1:5" ht="13.5" customHeight="1" x14ac:dyDescent="0.2">
      <c r="A196" s="169" t="s">
        <v>308</v>
      </c>
      <c r="B196" s="249"/>
      <c r="C196" s="250"/>
      <c r="D196" s="250"/>
      <c r="E196" s="251">
        <v>0</v>
      </c>
    </row>
    <row r="197" spans="1:5" ht="15" customHeight="1" x14ac:dyDescent="0.2">
      <c r="A197" s="168" t="s">
        <v>309</v>
      </c>
      <c r="B197" s="237"/>
      <c r="C197" s="238"/>
      <c r="D197" s="238"/>
      <c r="E197" s="239">
        <v>0</v>
      </c>
    </row>
    <row r="198" spans="1:5" ht="15" customHeight="1" x14ac:dyDescent="0.2">
      <c r="A198" s="167" t="s">
        <v>310</v>
      </c>
      <c r="B198" s="237"/>
      <c r="C198" s="238"/>
      <c r="D198" s="238"/>
      <c r="E198" s="239"/>
    </row>
    <row r="199" spans="1:5" ht="15" customHeight="1" x14ac:dyDescent="0.2">
      <c r="A199" s="168" t="s">
        <v>311</v>
      </c>
      <c r="B199" s="237"/>
      <c r="C199" s="238"/>
      <c r="D199" s="238"/>
      <c r="E199" s="239">
        <v>0</v>
      </c>
    </row>
    <row r="200" spans="1:5" ht="15" customHeight="1" x14ac:dyDescent="0.2">
      <c r="A200" s="168" t="s">
        <v>312</v>
      </c>
      <c r="B200" s="237"/>
      <c r="C200" s="238"/>
      <c r="D200" s="238"/>
      <c r="E200" s="239">
        <v>0</v>
      </c>
    </row>
    <row r="201" spans="1:5" ht="15" customHeight="1" x14ac:dyDescent="0.2">
      <c r="A201" s="168" t="s">
        <v>313</v>
      </c>
      <c r="B201" s="237"/>
      <c r="C201" s="238"/>
      <c r="D201" s="238"/>
      <c r="E201" s="239">
        <v>0</v>
      </c>
    </row>
    <row r="202" spans="1:5" ht="12.75" customHeight="1" x14ac:dyDescent="0.2">
      <c r="A202" s="168" t="s">
        <v>314</v>
      </c>
      <c r="B202" s="237"/>
      <c r="C202" s="238"/>
      <c r="D202" s="238"/>
      <c r="E202" s="239">
        <v>0</v>
      </c>
    </row>
    <row r="203" spans="1:5" ht="15" customHeight="1" x14ac:dyDescent="0.2">
      <c r="A203" s="169" t="s">
        <v>315</v>
      </c>
      <c r="B203" s="249"/>
      <c r="C203" s="250"/>
      <c r="D203" s="250"/>
      <c r="E203" s="251">
        <v>0</v>
      </c>
    </row>
    <row r="204" spans="1:5" ht="15" customHeight="1" x14ac:dyDescent="0.2">
      <c r="A204" s="168" t="s">
        <v>316</v>
      </c>
      <c r="B204" s="237"/>
      <c r="C204" s="238"/>
      <c r="D204" s="238"/>
      <c r="E204" s="239">
        <v>0</v>
      </c>
    </row>
    <row r="205" spans="1:5" ht="15" customHeight="1" x14ac:dyDescent="0.2">
      <c r="A205" s="167" t="s">
        <v>317</v>
      </c>
      <c r="B205" s="237"/>
      <c r="C205" s="238"/>
      <c r="D205" s="238"/>
      <c r="E205" s="239"/>
    </row>
    <row r="206" spans="1:5" ht="15" customHeight="1" x14ac:dyDescent="0.2">
      <c r="A206" s="168" t="s">
        <v>318</v>
      </c>
      <c r="B206" s="237"/>
      <c r="C206" s="238"/>
      <c r="D206" s="238"/>
      <c r="E206" s="239">
        <v>0</v>
      </c>
    </row>
    <row r="207" spans="1:5" ht="15" customHeight="1" x14ac:dyDescent="0.2">
      <c r="A207" s="168" t="s">
        <v>319</v>
      </c>
      <c r="B207" s="237"/>
      <c r="C207" s="238"/>
      <c r="D207" s="238"/>
      <c r="E207" s="239">
        <v>0</v>
      </c>
    </row>
    <row r="208" spans="1:5" ht="15" customHeight="1" x14ac:dyDescent="0.2">
      <c r="A208" s="168" t="s">
        <v>320</v>
      </c>
      <c r="B208" s="237"/>
      <c r="C208" s="238"/>
      <c r="D208" s="238"/>
      <c r="E208" s="239">
        <v>0</v>
      </c>
    </row>
    <row r="209" spans="1:5" ht="15" customHeight="1" x14ac:dyDescent="0.2">
      <c r="A209" s="168" t="s">
        <v>321</v>
      </c>
      <c r="B209" s="237"/>
      <c r="C209" s="238"/>
      <c r="D209" s="238"/>
      <c r="E209" s="239">
        <v>0</v>
      </c>
    </row>
    <row r="210" spans="1:5" ht="17.25" customHeight="1" x14ac:dyDescent="0.2">
      <c r="A210" s="168" t="s">
        <v>323</v>
      </c>
      <c r="B210" s="237"/>
      <c r="C210" s="238"/>
      <c r="D210" s="238"/>
      <c r="E210" s="239">
        <v>0</v>
      </c>
    </row>
    <row r="211" spans="1:5" ht="17.25" customHeight="1" x14ac:dyDescent="0.2">
      <c r="A211" s="168" t="s">
        <v>324</v>
      </c>
      <c r="B211" s="237"/>
      <c r="C211" s="238"/>
      <c r="D211" s="238"/>
      <c r="E211" s="239">
        <v>0</v>
      </c>
    </row>
    <row r="212" spans="1:5" ht="15" customHeight="1" x14ac:dyDescent="0.2">
      <c r="A212" s="169" t="s">
        <v>325</v>
      </c>
      <c r="B212" s="249"/>
      <c r="C212" s="250"/>
      <c r="D212" s="250"/>
      <c r="E212" s="251">
        <v>0</v>
      </c>
    </row>
    <row r="213" spans="1:5" ht="15" customHeight="1" x14ac:dyDescent="0.2">
      <c r="A213" s="168" t="s">
        <v>326</v>
      </c>
      <c r="B213" s="237"/>
      <c r="C213" s="238"/>
      <c r="D213" s="238"/>
      <c r="E213" s="239">
        <v>0</v>
      </c>
    </row>
    <row r="214" spans="1:5" ht="15" customHeight="1" x14ac:dyDescent="0.2">
      <c r="A214" s="167" t="s">
        <v>327</v>
      </c>
      <c r="B214" s="237"/>
      <c r="C214" s="238"/>
      <c r="D214" s="238"/>
      <c r="E214" s="239"/>
    </row>
    <row r="215" spans="1:5" ht="15" customHeight="1" x14ac:dyDescent="0.2">
      <c r="A215" s="169" t="s">
        <v>328</v>
      </c>
      <c r="B215" s="249"/>
      <c r="C215" s="250"/>
      <c r="D215" s="250"/>
      <c r="E215" s="251">
        <v>0</v>
      </c>
    </row>
    <row r="216" spans="1:5" ht="14.25" customHeight="1" x14ac:dyDescent="0.2">
      <c r="A216" s="168" t="s">
        <v>329</v>
      </c>
      <c r="B216" s="237"/>
      <c r="C216" s="238"/>
      <c r="D216" s="238"/>
      <c r="E216" s="239">
        <v>0</v>
      </c>
    </row>
    <row r="217" spans="1:5" ht="15" customHeight="1" x14ac:dyDescent="0.2">
      <c r="A217" s="167" t="s">
        <v>330</v>
      </c>
      <c r="B217" s="237"/>
      <c r="C217" s="238"/>
      <c r="D217" s="238"/>
      <c r="E217" s="239"/>
    </row>
    <row r="218" spans="1:5" ht="15" customHeight="1" x14ac:dyDescent="0.2">
      <c r="A218" s="168" t="s">
        <v>331</v>
      </c>
      <c r="B218" s="237"/>
      <c r="C218" s="238"/>
      <c r="D218" s="238"/>
      <c r="E218" s="239">
        <v>0</v>
      </c>
    </row>
    <row r="219" spans="1:5" ht="15" customHeight="1" x14ac:dyDescent="0.2">
      <c r="A219" s="168" t="s">
        <v>332</v>
      </c>
      <c r="B219" s="237"/>
      <c r="C219" s="238"/>
      <c r="D219" s="238"/>
      <c r="E219" s="239">
        <v>0</v>
      </c>
    </row>
    <row r="220" spans="1:5" ht="15" customHeight="1" x14ac:dyDescent="0.2">
      <c r="A220" s="168" t="s">
        <v>333</v>
      </c>
      <c r="B220" s="237"/>
      <c r="C220" s="238"/>
      <c r="D220" s="238"/>
      <c r="E220" s="239">
        <v>0</v>
      </c>
    </row>
    <row r="221" spans="1:5" ht="15" customHeight="1" x14ac:dyDescent="0.2">
      <c r="A221" s="168" t="s">
        <v>334</v>
      </c>
      <c r="B221" s="237"/>
      <c r="C221" s="238"/>
      <c r="D221" s="238"/>
      <c r="E221" s="239">
        <v>0</v>
      </c>
    </row>
    <row r="222" spans="1:5" ht="15" customHeight="1" x14ac:dyDescent="0.2">
      <c r="A222" s="168" t="s">
        <v>335</v>
      </c>
      <c r="B222" s="237"/>
      <c r="C222" s="238"/>
      <c r="D222" s="238"/>
      <c r="E222" s="239">
        <v>0</v>
      </c>
    </row>
    <row r="223" spans="1:5" ht="15" customHeight="1" x14ac:dyDescent="0.2">
      <c r="A223" s="168" t="s">
        <v>336</v>
      </c>
      <c r="B223" s="237"/>
      <c r="C223" s="238"/>
      <c r="D223" s="238"/>
      <c r="E223" s="239">
        <v>0</v>
      </c>
    </row>
    <row r="224" spans="1:5" ht="15" customHeight="1" x14ac:dyDescent="0.2">
      <c r="A224" s="168" t="s">
        <v>337</v>
      </c>
      <c r="B224" s="237"/>
      <c r="C224" s="238"/>
      <c r="D224" s="238"/>
      <c r="E224" s="239">
        <v>0</v>
      </c>
    </row>
    <row r="225" spans="1:5" ht="15" customHeight="1" x14ac:dyDescent="0.2">
      <c r="A225" s="168" t="s">
        <v>338</v>
      </c>
      <c r="B225" s="237"/>
      <c r="C225" s="238"/>
      <c r="D225" s="238"/>
      <c r="E225" s="239">
        <v>0</v>
      </c>
    </row>
    <row r="226" spans="1:5" ht="15" customHeight="1" x14ac:dyDescent="0.2">
      <c r="A226" s="168" t="s">
        <v>339</v>
      </c>
      <c r="B226" s="237"/>
      <c r="C226" s="238"/>
      <c r="D226" s="238"/>
      <c r="E226" s="239">
        <v>0</v>
      </c>
    </row>
    <row r="227" spans="1:5" ht="15" customHeight="1" x14ac:dyDescent="0.2">
      <c r="A227" s="168" t="s">
        <v>340</v>
      </c>
      <c r="B227" s="237"/>
      <c r="C227" s="238"/>
      <c r="D227" s="238"/>
      <c r="E227" s="239">
        <v>0</v>
      </c>
    </row>
    <row r="228" spans="1:5" ht="15" customHeight="1" x14ac:dyDescent="0.2">
      <c r="A228" s="168" t="s">
        <v>341</v>
      </c>
      <c r="B228" s="237"/>
      <c r="C228" s="238"/>
      <c r="D228" s="238"/>
      <c r="E228" s="239">
        <v>0</v>
      </c>
    </row>
    <row r="229" spans="1:5" ht="15" customHeight="1" x14ac:dyDescent="0.2">
      <c r="A229" s="168" t="s">
        <v>342</v>
      </c>
      <c r="B229" s="237"/>
      <c r="C229" s="238"/>
      <c r="D229" s="238"/>
      <c r="E229" s="239">
        <v>0</v>
      </c>
    </row>
    <row r="230" spans="1:5" ht="15" customHeight="1" x14ac:dyDescent="0.2">
      <c r="A230" s="169" t="s">
        <v>343</v>
      </c>
      <c r="B230" s="237"/>
      <c r="C230" s="238"/>
      <c r="D230" s="238"/>
      <c r="E230" s="239">
        <v>0</v>
      </c>
    </row>
    <row r="231" spans="1:5" ht="13.5" customHeight="1" x14ac:dyDescent="0.2">
      <c r="A231" s="171" t="s">
        <v>344</v>
      </c>
      <c r="B231" s="258"/>
      <c r="C231" s="259"/>
      <c r="D231" s="259"/>
      <c r="E231" s="260">
        <v>0</v>
      </c>
    </row>
    <row r="232" spans="1:5" ht="13.5" customHeight="1" thickBot="1" x14ac:dyDescent="0.25">
      <c r="A232" s="172" t="s">
        <v>647</v>
      </c>
      <c r="B232" s="261"/>
      <c r="C232" s="262"/>
      <c r="D232" s="262"/>
      <c r="E232" s="263">
        <v>0</v>
      </c>
    </row>
    <row r="233" spans="1:5" ht="12.75" customHeight="1" thickTop="1" x14ac:dyDescent="0.2">
      <c r="A233" s="168"/>
      <c r="B233" s="237"/>
      <c r="C233" s="238"/>
      <c r="D233" s="238"/>
      <c r="E233" s="239"/>
    </row>
    <row r="234" spans="1:5" ht="15" customHeight="1" x14ac:dyDescent="0.2">
      <c r="A234" s="168" t="s">
        <v>345</v>
      </c>
      <c r="B234" s="237"/>
      <c r="C234" s="238"/>
      <c r="D234" s="238"/>
      <c r="E234" s="239"/>
    </row>
    <row r="235" spans="1:5" ht="15" customHeight="1" x14ac:dyDescent="0.2">
      <c r="A235" s="167" t="s">
        <v>346</v>
      </c>
      <c r="B235" s="237"/>
      <c r="C235" s="238"/>
      <c r="D235" s="238"/>
      <c r="E235" s="239"/>
    </row>
    <row r="236" spans="1:5" ht="15" customHeight="1" x14ac:dyDescent="0.2">
      <c r="A236" s="168" t="s">
        <v>347</v>
      </c>
      <c r="B236" s="237"/>
      <c r="C236" s="238"/>
      <c r="D236" s="238"/>
      <c r="E236" s="239">
        <v>0</v>
      </c>
    </row>
    <row r="237" spans="1:5" ht="15" customHeight="1" x14ac:dyDescent="0.2">
      <c r="A237" s="169" t="s">
        <v>348</v>
      </c>
      <c r="B237" s="249"/>
      <c r="C237" s="250"/>
      <c r="D237" s="250"/>
      <c r="E237" s="251">
        <v>0</v>
      </c>
    </row>
    <row r="238" spans="1:5" ht="15" customHeight="1" x14ac:dyDescent="0.2">
      <c r="A238" s="168" t="s">
        <v>349</v>
      </c>
      <c r="B238" s="237"/>
      <c r="C238" s="238"/>
      <c r="D238" s="238"/>
      <c r="E238" s="239">
        <v>0</v>
      </c>
    </row>
    <row r="239" spans="1:5" ht="15" customHeight="1" x14ac:dyDescent="0.2">
      <c r="A239" s="167" t="s">
        <v>350</v>
      </c>
      <c r="B239" s="237"/>
      <c r="C239" s="238"/>
      <c r="D239" s="238"/>
      <c r="E239" s="239"/>
    </row>
    <row r="240" spans="1:5" ht="15" customHeight="1" x14ac:dyDescent="0.2">
      <c r="A240" s="168" t="s">
        <v>351</v>
      </c>
      <c r="B240" s="237"/>
      <c r="C240" s="238"/>
      <c r="D240" s="238"/>
      <c r="E240" s="239">
        <v>0</v>
      </c>
    </row>
    <row r="241" spans="1:5" ht="12" customHeight="1" x14ac:dyDescent="0.2">
      <c r="A241" s="173" t="s">
        <v>352</v>
      </c>
      <c r="B241" s="237"/>
      <c r="C241" s="238"/>
      <c r="D241" s="238"/>
      <c r="E241" s="239">
        <v>0</v>
      </c>
    </row>
    <row r="242" spans="1:5" ht="15" customHeight="1" x14ac:dyDescent="0.2">
      <c r="A242" s="169" t="s">
        <v>353</v>
      </c>
      <c r="B242" s="249"/>
      <c r="C242" s="250"/>
      <c r="D242" s="250"/>
      <c r="E242" s="251">
        <v>0</v>
      </c>
    </row>
    <row r="243" spans="1:5" ht="15" customHeight="1" x14ac:dyDescent="0.2">
      <c r="A243" s="168" t="s">
        <v>354</v>
      </c>
      <c r="B243" s="237"/>
      <c r="C243" s="238"/>
      <c r="D243" s="238"/>
      <c r="E243" s="239">
        <v>0</v>
      </c>
    </row>
    <row r="244" spans="1:5" ht="15" customHeight="1" x14ac:dyDescent="0.2">
      <c r="A244" s="167" t="s">
        <v>355</v>
      </c>
      <c r="B244" s="237"/>
      <c r="C244" s="238"/>
      <c r="D244" s="238"/>
      <c r="E244" s="239"/>
    </row>
    <row r="245" spans="1:5" ht="15" customHeight="1" x14ac:dyDescent="0.2">
      <c r="A245" s="169" t="s">
        <v>356</v>
      </c>
      <c r="B245" s="249"/>
      <c r="C245" s="250"/>
      <c r="D245" s="250"/>
      <c r="E245" s="251">
        <v>0</v>
      </c>
    </row>
    <row r="246" spans="1:5" ht="12" customHeight="1" x14ac:dyDescent="0.2">
      <c r="A246" s="168" t="s">
        <v>357</v>
      </c>
      <c r="B246" s="237"/>
      <c r="C246" s="238"/>
      <c r="D246" s="238"/>
      <c r="E246" s="239">
        <v>0</v>
      </c>
    </row>
    <row r="247" spans="1:5" ht="15" customHeight="1" x14ac:dyDescent="0.2">
      <c r="A247" s="167" t="s">
        <v>358</v>
      </c>
      <c r="B247" s="237"/>
      <c r="C247" s="238"/>
      <c r="D247" s="238"/>
      <c r="E247" s="239"/>
    </row>
    <row r="248" spans="1:5" ht="15" customHeight="1" x14ac:dyDescent="0.2">
      <c r="A248" s="168" t="s">
        <v>359</v>
      </c>
      <c r="B248" s="237"/>
      <c r="C248" s="238"/>
      <c r="D248" s="238"/>
      <c r="E248" s="239">
        <v>0</v>
      </c>
    </row>
    <row r="249" spans="1:5" ht="15" customHeight="1" x14ac:dyDescent="0.2">
      <c r="A249" s="168" t="s">
        <v>360</v>
      </c>
      <c r="B249" s="237"/>
      <c r="C249" s="238"/>
      <c r="D249" s="238"/>
      <c r="E249" s="239">
        <v>0</v>
      </c>
    </row>
    <row r="250" spans="1:5" ht="15" customHeight="1" x14ac:dyDescent="0.2">
      <c r="A250" s="168" t="s">
        <v>361</v>
      </c>
      <c r="B250" s="237"/>
      <c r="C250" s="238"/>
      <c r="D250" s="238"/>
      <c r="E250" s="239">
        <v>0</v>
      </c>
    </row>
    <row r="251" spans="1:5" ht="15" customHeight="1" x14ac:dyDescent="0.2">
      <c r="A251" s="168" t="s">
        <v>362</v>
      </c>
      <c r="B251" s="237"/>
      <c r="C251" s="238"/>
      <c r="D251" s="238"/>
      <c r="E251" s="239">
        <v>0</v>
      </c>
    </row>
    <row r="252" spans="1:5" ht="15" customHeight="1" x14ac:dyDescent="0.2">
      <c r="A252" s="168" t="s">
        <v>364</v>
      </c>
      <c r="B252" s="237"/>
      <c r="C252" s="238"/>
      <c r="D252" s="238"/>
      <c r="E252" s="239">
        <v>0</v>
      </c>
    </row>
    <row r="253" spans="1:5" ht="15" customHeight="1" x14ac:dyDescent="0.2">
      <c r="A253" s="169" t="s">
        <v>365</v>
      </c>
      <c r="B253" s="249"/>
      <c r="C253" s="250"/>
      <c r="D253" s="250"/>
      <c r="E253" s="251">
        <v>0</v>
      </c>
    </row>
    <row r="254" spans="1:5" ht="15" customHeight="1" x14ac:dyDescent="0.2">
      <c r="A254" s="168" t="s">
        <v>366</v>
      </c>
      <c r="B254" s="237"/>
      <c r="C254" s="238"/>
      <c r="D254" s="238"/>
      <c r="E254" s="239">
        <v>0</v>
      </c>
    </row>
    <row r="255" spans="1:5" ht="15" customHeight="1" x14ac:dyDescent="0.2">
      <c r="A255" s="167" t="s">
        <v>363</v>
      </c>
      <c r="B255" s="237"/>
      <c r="C255" s="238"/>
      <c r="D255" s="238"/>
      <c r="E255" s="239"/>
    </row>
    <row r="256" spans="1:5" ht="15.75" customHeight="1" x14ac:dyDescent="0.2">
      <c r="A256" s="168" t="s">
        <v>367</v>
      </c>
      <c r="B256" s="237"/>
      <c r="C256" s="238"/>
      <c r="D256" s="238"/>
      <c r="E256" s="239">
        <v>0</v>
      </c>
    </row>
    <row r="257" spans="1:5" ht="15" customHeight="1" x14ac:dyDescent="0.2">
      <c r="A257" s="169" t="s">
        <v>368</v>
      </c>
      <c r="B257" s="237"/>
      <c r="C257" s="238"/>
      <c r="D257" s="238"/>
      <c r="E257" s="239">
        <v>0</v>
      </c>
    </row>
    <row r="258" spans="1:5" ht="15" customHeight="1" x14ac:dyDescent="0.2">
      <c r="A258" s="171" t="s">
        <v>369</v>
      </c>
      <c r="B258" s="240"/>
      <c r="C258" s="241"/>
      <c r="D258" s="241"/>
      <c r="E258" s="242">
        <v>0</v>
      </c>
    </row>
    <row r="259" spans="1:5" ht="12" customHeight="1" thickBot="1" x14ac:dyDescent="0.25">
      <c r="A259" s="172" t="s">
        <v>370</v>
      </c>
      <c r="B259" s="261"/>
      <c r="C259" s="262"/>
      <c r="D259" s="262"/>
      <c r="E259" s="263">
        <v>0</v>
      </c>
    </row>
    <row r="260" spans="1:5" ht="15" customHeight="1" thickTop="1" x14ac:dyDescent="0.2">
      <c r="A260" s="168" t="s">
        <v>371</v>
      </c>
      <c r="B260" s="237"/>
      <c r="C260" s="238"/>
      <c r="D260" s="238"/>
      <c r="E260" s="239"/>
    </row>
    <row r="261" spans="1:5" ht="15" customHeight="1" x14ac:dyDescent="0.2">
      <c r="A261" s="167" t="s">
        <v>372</v>
      </c>
      <c r="B261" s="237"/>
      <c r="C261" s="238"/>
      <c r="D261" s="238"/>
      <c r="E261" s="239"/>
    </row>
    <row r="262" spans="1:5" ht="15" customHeight="1" x14ac:dyDescent="0.2">
      <c r="A262" s="169" t="s">
        <v>373</v>
      </c>
      <c r="B262" s="237"/>
      <c r="C262" s="238"/>
      <c r="D262" s="238"/>
      <c r="E262" s="239">
        <v>0</v>
      </c>
    </row>
    <row r="263" spans="1:5" ht="15" customHeight="1" x14ac:dyDescent="0.2">
      <c r="A263" s="168" t="s">
        <v>374</v>
      </c>
      <c r="B263" s="240"/>
      <c r="C263" s="241"/>
      <c r="D263" s="241"/>
      <c r="E263" s="242">
        <v>0</v>
      </c>
    </row>
    <row r="264" spans="1:5" ht="15" customHeight="1" x14ac:dyDescent="0.2">
      <c r="A264" s="167" t="s">
        <v>375</v>
      </c>
      <c r="B264" s="237"/>
      <c r="C264" s="238"/>
      <c r="D264" s="238"/>
      <c r="E264" s="239"/>
    </row>
    <row r="265" spans="1:5" ht="15" customHeight="1" x14ac:dyDescent="0.2">
      <c r="A265" s="168" t="s">
        <v>376</v>
      </c>
      <c r="B265" s="237"/>
      <c r="C265" s="238"/>
      <c r="D265" s="238"/>
      <c r="E265" s="239">
        <v>0</v>
      </c>
    </row>
    <row r="266" spans="1:5" ht="15" customHeight="1" x14ac:dyDescent="0.2">
      <c r="A266" s="168" t="s">
        <v>268</v>
      </c>
      <c r="B266" s="237"/>
      <c r="C266" s="238"/>
      <c r="D266" s="238"/>
      <c r="E266" s="239">
        <v>0</v>
      </c>
    </row>
    <row r="267" spans="1:5" ht="15" customHeight="1" x14ac:dyDescent="0.2">
      <c r="A267" s="169" t="s">
        <v>377</v>
      </c>
      <c r="B267" s="249"/>
      <c r="C267" s="250"/>
      <c r="D267" s="250"/>
      <c r="E267" s="251">
        <v>0</v>
      </c>
    </row>
    <row r="268" spans="1:5" ht="15" customHeight="1" x14ac:dyDescent="0.2">
      <c r="A268" s="168" t="s">
        <v>378</v>
      </c>
      <c r="B268" s="237"/>
      <c r="C268" s="238"/>
      <c r="D268" s="238"/>
      <c r="E268" s="239">
        <v>0</v>
      </c>
    </row>
    <row r="269" spans="1:5" ht="15.75" customHeight="1" x14ac:dyDescent="0.2">
      <c r="A269" s="167" t="s">
        <v>379</v>
      </c>
      <c r="B269" s="237"/>
      <c r="C269" s="238"/>
      <c r="D269" s="238"/>
      <c r="E269" s="239"/>
    </row>
    <row r="270" spans="1:5" ht="15" customHeight="1" x14ac:dyDescent="0.2">
      <c r="A270" s="168" t="s">
        <v>380</v>
      </c>
      <c r="B270" s="237"/>
      <c r="C270" s="238"/>
      <c r="D270" s="238"/>
      <c r="E270" s="239">
        <v>0</v>
      </c>
    </row>
    <row r="271" spans="1:5" ht="17.25" customHeight="1" x14ac:dyDescent="0.2">
      <c r="A271" s="168" t="s">
        <v>381</v>
      </c>
      <c r="B271" s="237"/>
      <c r="C271" s="238"/>
      <c r="D271" s="238"/>
      <c r="E271" s="239">
        <v>0</v>
      </c>
    </row>
    <row r="272" spans="1:5" ht="13.5" customHeight="1" x14ac:dyDescent="0.2">
      <c r="A272" s="169" t="s">
        <v>382</v>
      </c>
      <c r="B272" s="249"/>
      <c r="C272" s="250"/>
      <c r="D272" s="250"/>
      <c r="E272" s="251">
        <v>0</v>
      </c>
    </row>
    <row r="273" spans="1:5" ht="15" customHeight="1" x14ac:dyDescent="0.2">
      <c r="A273" s="168" t="s">
        <v>383</v>
      </c>
      <c r="B273" s="237"/>
      <c r="C273" s="238"/>
      <c r="D273" s="238"/>
      <c r="E273" s="239">
        <v>0</v>
      </c>
    </row>
    <row r="274" spans="1:5" ht="15" customHeight="1" x14ac:dyDescent="0.25">
      <c r="A274" s="169"/>
      <c r="B274" s="264"/>
      <c r="C274" s="265"/>
      <c r="D274" s="265"/>
      <c r="E274" s="266">
        <v>0</v>
      </c>
    </row>
    <row r="275" spans="1:5" ht="15" customHeight="1" thickBot="1" x14ac:dyDescent="0.3">
      <c r="A275" s="170" t="s">
        <v>443</v>
      </c>
      <c r="B275" s="243"/>
      <c r="C275" s="244"/>
      <c r="D275" s="244"/>
      <c r="E275" s="245">
        <v>0</v>
      </c>
    </row>
    <row r="276" spans="1:5" ht="15" customHeight="1" thickTop="1" x14ac:dyDescent="0.2">
      <c r="A276" s="168"/>
      <c r="B276" s="237"/>
      <c r="C276" s="238"/>
      <c r="D276" s="238"/>
      <c r="E276" s="239"/>
    </row>
    <row r="277" spans="1:5" ht="15" customHeight="1" x14ac:dyDescent="0.25">
      <c r="A277" s="166" t="s">
        <v>456</v>
      </c>
      <c r="B277" s="237"/>
      <c r="C277" s="238"/>
      <c r="D277" s="238"/>
      <c r="E277" s="239"/>
    </row>
    <row r="278" spans="1:5" ht="15" customHeight="1" x14ac:dyDescent="0.2">
      <c r="A278" s="167" t="s">
        <v>384</v>
      </c>
      <c r="B278" s="237"/>
      <c r="C278" s="238"/>
      <c r="D278" s="238"/>
      <c r="E278" s="239"/>
    </row>
    <row r="279" spans="1:5" ht="15" customHeight="1" x14ac:dyDescent="0.2">
      <c r="A279" s="168" t="s">
        <v>385</v>
      </c>
      <c r="B279" s="237"/>
      <c r="C279" s="238"/>
      <c r="D279" s="238"/>
      <c r="E279" s="239">
        <v>0</v>
      </c>
    </row>
    <row r="280" spans="1:5" ht="15" customHeight="1" x14ac:dyDescent="0.2">
      <c r="A280" s="168" t="s">
        <v>386</v>
      </c>
      <c r="B280" s="237"/>
      <c r="C280" s="238"/>
      <c r="D280" s="238"/>
      <c r="E280" s="239">
        <v>0</v>
      </c>
    </row>
    <row r="281" spans="1:5" ht="15" customHeight="1" x14ac:dyDescent="0.2">
      <c r="A281" s="168" t="s">
        <v>387</v>
      </c>
      <c r="B281" s="237"/>
      <c r="C281" s="238"/>
      <c r="D281" s="238"/>
      <c r="E281" s="239">
        <v>0</v>
      </c>
    </row>
    <row r="282" spans="1:5" ht="15" customHeight="1" x14ac:dyDescent="0.2">
      <c r="A282" s="168" t="s">
        <v>388</v>
      </c>
      <c r="B282" s="237"/>
      <c r="C282" s="238"/>
      <c r="D282" s="238"/>
      <c r="E282" s="239">
        <v>0</v>
      </c>
    </row>
    <row r="283" spans="1:5" ht="15" customHeight="1" x14ac:dyDescent="0.2">
      <c r="A283" s="168" t="s">
        <v>389</v>
      </c>
      <c r="B283" s="237"/>
      <c r="C283" s="238"/>
      <c r="D283" s="238"/>
      <c r="E283" s="239">
        <v>0</v>
      </c>
    </row>
    <row r="284" spans="1:5" ht="11.25" customHeight="1" x14ac:dyDescent="0.2">
      <c r="A284" s="168" t="s">
        <v>390</v>
      </c>
      <c r="B284" s="237"/>
      <c r="C284" s="238"/>
      <c r="D284" s="238"/>
      <c r="E284" s="239">
        <v>0</v>
      </c>
    </row>
    <row r="285" spans="1:5" ht="15" customHeight="1" x14ac:dyDescent="0.2">
      <c r="A285" s="168" t="s">
        <v>391</v>
      </c>
      <c r="B285" s="237"/>
      <c r="C285" s="238"/>
      <c r="D285" s="238"/>
      <c r="E285" s="239">
        <v>0</v>
      </c>
    </row>
    <row r="286" spans="1:5" ht="15" customHeight="1" x14ac:dyDescent="0.2">
      <c r="A286" s="168" t="s">
        <v>392</v>
      </c>
      <c r="B286" s="237"/>
      <c r="C286" s="238"/>
      <c r="D286" s="238"/>
      <c r="E286" s="239">
        <v>0</v>
      </c>
    </row>
    <row r="287" spans="1:5" ht="15" customHeight="1" x14ac:dyDescent="0.2">
      <c r="A287" s="168" t="s">
        <v>393</v>
      </c>
      <c r="B287" s="237"/>
      <c r="C287" s="238"/>
      <c r="D287" s="238"/>
      <c r="E287" s="239">
        <v>0</v>
      </c>
    </row>
    <row r="288" spans="1:5" ht="15" customHeight="1" x14ac:dyDescent="0.2">
      <c r="A288" s="168" t="s">
        <v>394</v>
      </c>
      <c r="B288" s="237"/>
      <c r="C288" s="238"/>
      <c r="D288" s="238"/>
      <c r="E288" s="239">
        <v>0</v>
      </c>
    </row>
    <row r="289" spans="1:5" ht="15" customHeight="1" x14ac:dyDescent="0.2">
      <c r="A289" s="168" t="s">
        <v>395</v>
      </c>
      <c r="B289" s="237"/>
      <c r="C289" s="238"/>
      <c r="D289" s="238"/>
      <c r="E289" s="239">
        <v>0</v>
      </c>
    </row>
    <row r="290" spans="1:5" ht="15" customHeight="1" x14ac:dyDescent="0.2">
      <c r="A290" s="168" t="s">
        <v>396</v>
      </c>
      <c r="B290" s="237"/>
      <c r="C290" s="238"/>
      <c r="D290" s="238"/>
      <c r="E290" s="239">
        <v>0</v>
      </c>
    </row>
    <row r="291" spans="1:5" ht="15" customHeight="1" x14ac:dyDescent="0.2">
      <c r="A291" s="168" t="s">
        <v>397</v>
      </c>
      <c r="B291" s="237"/>
      <c r="C291" s="238"/>
      <c r="D291" s="238"/>
      <c r="E291" s="239">
        <v>0</v>
      </c>
    </row>
    <row r="292" spans="1:5" ht="15" customHeight="1" x14ac:dyDescent="0.2">
      <c r="A292" s="168" t="s">
        <v>398</v>
      </c>
      <c r="B292" s="237"/>
      <c r="C292" s="238"/>
      <c r="D292" s="238"/>
      <c r="E292" s="239">
        <v>0</v>
      </c>
    </row>
    <row r="293" spans="1:5" ht="15" customHeight="1" x14ac:dyDescent="0.2">
      <c r="A293" s="168" t="s">
        <v>399</v>
      </c>
      <c r="B293" s="237"/>
      <c r="C293" s="238"/>
      <c r="D293" s="238"/>
      <c r="E293" s="239">
        <v>0</v>
      </c>
    </row>
    <row r="294" spans="1:5" ht="15" customHeight="1" x14ac:dyDescent="0.2">
      <c r="A294" s="168" t="s">
        <v>400</v>
      </c>
      <c r="B294" s="237"/>
      <c r="C294" s="238"/>
      <c r="D294" s="238"/>
      <c r="E294" s="239">
        <v>0</v>
      </c>
    </row>
    <row r="295" spans="1:5" ht="15" customHeight="1" x14ac:dyDescent="0.2">
      <c r="A295" s="168" t="s">
        <v>401</v>
      </c>
      <c r="B295" s="237"/>
      <c r="C295" s="238"/>
      <c r="D295" s="238"/>
      <c r="E295" s="239">
        <v>0</v>
      </c>
    </row>
    <row r="296" spans="1:5" ht="15" customHeight="1" x14ac:dyDescent="0.2">
      <c r="A296" s="168" t="s">
        <v>402</v>
      </c>
      <c r="B296" s="237"/>
      <c r="C296" s="238"/>
      <c r="D296" s="238"/>
      <c r="E296" s="239">
        <v>0</v>
      </c>
    </row>
    <row r="297" spans="1:5" ht="15" customHeight="1" x14ac:dyDescent="0.2">
      <c r="A297" s="168" t="s">
        <v>403</v>
      </c>
      <c r="B297" s="237"/>
      <c r="C297" s="238"/>
      <c r="D297" s="238"/>
      <c r="E297" s="239">
        <v>0</v>
      </c>
    </row>
    <row r="298" spans="1:5" ht="15" customHeight="1" x14ac:dyDescent="0.2">
      <c r="A298" s="168" t="s">
        <v>404</v>
      </c>
      <c r="B298" s="237"/>
      <c r="C298" s="238"/>
      <c r="D298" s="238"/>
      <c r="E298" s="239">
        <v>0</v>
      </c>
    </row>
    <row r="299" spans="1:5" ht="15" customHeight="1" x14ac:dyDescent="0.2">
      <c r="A299" s="168" t="s">
        <v>405</v>
      </c>
      <c r="B299" s="237"/>
      <c r="C299" s="238"/>
      <c r="D299" s="238"/>
      <c r="E299" s="239">
        <v>0</v>
      </c>
    </row>
    <row r="300" spans="1:5" ht="15" customHeight="1" x14ac:dyDescent="0.2">
      <c r="A300" s="168" t="s">
        <v>406</v>
      </c>
      <c r="B300" s="237"/>
      <c r="C300" s="238"/>
      <c r="D300" s="238"/>
      <c r="E300" s="239">
        <v>0</v>
      </c>
    </row>
    <row r="301" spans="1:5" ht="15" customHeight="1" x14ac:dyDescent="0.2">
      <c r="A301" s="168" t="s">
        <v>407</v>
      </c>
      <c r="B301" s="237"/>
      <c r="C301" s="238"/>
      <c r="D301" s="238"/>
      <c r="E301" s="239">
        <v>0</v>
      </c>
    </row>
    <row r="302" spans="1:5" ht="15" customHeight="1" x14ac:dyDescent="0.2">
      <c r="A302" s="169" t="s">
        <v>108</v>
      </c>
      <c r="B302" s="249"/>
      <c r="C302" s="250"/>
      <c r="D302" s="250"/>
      <c r="E302" s="251">
        <v>0</v>
      </c>
    </row>
    <row r="303" spans="1:5" ht="15" customHeight="1" x14ac:dyDescent="0.2">
      <c r="A303" s="168" t="s">
        <v>109</v>
      </c>
      <c r="B303" s="237"/>
      <c r="C303" s="238"/>
      <c r="D303" s="238"/>
      <c r="E303" s="239">
        <v>0</v>
      </c>
    </row>
    <row r="304" spans="1:5" ht="15" customHeight="1" x14ac:dyDescent="0.2">
      <c r="A304" s="167" t="s">
        <v>110</v>
      </c>
      <c r="B304" s="237"/>
      <c r="C304" s="238"/>
      <c r="D304" s="238"/>
      <c r="E304" s="239"/>
    </row>
    <row r="305" spans="1:5" ht="15" customHeight="1" x14ac:dyDescent="0.2">
      <c r="A305" s="168" t="s">
        <v>111</v>
      </c>
      <c r="B305" s="237"/>
      <c r="C305" s="238"/>
      <c r="D305" s="238"/>
      <c r="E305" s="239">
        <v>0</v>
      </c>
    </row>
    <row r="306" spans="1:5" ht="15" customHeight="1" x14ac:dyDescent="0.2">
      <c r="A306" s="168" t="s">
        <v>112</v>
      </c>
      <c r="B306" s="237"/>
      <c r="C306" s="238"/>
      <c r="D306" s="238"/>
      <c r="E306" s="239">
        <v>0</v>
      </c>
    </row>
    <row r="307" spans="1:5" ht="15" customHeight="1" x14ac:dyDescent="0.2">
      <c r="A307" s="168" t="s">
        <v>113</v>
      </c>
      <c r="B307" s="237"/>
      <c r="C307" s="238"/>
      <c r="D307" s="238"/>
      <c r="E307" s="239">
        <v>0</v>
      </c>
    </row>
    <row r="308" spans="1:5" ht="15" customHeight="1" x14ac:dyDescent="0.2">
      <c r="A308" s="168" t="s">
        <v>114</v>
      </c>
      <c r="B308" s="237"/>
      <c r="C308" s="238"/>
      <c r="D308" s="238"/>
      <c r="E308" s="239">
        <v>0</v>
      </c>
    </row>
    <row r="309" spans="1:5" ht="15" customHeight="1" x14ac:dyDescent="0.2">
      <c r="A309" s="168" t="s">
        <v>115</v>
      </c>
      <c r="B309" s="237"/>
      <c r="C309" s="238"/>
      <c r="D309" s="238"/>
      <c r="E309" s="239">
        <v>0</v>
      </c>
    </row>
    <row r="310" spans="1:5" ht="11.25" customHeight="1" x14ac:dyDescent="0.2">
      <c r="A310" s="168" t="s">
        <v>116</v>
      </c>
      <c r="B310" s="237"/>
      <c r="C310" s="238"/>
      <c r="D310" s="238"/>
      <c r="E310" s="239">
        <v>0</v>
      </c>
    </row>
    <row r="311" spans="1:5" ht="11.25" customHeight="1" x14ac:dyDescent="0.2">
      <c r="A311" s="168" t="s">
        <v>117</v>
      </c>
      <c r="B311" s="237"/>
      <c r="C311" s="238"/>
      <c r="D311" s="238"/>
      <c r="E311" s="239">
        <v>0</v>
      </c>
    </row>
    <row r="312" spans="1:5" ht="12.75" customHeight="1" x14ac:dyDescent="0.2">
      <c r="A312" s="168" t="s">
        <v>118</v>
      </c>
      <c r="B312" s="237"/>
      <c r="C312" s="238"/>
      <c r="D312" s="238"/>
      <c r="E312" s="239">
        <v>0</v>
      </c>
    </row>
    <row r="313" spans="1:5" ht="13.5" customHeight="1" x14ac:dyDescent="0.2">
      <c r="A313" s="169" t="s">
        <v>119</v>
      </c>
      <c r="B313" s="249"/>
      <c r="C313" s="250"/>
      <c r="D313" s="250"/>
      <c r="E313" s="251">
        <v>0</v>
      </c>
    </row>
    <row r="314" spans="1:5" ht="14.25" customHeight="1" x14ac:dyDescent="0.2">
      <c r="A314" s="168" t="s">
        <v>120</v>
      </c>
      <c r="B314" s="237"/>
      <c r="C314" s="238"/>
      <c r="D314" s="238"/>
      <c r="E314" s="239">
        <v>0</v>
      </c>
    </row>
    <row r="315" spans="1:5" ht="15" customHeight="1" x14ac:dyDescent="0.2">
      <c r="A315" s="167" t="s">
        <v>121</v>
      </c>
      <c r="B315" s="237"/>
      <c r="C315" s="238"/>
      <c r="D315" s="238"/>
      <c r="E315" s="239"/>
    </row>
    <row r="316" spans="1:5" ht="13.5" customHeight="1" x14ac:dyDescent="0.3">
      <c r="A316" s="168" t="s">
        <v>122</v>
      </c>
      <c r="B316" s="267"/>
      <c r="C316" s="268"/>
      <c r="D316" s="268"/>
      <c r="E316" s="269">
        <v>0</v>
      </c>
    </row>
    <row r="317" spans="1:5" ht="12.75" customHeight="1" x14ac:dyDescent="0.3">
      <c r="A317" s="169" t="s">
        <v>123</v>
      </c>
      <c r="B317" s="267"/>
      <c r="C317" s="268"/>
      <c r="D317" s="268"/>
      <c r="E317" s="269">
        <v>0</v>
      </c>
    </row>
    <row r="318" spans="1:5" ht="15" customHeight="1" x14ac:dyDescent="0.3">
      <c r="A318" s="168" t="s">
        <v>124</v>
      </c>
      <c r="B318" s="270"/>
      <c r="C318" s="271"/>
      <c r="D318" s="271"/>
      <c r="E318" s="272">
        <v>0</v>
      </c>
    </row>
    <row r="319" spans="1:5" ht="15" customHeight="1" x14ac:dyDescent="0.3">
      <c r="A319" s="168"/>
      <c r="B319" s="273"/>
      <c r="C319" s="274"/>
      <c r="D319" s="274"/>
      <c r="E319" s="275">
        <v>0</v>
      </c>
    </row>
    <row r="320" spans="1:5" ht="15" customHeight="1" thickBot="1" x14ac:dyDescent="0.3">
      <c r="A320" s="170" t="s">
        <v>453</v>
      </c>
      <c r="B320" s="243"/>
      <c r="C320" s="244"/>
      <c r="D320" s="244"/>
      <c r="E320" s="245">
        <v>0</v>
      </c>
    </row>
    <row r="321" spans="1:6" ht="15" customHeight="1" thickTop="1" x14ac:dyDescent="0.25">
      <c r="A321" s="168"/>
      <c r="B321" s="264"/>
      <c r="C321" s="265"/>
      <c r="D321" s="265"/>
      <c r="E321" s="266"/>
    </row>
    <row r="322" spans="1:6" ht="15" customHeight="1" thickBot="1" x14ac:dyDescent="0.3">
      <c r="A322" s="170" t="s">
        <v>457</v>
      </c>
      <c r="B322" s="276"/>
      <c r="C322" s="277"/>
      <c r="D322" s="277"/>
      <c r="E322" s="278">
        <v>0</v>
      </c>
    </row>
    <row r="323" spans="1:6" ht="15" customHeight="1" thickTop="1" x14ac:dyDescent="0.2"/>
    <row r="324" spans="1:6" ht="15" customHeight="1" x14ac:dyDescent="0.2">
      <c r="A324" s="165"/>
    </row>
    <row r="325" spans="1:6" ht="15" customHeight="1" x14ac:dyDescent="0.2">
      <c r="A325" s="165"/>
    </row>
    <row r="326" spans="1:6" ht="15" customHeight="1" x14ac:dyDescent="0.2">
      <c r="A326" s="165"/>
    </row>
    <row r="327" spans="1:6" ht="15" customHeight="1" x14ac:dyDescent="0.2">
      <c r="A327" s="165"/>
    </row>
    <row r="328" spans="1:6" ht="15" customHeight="1" x14ac:dyDescent="0.2">
      <c r="A328" s="165"/>
    </row>
    <row r="329" spans="1:6" ht="15" customHeight="1" x14ac:dyDescent="0.2">
      <c r="A329" s="165"/>
    </row>
    <row r="330" spans="1:6" ht="15" customHeight="1" x14ac:dyDescent="0.2">
      <c r="A330" s="165"/>
      <c r="F330" s="155"/>
    </row>
    <row r="331" spans="1:6" ht="15" customHeight="1" x14ac:dyDescent="0.2">
      <c r="A331" s="165"/>
      <c r="F331" s="155"/>
    </row>
    <row r="332" spans="1:6" ht="15" customHeight="1" x14ac:dyDescent="0.2">
      <c r="A332" s="165"/>
      <c r="F332" s="155"/>
    </row>
    <row r="333" spans="1:6" ht="15" customHeight="1" x14ac:dyDescent="0.2">
      <c r="A333" s="165"/>
      <c r="F333" s="155"/>
    </row>
    <row r="334" spans="1:6" ht="15" customHeight="1" x14ac:dyDescent="0.2">
      <c r="A334" s="165"/>
      <c r="F334" s="155"/>
    </row>
    <row r="335" spans="1:6" ht="15" customHeight="1" x14ac:dyDescent="0.2">
      <c r="A335" s="165"/>
      <c r="F335" s="155"/>
    </row>
    <row r="336" spans="1:6" ht="15" customHeight="1" x14ac:dyDescent="0.2">
      <c r="A336" s="165"/>
      <c r="F336" s="155"/>
    </row>
    <row r="337" spans="1:6" ht="15" customHeight="1" x14ac:dyDescent="0.2">
      <c r="A337" s="165"/>
      <c r="F337" s="155"/>
    </row>
    <row r="338" spans="1:6" ht="15" customHeight="1" x14ac:dyDescent="0.2">
      <c r="A338" s="165"/>
    </row>
    <row r="339" spans="1:6" ht="15" customHeight="1" x14ac:dyDescent="0.2">
      <c r="A339" s="165"/>
    </row>
    <row r="340" spans="1:6" ht="15" customHeight="1" x14ac:dyDescent="0.2">
      <c r="A340" s="165"/>
    </row>
    <row r="341" spans="1:6" ht="15" customHeight="1" x14ac:dyDescent="0.2">
      <c r="A341" s="165"/>
    </row>
  </sheetData>
  <phoneticPr fontId="20" type="noConversion"/>
  <pageMargins left="0.79" right="0.34" top="0.44" bottom="0.7" header="0.24" footer="0.22"/>
  <pageSetup scale="80" fitToHeight="9" orientation="portrait" r:id="rId1"/>
  <headerFooter alignWithMargins="0">
    <oddHeader>&amp;R&amp;11PUBLIC VERSION</oddHeader>
    <oddFooter>&amp;C&amp;8Page &amp;P of &amp;N&amp;R&amp;8Unallocated Detail</oddFooter>
  </headerFooter>
  <rowBreaks count="1" manualBreakCount="1">
    <brk id="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8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81" customWidth="1"/>
    <col min="2" max="2" width="48.5546875" style="81" customWidth="1"/>
    <col min="3" max="3" width="15.109375" style="81" customWidth="1"/>
    <col min="4" max="4" width="13.88671875" style="81" customWidth="1"/>
    <col min="5" max="5" width="13.109375" style="81" customWidth="1"/>
    <col min="6" max="6" width="13.6640625" style="81" customWidth="1"/>
    <col min="7" max="7" width="10.5546875" style="81" customWidth="1"/>
    <col min="8" max="8" width="15.6640625" style="81" customWidth="1"/>
    <col min="9" max="16384" width="8.88671875" style="81"/>
  </cols>
  <sheetData>
    <row r="1" spans="1:8" ht="15.9" customHeight="1" x14ac:dyDescent="0.25">
      <c r="A1" s="80"/>
      <c r="B1" s="295" t="s">
        <v>409</v>
      </c>
      <c r="C1" s="295"/>
      <c r="D1" s="295"/>
      <c r="E1" s="295"/>
      <c r="F1" s="295"/>
      <c r="G1" s="177"/>
    </row>
    <row r="2" spans="1:8" ht="15.9" customHeight="1" x14ac:dyDescent="0.25">
      <c r="B2" s="295" t="s">
        <v>80</v>
      </c>
      <c r="C2" s="295"/>
      <c r="D2" s="295"/>
      <c r="E2" s="295"/>
      <c r="F2" s="295"/>
    </row>
    <row r="3" spans="1:8" ht="20.25" customHeight="1" x14ac:dyDescent="0.25">
      <c r="B3" s="295" t="str">
        <f>'Allocated (R)'!A3</f>
        <v>FOR THE MONTH ENDED DECEMBER 31, 2014</v>
      </c>
      <c r="C3" s="295"/>
      <c r="D3" s="295"/>
      <c r="E3" s="295"/>
      <c r="F3" s="295"/>
    </row>
    <row r="4" spans="1:8" ht="15.9" customHeight="1" x14ac:dyDescent="0.25">
      <c r="A4" s="82"/>
      <c r="B4" s="294" t="str">
        <f>'Allocated (R)'!A5</f>
        <v>(Based on allocation factors developed for the 12 ME 12/31/2013)</v>
      </c>
      <c r="C4" s="294"/>
      <c r="D4" s="294"/>
      <c r="E4" s="294"/>
      <c r="F4" s="294"/>
      <c r="G4" s="294"/>
      <c r="H4" s="294"/>
    </row>
    <row r="5" spans="1:8" ht="52.8" x14ac:dyDescent="0.25">
      <c r="A5" s="83"/>
      <c r="B5" s="84" t="s">
        <v>81</v>
      </c>
      <c r="C5" s="152" t="s">
        <v>82</v>
      </c>
      <c r="D5" s="152" t="s">
        <v>83</v>
      </c>
      <c r="E5" s="153" t="s">
        <v>199</v>
      </c>
      <c r="F5" s="154" t="s">
        <v>98</v>
      </c>
      <c r="G5" s="154" t="s">
        <v>99</v>
      </c>
      <c r="H5" s="152" t="s">
        <v>447</v>
      </c>
    </row>
    <row r="6" spans="1:8" ht="15.9" customHeight="1" thickBot="1" x14ac:dyDescent="0.3">
      <c r="A6" s="85" t="s">
        <v>430</v>
      </c>
      <c r="B6" s="86"/>
      <c r="C6" s="120"/>
      <c r="D6" s="120"/>
      <c r="E6" s="144"/>
      <c r="F6" s="145"/>
      <c r="G6" s="145"/>
      <c r="H6" s="87"/>
    </row>
    <row r="7" spans="1:8" ht="15.9" customHeight="1" thickTop="1" x14ac:dyDescent="0.25">
      <c r="A7" s="85"/>
      <c r="B7" s="88" t="s">
        <v>622</v>
      </c>
      <c r="C7" s="206">
        <f t="shared" ref="C7:D10" si="0">$H7*F7</f>
        <v>0</v>
      </c>
      <c r="D7" s="207">
        <f t="shared" si="0"/>
        <v>0</v>
      </c>
      <c r="E7" s="201">
        <v>1</v>
      </c>
      <c r="F7" s="146">
        <f>VLOOKUP($E7,$B$60:$G$66,5,FALSE)</f>
        <v>0.58389999999999997</v>
      </c>
      <c r="G7" s="220">
        <f>VLOOKUP($E7,$B$60:$G$66,6,FALSE)</f>
        <v>0.41610000000000003</v>
      </c>
      <c r="H7" s="226">
        <f>'UIP Detail (R)'!D199</f>
        <v>0</v>
      </c>
    </row>
    <row r="8" spans="1:8" ht="15.9" customHeight="1" x14ac:dyDescent="0.25">
      <c r="A8" s="85" t="s">
        <v>85</v>
      </c>
      <c r="B8" s="88" t="s">
        <v>623</v>
      </c>
      <c r="C8" s="208">
        <f t="shared" si="0"/>
        <v>0</v>
      </c>
      <c r="D8" s="209">
        <f t="shared" si="0"/>
        <v>0</v>
      </c>
      <c r="E8" s="202">
        <v>2</v>
      </c>
      <c r="F8" s="146">
        <f>VLOOKUP($E8,$B$60:$G$66,5,FALSE)</f>
        <v>0.62480000000000002</v>
      </c>
      <c r="G8" s="220">
        <f>VLOOKUP($E8,$B$60:$G$66,6,FALSE)</f>
        <v>0.37519999999999998</v>
      </c>
      <c r="H8" s="227">
        <f>'UIP Detail (R)'!D200</f>
        <v>0</v>
      </c>
    </row>
    <row r="9" spans="1:8" ht="15.9" customHeight="1" x14ac:dyDescent="0.25">
      <c r="A9" s="85" t="s">
        <v>85</v>
      </c>
      <c r="B9" s="88" t="s">
        <v>624</v>
      </c>
      <c r="C9" s="208">
        <f t="shared" si="0"/>
        <v>0</v>
      </c>
      <c r="D9" s="209">
        <f t="shared" si="0"/>
        <v>0</v>
      </c>
      <c r="E9" s="202">
        <v>1</v>
      </c>
      <c r="F9" s="146">
        <f>VLOOKUP($E9,$B$60:$G$66,5,FALSE)</f>
        <v>0.58389999999999997</v>
      </c>
      <c r="G9" s="220">
        <f>VLOOKUP($E9,$B$60:$G$66,6,FALSE)</f>
        <v>0.41610000000000003</v>
      </c>
      <c r="H9" s="227">
        <f>'UIP Detail (R)'!D201</f>
        <v>0</v>
      </c>
    </row>
    <row r="10" spans="1:8" ht="15.9" customHeight="1" x14ac:dyDescent="0.25">
      <c r="A10" s="85" t="s">
        <v>85</v>
      </c>
      <c r="B10" s="88" t="s">
        <v>626</v>
      </c>
      <c r="C10" s="210">
        <f t="shared" si="0"/>
        <v>0</v>
      </c>
      <c r="D10" s="211">
        <f t="shared" si="0"/>
        <v>0</v>
      </c>
      <c r="E10" s="203">
        <v>1</v>
      </c>
      <c r="F10" s="147">
        <f>VLOOKUP($E10,$B$60:$G$66,5,FALSE)</f>
        <v>0.58389999999999997</v>
      </c>
      <c r="G10" s="221">
        <f>VLOOKUP($E10,$B$60:$G$66,6,FALSE)</f>
        <v>0.41610000000000003</v>
      </c>
      <c r="H10" s="228">
        <f>'UIP Detail (R)'!D203</f>
        <v>0</v>
      </c>
    </row>
    <row r="11" spans="1:8" ht="15.9" customHeight="1" x14ac:dyDescent="0.25">
      <c r="A11" s="85" t="s">
        <v>85</v>
      </c>
      <c r="B11" s="91" t="s">
        <v>470</v>
      </c>
      <c r="C11" s="212">
        <f>SUM(C7:C10)</f>
        <v>0</v>
      </c>
      <c r="D11" s="213">
        <f>SUM(D7:D10)</f>
        <v>0</v>
      </c>
      <c r="E11" s="201"/>
      <c r="F11" s="148"/>
      <c r="G11" s="222"/>
      <c r="H11" s="227">
        <f>SUM(H7:H10)</f>
        <v>0</v>
      </c>
    </row>
    <row r="12" spans="1:8" ht="15.9" customHeight="1" x14ac:dyDescent="0.25">
      <c r="A12" s="85" t="s">
        <v>431</v>
      </c>
      <c r="B12" s="91"/>
      <c r="C12" s="208"/>
      <c r="D12" s="209"/>
      <c r="E12" s="202"/>
      <c r="F12" s="149"/>
      <c r="G12" s="222"/>
      <c r="H12" s="229"/>
    </row>
    <row r="13" spans="1:8" ht="15.9" customHeight="1" x14ac:dyDescent="0.25">
      <c r="A13" s="85"/>
      <c r="B13" s="88" t="s">
        <v>627</v>
      </c>
      <c r="C13" s="212">
        <f t="shared" ref="C13:D19" si="1">$H13*F13</f>
        <v>0</v>
      </c>
      <c r="D13" s="213">
        <f t="shared" si="1"/>
        <v>0</v>
      </c>
      <c r="E13" s="201">
        <v>1</v>
      </c>
      <c r="F13" s="146">
        <f t="shared" ref="F13:F19" si="2">VLOOKUP($E13,$B$60:$G$66,5,FALSE)</f>
        <v>0.58389999999999997</v>
      </c>
      <c r="G13" s="220">
        <f t="shared" ref="G13:G19" si="3">VLOOKUP($E13,$B$60:$G$66,6,FALSE)</f>
        <v>0.41610000000000003</v>
      </c>
      <c r="H13" s="227">
        <f>'UIP Detail (R)'!D206</f>
        <v>0</v>
      </c>
    </row>
    <row r="14" spans="1:8" ht="15.9" customHeight="1" x14ac:dyDescent="0.25">
      <c r="A14" s="85" t="s">
        <v>85</v>
      </c>
      <c r="B14" s="88" t="s">
        <v>628</v>
      </c>
      <c r="C14" s="208">
        <f t="shared" si="1"/>
        <v>0</v>
      </c>
      <c r="D14" s="209">
        <f t="shared" si="1"/>
        <v>0</v>
      </c>
      <c r="E14" s="202">
        <v>1</v>
      </c>
      <c r="F14" s="146">
        <f t="shared" si="2"/>
        <v>0.58389999999999997</v>
      </c>
      <c r="G14" s="220">
        <f t="shared" si="3"/>
        <v>0.41610000000000003</v>
      </c>
      <c r="H14" s="227">
        <f>'UIP Detail (R)'!D207</f>
        <v>0</v>
      </c>
    </row>
    <row r="15" spans="1:8" ht="15.9" customHeight="1" x14ac:dyDescent="0.25">
      <c r="A15" s="85" t="s">
        <v>85</v>
      </c>
      <c r="B15" s="88" t="s">
        <v>629</v>
      </c>
      <c r="C15" s="208">
        <f t="shared" si="1"/>
        <v>0</v>
      </c>
      <c r="D15" s="209">
        <f t="shared" si="1"/>
        <v>0</v>
      </c>
      <c r="E15" s="202">
        <v>1</v>
      </c>
      <c r="F15" s="146">
        <f t="shared" si="2"/>
        <v>0.58389999999999997</v>
      </c>
      <c r="G15" s="220">
        <f t="shared" si="3"/>
        <v>0.41610000000000003</v>
      </c>
      <c r="H15" s="227">
        <f>'UIP Detail (R)'!D208</f>
        <v>0</v>
      </c>
    </row>
    <row r="16" spans="1:8" ht="15.9" customHeight="1" x14ac:dyDescent="0.25">
      <c r="A16" s="85"/>
      <c r="B16" s="88" t="s">
        <v>630</v>
      </c>
      <c r="C16" s="208">
        <f t="shared" si="1"/>
        <v>0</v>
      </c>
      <c r="D16" s="209">
        <f t="shared" si="1"/>
        <v>0</v>
      </c>
      <c r="E16" s="202">
        <v>1</v>
      </c>
      <c r="F16" s="146">
        <f t="shared" si="2"/>
        <v>0.58389999999999997</v>
      </c>
      <c r="G16" s="220">
        <f t="shared" si="3"/>
        <v>0.41610000000000003</v>
      </c>
      <c r="H16" s="227">
        <f>'UIP Detail (R)'!D209</f>
        <v>0</v>
      </c>
    </row>
    <row r="17" spans="1:8" ht="15.9" customHeight="1" x14ac:dyDescent="0.25">
      <c r="A17" s="85" t="s">
        <v>85</v>
      </c>
      <c r="B17" s="88" t="s">
        <v>631</v>
      </c>
      <c r="C17" s="208">
        <f t="shared" si="1"/>
        <v>0</v>
      </c>
      <c r="D17" s="209">
        <f t="shared" si="1"/>
        <v>0</v>
      </c>
      <c r="E17" s="202">
        <v>1</v>
      </c>
      <c r="F17" s="146">
        <f t="shared" si="2"/>
        <v>0.58389999999999997</v>
      </c>
      <c r="G17" s="220">
        <f t="shared" si="3"/>
        <v>0.41610000000000003</v>
      </c>
      <c r="H17" s="227">
        <f>'UIP Detail (R)'!D210</f>
        <v>0</v>
      </c>
    </row>
    <row r="18" spans="1:8" ht="15.9" customHeight="1" x14ac:dyDescent="0.25">
      <c r="A18" s="85"/>
      <c r="B18" s="88" t="s">
        <v>86</v>
      </c>
      <c r="C18" s="208">
        <f t="shared" si="1"/>
        <v>0</v>
      </c>
      <c r="D18" s="209">
        <f t="shared" si="1"/>
        <v>0</v>
      </c>
      <c r="E18" s="202">
        <v>1</v>
      </c>
      <c r="F18" s="146">
        <f t="shared" si="2"/>
        <v>0.58389999999999997</v>
      </c>
      <c r="G18" s="220">
        <f t="shared" si="3"/>
        <v>0.41610000000000003</v>
      </c>
      <c r="H18" s="227">
        <f>'UIP Detail (R)'!D211</f>
        <v>0</v>
      </c>
    </row>
    <row r="19" spans="1:8" ht="15.9" customHeight="1" x14ac:dyDescent="0.25">
      <c r="A19" s="85"/>
      <c r="B19" s="88" t="s">
        <v>633</v>
      </c>
      <c r="C19" s="210">
        <f t="shared" si="1"/>
        <v>0</v>
      </c>
      <c r="D19" s="211">
        <f t="shared" si="1"/>
        <v>0</v>
      </c>
      <c r="E19" s="203">
        <v>1</v>
      </c>
      <c r="F19" s="147">
        <f t="shared" si="2"/>
        <v>0.58389999999999997</v>
      </c>
      <c r="G19" s="221">
        <f t="shared" si="3"/>
        <v>0.41610000000000003</v>
      </c>
      <c r="H19" s="228">
        <f>'UIP Detail (R)'!D212</f>
        <v>0</v>
      </c>
    </row>
    <row r="20" spans="1:8" ht="15.9" customHeight="1" x14ac:dyDescent="0.25">
      <c r="A20" s="85" t="s">
        <v>85</v>
      </c>
      <c r="B20" s="91" t="s">
        <v>470</v>
      </c>
      <c r="C20" s="212">
        <f>SUM(C13:C18)</f>
        <v>0</v>
      </c>
      <c r="D20" s="213">
        <f>SUM(D13:D18)</f>
        <v>0</v>
      </c>
      <c r="E20" s="201"/>
      <c r="F20" s="148"/>
      <c r="G20" s="222"/>
      <c r="H20" s="227">
        <f>SUM(H13:H18)</f>
        <v>0</v>
      </c>
    </row>
    <row r="21" spans="1:8" ht="15.9" customHeight="1" x14ac:dyDescent="0.25">
      <c r="A21" s="85" t="s">
        <v>433</v>
      </c>
      <c r="B21" s="91"/>
      <c r="C21" s="208"/>
      <c r="D21" s="209"/>
      <c r="E21" s="202"/>
      <c r="F21" s="149"/>
      <c r="G21" s="222"/>
      <c r="H21" s="229"/>
    </row>
    <row r="22" spans="1:8" ht="15.9" customHeight="1" x14ac:dyDescent="0.25">
      <c r="A22" s="85"/>
      <c r="B22" s="88" t="s">
        <v>635</v>
      </c>
      <c r="C22" s="212">
        <f t="shared" ref="C22:D33" si="4">$H22*F22</f>
        <v>0</v>
      </c>
      <c r="D22" s="213">
        <f t="shared" si="4"/>
        <v>0</v>
      </c>
      <c r="E22" s="201">
        <v>4</v>
      </c>
      <c r="F22" s="146">
        <f t="shared" ref="F22:F34" si="5">VLOOKUP($E22,$B$60:$G$66,5,FALSE)</f>
        <v>0.67979999999999996</v>
      </c>
      <c r="G22" s="220">
        <f t="shared" ref="G22:G34" si="6">VLOOKUP($E22,$B$60:$G$66,6,FALSE)</f>
        <v>0.32019999999999998</v>
      </c>
      <c r="H22" s="227">
        <f>'UIP Detail (R)'!D218</f>
        <v>0</v>
      </c>
    </row>
    <row r="23" spans="1:8" ht="15.9" customHeight="1" x14ac:dyDescent="0.25">
      <c r="A23" s="85"/>
      <c r="B23" s="88" t="s">
        <v>636</v>
      </c>
      <c r="C23" s="208">
        <f t="shared" si="4"/>
        <v>0</v>
      </c>
      <c r="D23" s="209">
        <f t="shared" si="4"/>
        <v>0</v>
      </c>
      <c r="E23" s="201">
        <v>4</v>
      </c>
      <c r="F23" s="146">
        <f t="shared" si="5"/>
        <v>0.67979999999999996</v>
      </c>
      <c r="G23" s="220">
        <f t="shared" si="6"/>
        <v>0.32019999999999998</v>
      </c>
      <c r="H23" s="227">
        <f>'UIP Detail (R)'!D219</f>
        <v>0</v>
      </c>
    </row>
    <row r="24" spans="1:8" ht="15.9" customHeight="1" x14ac:dyDescent="0.25">
      <c r="A24" s="85" t="s">
        <v>85</v>
      </c>
      <c r="B24" s="88" t="s">
        <v>637</v>
      </c>
      <c r="C24" s="208">
        <f t="shared" si="4"/>
        <v>0</v>
      </c>
      <c r="D24" s="209">
        <f t="shared" si="4"/>
        <v>0</v>
      </c>
      <c r="E24" s="202">
        <v>4</v>
      </c>
      <c r="F24" s="146">
        <f t="shared" si="5"/>
        <v>0.67979999999999996</v>
      </c>
      <c r="G24" s="220">
        <f t="shared" si="6"/>
        <v>0.32019999999999998</v>
      </c>
      <c r="H24" s="227">
        <f>'UIP Detail (R)'!D220</f>
        <v>0</v>
      </c>
    </row>
    <row r="25" spans="1:8" ht="15.9" customHeight="1" x14ac:dyDescent="0.25">
      <c r="A25" s="85" t="s">
        <v>85</v>
      </c>
      <c r="B25" s="88" t="s">
        <v>638</v>
      </c>
      <c r="C25" s="208">
        <f t="shared" si="4"/>
        <v>0</v>
      </c>
      <c r="D25" s="209">
        <f t="shared" si="4"/>
        <v>0</v>
      </c>
      <c r="E25" s="202">
        <v>4</v>
      </c>
      <c r="F25" s="146">
        <f t="shared" si="5"/>
        <v>0.67979999999999996</v>
      </c>
      <c r="G25" s="220">
        <f t="shared" si="6"/>
        <v>0.32019999999999998</v>
      </c>
      <c r="H25" s="227">
        <f>'UIP Detail (R)'!D221</f>
        <v>0</v>
      </c>
    </row>
    <row r="26" spans="1:8" ht="15.9" customHeight="1" x14ac:dyDescent="0.25">
      <c r="A26" s="85" t="s">
        <v>85</v>
      </c>
      <c r="B26" s="88" t="s">
        <v>639</v>
      </c>
      <c r="C26" s="208">
        <f t="shared" si="4"/>
        <v>0</v>
      </c>
      <c r="D26" s="209">
        <f t="shared" si="4"/>
        <v>0</v>
      </c>
      <c r="E26" s="202">
        <v>3</v>
      </c>
      <c r="F26" s="146">
        <f t="shared" si="5"/>
        <v>0.61260000000000003</v>
      </c>
      <c r="G26" s="220">
        <f t="shared" si="6"/>
        <v>0.38740000000000002</v>
      </c>
      <c r="H26" s="227">
        <f>'UIP Detail (R)'!D222</f>
        <v>0</v>
      </c>
    </row>
    <row r="27" spans="1:8" ht="15.9" customHeight="1" x14ac:dyDescent="0.25">
      <c r="A27" s="85" t="s">
        <v>85</v>
      </c>
      <c r="B27" s="88" t="s">
        <v>640</v>
      </c>
      <c r="C27" s="208">
        <f t="shared" si="4"/>
        <v>0</v>
      </c>
      <c r="D27" s="209">
        <f t="shared" si="4"/>
        <v>0</v>
      </c>
      <c r="E27" s="202">
        <v>1</v>
      </c>
      <c r="F27" s="146">
        <f t="shared" si="5"/>
        <v>0.58389999999999997</v>
      </c>
      <c r="G27" s="220">
        <f t="shared" si="6"/>
        <v>0.41610000000000003</v>
      </c>
      <c r="H27" s="227">
        <f>'UIP Detail (R)'!D223</f>
        <v>0</v>
      </c>
    </row>
    <row r="28" spans="1:8" ht="15.9" customHeight="1" x14ac:dyDescent="0.25">
      <c r="A28" s="85" t="s">
        <v>85</v>
      </c>
      <c r="B28" s="88" t="s">
        <v>641</v>
      </c>
      <c r="C28" s="208">
        <f t="shared" si="4"/>
        <v>0</v>
      </c>
      <c r="D28" s="209">
        <f t="shared" si="4"/>
        <v>0</v>
      </c>
      <c r="E28" s="202">
        <v>5</v>
      </c>
      <c r="F28" s="146">
        <f t="shared" si="5"/>
        <v>0.68300000000000005</v>
      </c>
      <c r="G28" s="220">
        <f t="shared" si="6"/>
        <v>0.317</v>
      </c>
      <c r="H28" s="227">
        <f>'UIP Detail (R)'!D224</f>
        <v>0</v>
      </c>
    </row>
    <row r="29" spans="1:8" ht="15.9" customHeight="1" x14ac:dyDescent="0.25">
      <c r="A29" s="85"/>
      <c r="B29" s="88" t="s">
        <v>642</v>
      </c>
      <c r="C29" s="208">
        <f t="shared" si="4"/>
        <v>0</v>
      </c>
      <c r="D29" s="209">
        <f t="shared" si="4"/>
        <v>0</v>
      </c>
      <c r="E29" s="202">
        <v>4</v>
      </c>
      <c r="F29" s="146">
        <f t="shared" si="5"/>
        <v>0.67979999999999996</v>
      </c>
      <c r="G29" s="220">
        <f t="shared" si="6"/>
        <v>0.32019999999999998</v>
      </c>
      <c r="H29" s="227">
        <f>'UIP Detail (R)'!D225</f>
        <v>0</v>
      </c>
    </row>
    <row r="30" spans="1:8" ht="15.9" customHeight="1" x14ac:dyDescent="0.25">
      <c r="A30" s="85" t="s">
        <v>85</v>
      </c>
      <c r="B30" s="88" t="s">
        <v>643</v>
      </c>
      <c r="C30" s="208">
        <f t="shared" si="4"/>
        <v>0</v>
      </c>
      <c r="D30" s="209">
        <f t="shared" si="4"/>
        <v>0</v>
      </c>
      <c r="E30" s="202">
        <v>4</v>
      </c>
      <c r="F30" s="146">
        <f t="shared" si="5"/>
        <v>0.67979999999999996</v>
      </c>
      <c r="G30" s="220">
        <f t="shared" si="6"/>
        <v>0.32019999999999998</v>
      </c>
      <c r="H30" s="227">
        <f>'UIP Detail (R)'!D226</f>
        <v>0</v>
      </c>
    </row>
    <row r="31" spans="1:8" ht="15.9" customHeight="1" x14ac:dyDescent="0.25">
      <c r="A31" s="85" t="s">
        <v>85</v>
      </c>
      <c r="B31" s="88" t="s">
        <v>644</v>
      </c>
      <c r="C31" s="208">
        <f t="shared" si="4"/>
        <v>0</v>
      </c>
      <c r="D31" s="209">
        <f t="shared" si="4"/>
        <v>0</v>
      </c>
      <c r="E31" s="202">
        <v>4</v>
      </c>
      <c r="F31" s="146">
        <f t="shared" si="5"/>
        <v>0.67979999999999996</v>
      </c>
      <c r="G31" s="220">
        <f t="shared" si="6"/>
        <v>0.32019999999999998</v>
      </c>
      <c r="H31" s="227">
        <f>'UIP Detail (R)'!D227</f>
        <v>0</v>
      </c>
    </row>
    <row r="32" spans="1:8" ht="15.9" customHeight="1" x14ac:dyDescent="0.25">
      <c r="A32" s="85" t="s">
        <v>85</v>
      </c>
      <c r="B32" s="88" t="s">
        <v>645</v>
      </c>
      <c r="C32" s="208">
        <f t="shared" si="4"/>
        <v>0</v>
      </c>
      <c r="D32" s="209">
        <f t="shared" si="4"/>
        <v>0</v>
      </c>
      <c r="E32" s="202">
        <v>4</v>
      </c>
      <c r="F32" s="146">
        <f t="shared" si="5"/>
        <v>0.67979999999999996</v>
      </c>
      <c r="G32" s="220">
        <f t="shared" si="6"/>
        <v>0.32019999999999998</v>
      </c>
      <c r="H32" s="227">
        <f>'UIP Detail (R)'!D228</f>
        <v>0</v>
      </c>
    </row>
    <row r="33" spans="1:8" ht="15.9" customHeight="1" x14ac:dyDescent="0.25">
      <c r="A33" s="85"/>
      <c r="B33" s="88" t="s">
        <v>646</v>
      </c>
      <c r="C33" s="208">
        <f t="shared" si="4"/>
        <v>0</v>
      </c>
      <c r="D33" s="209">
        <f t="shared" si="4"/>
        <v>0</v>
      </c>
      <c r="E33" s="202">
        <v>4</v>
      </c>
      <c r="F33" s="146">
        <f t="shared" si="5"/>
        <v>0.67979999999999996</v>
      </c>
      <c r="G33" s="220">
        <f t="shared" si="6"/>
        <v>0.32019999999999998</v>
      </c>
      <c r="H33" s="227">
        <f>'UIP Detail (R)'!D229</f>
        <v>0</v>
      </c>
    </row>
    <row r="34" spans="1:8" ht="15.9" customHeight="1" x14ac:dyDescent="0.25">
      <c r="A34" s="85"/>
      <c r="B34" s="88" t="s">
        <v>78</v>
      </c>
      <c r="C34" s="210">
        <f>$H34*F34</f>
        <v>0</v>
      </c>
      <c r="D34" s="211">
        <f>$H34*G34</f>
        <v>0</v>
      </c>
      <c r="E34" s="203">
        <v>4</v>
      </c>
      <c r="F34" s="147">
        <f t="shared" si="5"/>
        <v>0.67979999999999996</v>
      </c>
      <c r="G34" s="221">
        <f t="shared" si="6"/>
        <v>0.32019999999999998</v>
      </c>
      <c r="H34" s="228">
        <f>'UIP Detail (R)'!D230</f>
        <v>0</v>
      </c>
    </row>
    <row r="35" spans="1:8" ht="15.9" customHeight="1" x14ac:dyDescent="0.25">
      <c r="A35" s="85" t="s">
        <v>85</v>
      </c>
      <c r="B35" s="91" t="s">
        <v>470</v>
      </c>
      <c r="C35" s="212">
        <f>SUM(C22:C34)</f>
        <v>0</v>
      </c>
      <c r="D35" s="213">
        <f>SUM(D22:D34)</f>
        <v>0</v>
      </c>
      <c r="E35" s="201"/>
      <c r="F35" s="148"/>
      <c r="G35" s="222"/>
      <c r="H35" s="227">
        <f>SUM(H22:H34)</f>
        <v>0</v>
      </c>
    </row>
    <row r="36" spans="1:8" ht="15.9" customHeight="1" x14ac:dyDescent="0.25">
      <c r="A36" s="85" t="s">
        <v>87</v>
      </c>
      <c r="B36" s="91"/>
      <c r="C36" s="208"/>
      <c r="D36" s="209"/>
      <c r="E36" s="202"/>
      <c r="F36" s="149"/>
      <c r="G36" s="222"/>
      <c r="H36" s="229"/>
    </row>
    <row r="37" spans="1:8" ht="15.9" customHeight="1" x14ac:dyDescent="0.25">
      <c r="A37" s="85"/>
      <c r="B37" s="88" t="s">
        <v>649</v>
      </c>
      <c r="C37" s="208">
        <f>$H37*F37</f>
        <v>0</v>
      </c>
      <c r="D37" s="209">
        <f>$H37*G37</f>
        <v>0</v>
      </c>
      <c r="E37" s="202">
        <v>4</v>
      </c>
      <c r="F37" s="146">
        <f>VLOOKUP($E37,$B$60:$G$66,5,FALSE)</f>
        <v>0.67979999999999996</v>
      </c>
      <c r="G37" s="220">
        <f>VLOOKUP($E37,$B$60:$G$66,6,FALSE)</f>
        <v>0.32019999999999998</v>
      </c>
      <c r="H37" s="227">
        <f>'UIP Detail (R)'!D236</f>
        <v>0</v>
      </c>
    </row>
    <row r="38" spans="1:8" ht="15.9" customHeight="1" x14ac:dyDescent="0.25">
      <c r="A38" s="85"/>
      <c r="B38" s="89" t="s">
        <v>650</v>
      </c>
      <c r="C38" s="210">
        <f>$H38*F38</f>
        <v>0</v>
      </c>
      <c r="D38" s="211">
        <f>$H38*G38</f>
        <v>0</v>
      </c>
      <c r="E38" s="203">
        <v>4</v>
      </c>
      <c r="F38" s="147">
        <f>VLOOKUP($E38,$B$60:$G$66,5,FALSE)</f>
        <v>0.67979999999999996</v>
      </c>
      <c r="G38" s="221">
        <f>VLOOKUP($E38,$B$60:$G$66,6,FALSE)</f>
        <v>0.32019999999999998</v>
      </c>
      <c r="H38" s="227">
        <f>'UIP Detail (R)'!D237</f>
        <v>0</v>
      </c>
    </row>
    <row r="39" spans="1:8" ht="15.9" customHeight="1" x14ac:dyDescent="0.25">
      <c r="A39" s="85"/>
      <c r="B39" s="91" t="s">
        <v>470</v>
      </c>
      <c r="C39" s="212">
        <f>SUM(C37:C38)</f>
        <v>0</v>
      </c>
      <c r="D39" s="213">
        <f>SUM(D37:D38)</f>
        <v>0</v>
      </c>
      <c r="E39" s="201"/>
      <c r="F39" s="149"/>
      <c r="G39" s="222"/>
      <c r="H39" s="230">
        <f>SUM(H37:H38)</f>
        <v>0</v>
      </c>
    </row>
    <row r="40" spans="1:8" ht="15.9" customHeight="1" x14ac:dyDescent="0.25">
      <c r="A40" s="85" t="s">
        <v>435</v>
      </c>
      <c r="B40" s="88"/>
      <c r="C40" s="212"/>
      <c r="D40" s="213"/>
      <c r="E40" s="201"/>
      <c r="F40" s="149"/>
      <c r="G40" s="222"/>
      <c r="H40" s="227"/>
    </row>
    <row r="41" spans="1:8" ht="15.9" customHeight="1" x14ac:dyDescent="0.25">
      <c r="A41" s="85"/>
      <c r="B41" s="88" t="s">
        <v>651</v>
      </c>
      <c r="C41" s="208">
        <f t="shared" ref="C41:D43" si="7">$H41*F41</f>
        <v>0</v>
      </c>
      <c r="D41" s="209">
        <f t="shared" si="7"/>
        <v>0</v>
      </c>
      <c r="E41" s="202">
        <v>4</v>
      </c>
      <c r="F41" s="146">
        <f>VLOOKUP($E41,$B$60:$G$66,5,FALSE)</f>
        <v>0.67979999999999996</v>
      </c>
      <c r="G41" s="220">
        <f>VLOOKUP($E41,$B$60:$G$66,6,FALSE)</f>
        <v>0.32019999999999998</v>
      </c>
      <c r="H41" s="227">
        <f>'UIP Detail (R)'!D240</f>
        <v>0</v>
      </c>
    </row>
    <row r="42" spans="1:8" ht="15.9" customHeight="1" x14ac:dyDescent="0.25">
      <c r="A42" s="85"/>
      <c r="B42" s="88" t="s">
        <v>652</v>
      </c>
      <c r="C42" s="208">
        <f t="shared" si="7"/>
        <v>0</v>
      </c>
      <c r="D42" s="209">
        <f t="shared" si="7"/>
        <v>0</v>
      </c>
      <c r="E42" s="202">
        <v>4</v>
      </c>
      <c r="F42" s="146">
        <f>VLOOKUP($E42,$B$60:$G$66,5,FALSE)</f>
        <v>0.67979999999999996</v>
      </c>
      <c r="G42" s="220">
        <f>VLOOKUP($E42,$B$60:$G$66,6,FALSE)</f>
        <v>0.32019999999999998</v>
      </c>
      <c r="H42" s="227">
        <f>'UIP Detail (R)'!D241</f>
        <v>0</v>
      </c>
    </row>
    <row r="43" spans="1:8" ht="15.9" customHeight="1" x14ac:dyDescent="0.25">
      <c r="A43" s="85"/>
      <c r="B43" s="89" t="s">
        <v>653</v>
      </c>
      <c r="C43" s="210">
        <f t="shared" si="7"/>
        <v>0</v>
      </c>
      <c r="D43" s="211">
        <f t="shared" si="7"/>
        <v>0</v>
      </c>
      <c r="E43" s="203">
        <v>4</v>
      </c>
      <c r="F43" s="147">
        <f>VLOOKUP($E43,$B$60:$G$66,5,FALSE)</f>
        <v>0.67979999999999996</v>
      </c>
      <c r="G43" s="221">
        <f>VLOOKUP($E43,$B$60:$G$66,6,FALSE)</f>
        <v>0.32019999999999998</v>
      </c>
      <c r="H43" s="227">
        <f>'UIP Detail (R)'!D242</f>
        <v>0</v>
      </c>
    </row>
    <row r="44" spans="1:8" ht="15.9" customHeight="1" x14ac:dyDescent="0.25">
      <c r="A44" s="85" t="s">
        <v>85</v>
      </c>
      <c r="B44" s="91" t="s">
        <v>470</v>
      </c>
      <c r="C44" s="212">
        <f>SUM(C41:C43)</f>
        <v>0</v>
      </c>
      <c r="D44" s="213">
        <f>SUM(D41:D43)</f>
        <v>0</v>
      </c>
      <c r="E44" s="201"/>
      <c r="F44" s="149"/>
      <c r="G44" s="222"/>
      <c r="H44" s="230">
        <f>SUM(H41:H43)</f>
        <v>0</v>
      </c>
    </row>
    <row r="45" spans="1:8" ht="15.9" customHeight="1" x14ac:dyDescent="0.25">
      <c r="A45" s="85" t="s">
        <v>88</v>
      </c>
      <c r="B45" s="91"/>
      <c r="C45" s="208"/>
      <c r="D45" s="209"/>
      <c r="E45" s="202"/>
      <c r="F45" s="149"/>
      <c r="G45" s="222"/>
      <c r="H45" s="229"/>
    </row>
    <row r="46" spans="1:8" ht="15.9" customHeight="1" x14ac:dyDescent="0.25">
      <c r="A46" s="85"/>
      <c r="B46" s="89" t="s">
        <v>1</v>
      </c>
      <c r="C46" s="214">
        <f>$H46*F46</f>
        <v>0</v>
      </c>
      <c r="D46" s="215">
        <f>$H46*G46</f>
        <v>0</v>
      </c>
      <c r="E46" s="204">
        <v>4</v>
      </c>
      <c r="F46" s="147">
        <f>VLOOKUP($E46,$B$60:$G$66,5,FALSE)</f>
        <v>0.67979999999999996</v>
      </c>
      <c r="G46" s="221">
        <f>VLOOKUP($E46,$B$60:$G$66,6,FALSE)</f>
        <v>0.32019999999999998</v>
      </c>
      <c r="H46" s="228">
        <f>'UIP Detail (R)'!D262</f>
        <v>0</v>
      </c>
    </row>
    <row r="47" spans="1:8" ht="15.9" customHeight="1" x14ac:dyDescent="0.25">
      <c r="A47" s="85" t="s">
        <v>85</v>
      </c>
      <c r="B47" s="91" t="s">
        <v>470</v>
      </c>
      <c r="C47" s="212">
        <f>C46</f>
        <v>0</v>
      </c>
      <c r="D47" s="213">
        <f>D46</f>
        <v>0</v>
      </c>
      <c r="E47" s="201"/>
      <c r="F47" s="149"/>
      <c r="G47" s="222"/>
      <c r="H47" s="227">
        <f>H46</f>
        <v>0</v>
      </c>
    </row>
    <row r="48" spans="1:8" ht="15.9" customHeight="1" x14ac:dyDescent="0.25">
      <c r="A48" s="85"/>
      <c r="B48" s="91"/>
      <c r="C48" s="212"/>
      <c r="D48" s="213"/>
      <c r="E48" s="201"/>
      <c r="F48" s="149"/>
      <c r="G48" s="222"/>
      <c r="H48" s="227"/>
    </row>
    <row r="49" spans="1:8" ht="15.9" customHeight="1" x14ac:dyDescent="0.25">
      <c r="A49" s="90" t="s">
        <v>89</v>
      </c>
      <c r="B49" s="91"/>
      <c r="C49" s="216"/>
      <c r="D49" s="217"/>
      <c r="E49" s="93"/>
      <c r="F49" s="143"/>
      <c r="G49" s="92"/>
      <c r="H49" s="231"/>
    </row>
    <row r="50" spans="1:8" ht="15.9" customHeight="1" x14ac:dyDescent="0.25">
      <c r="A50" s="90"/>
      <c r="B50" s="89" t="s">
        <v>3</v>
      </c>
      <c r="C50" s="214">
        <v>0</v>
      </c>
      <c r="D50" s="215">
        <v>0</v>
      </c>
      <c r="E50" s="204">
        <v>4</v>
      </c>
      <c r="F50" s="147">
        <f>VLOOKUP($E50,$B$60:$G$66,5,FALSE)</f>
        <v>0.67979999999999996</v>
      </c>
      <c r="G50" s="221">
        <f>VLOOKUP($E50,$B$60:$G$66,6,FALSE)</f>
        <v>0.32019999999999998</v>
      </c>
      <c r="H50" s="228">
        <v>0</v>
      </c>
    </row>
    <row r="51" spans="1:8" ht="15.9" customHeight="1" x14ac:dyDescent="0.25">
      <c r="A51" s="90"/>
      <c r="B51" s="91" t="s">
        <v>470</v>
      </c>
      <c r="C51" s="212">
        <f>SUM(C50)</f>
        <v>0</v>
      </c>
      <c r="D51" s="213">
        <f>SUM(D50)</f>
        <v>0</v>
      </c>
      <c r="E51" s="201"/>
      <c r="F51" s="175"/>
      <c r="G51" s="223"/>
      <c r="H51" s="227">
        <f>SUM(H50)</f>
        <v>0</v>
      </c>
    </row>
    <row r="52" spans="1:8" ht="15.9" customHeight="1" x14ac:dyDescent="0.25">
      <c r="A52" s="90"/>
      <c r="B52" s="91"/>
      <c r="C52" s="212"/>
      <c r="D52" s="213"/>
      <c r="E52" s="201"/>
      <c r="F52" s="149"/>
      <c r="G52" s="222"/>
      <c r="H52" s="232"/>
    </row>
    <row r="53" spans="1:8" ht="15.9" customHeight="1" x14ac:dyDescent="0.25">
      <c r="A53" s="92" t="s">
        <v>90</v>
      </c>
      <c r="B53" s="91"/>
      <c r="C53" s="208"/>
      <c r="D53" s="209"/>
      <c r="E53" s="202"/>
      <c r="F53" s="149"/>
      <c r="G53" s="222"/>
      <c r="H53" s="229"/>
    </row>
    <row r="54" spans="1:8" ht="15.9" customHeight="1" x14ac:dyDescent="0.25">
      <c r="A54" s="92"/>
      <c r="B54" s="89" t="s">
        <v>4</v>
      </c>
      <c r="C54" s="212">
        <f>$H54*F54</f>
        <v>0</v>
      </c>
      <c r="D54" s="213">
        <f>$H54*G54</f>
        <v>0</v>
      </c>
      <c r="E54" s="202">
        <v>4</v>
      </c>
      <c r="F54" s="146">
        <f>VLOOKUP($E54,$B$60:$G$66,5,FALSE)</f>
        <v>0.67979999999999996</v>
      </c>
      <c r="G54" s="220">
        <f>VLOOKUP($E54,$B$60:$G$66,6,FALSE)</f>
        <v>0.32019999999999998</v>
      </c>
      <c r="H54" s="227">
        <f>'UIP Detail (R)'!D270</f>
        <v>0</v>
      </c>
    </row>
    <row r="55" spans="1:8" ht="15.9" customHeight="1" x14ac:dyDescent="0.25">
      <c r="A55" s="85"/>
      <c r="B55" s="89" t="s">
        <v>5</v>
      </c>
      <c r="C55" s="210">
        <f>$H55*F55</f>
        <v>0</v>
      </c>
      <c r="D55" s="211">
        <f>$H55*G55</f>
        <v>0</v>
      </c>
      <c r="E55" s="205">
        <v>4</v>
      </c>
      <c r="F55" s="147">
        <f>VLOOKUP($E55,$B$60:$G$66,5,FALSE)</f>
        <v>0.67979999999999996</v>
      </c>
      <c r="G55" s="221">
        <f>VLOOKUP($E55,$B$60:$G$66,6,FALSE)</f>
        <v>0.32019999999999998</v>
      </c>
      <c r="H55" s="228">
        <f>'UIP Detail (R)'!D272</f>
        <v>0</v>
      </c>
    </row>
    <row r="56" spans="1:8" ht="15.9" customHeight="1" x14ac:dyDescent="0.25">
      <c r="A56" s="94" t="s">
        <v>85</v>
      </c>
      <c r="B56" s="200" t="s">
        <v>470</v>
      </c>
      <c r="C56" s="214">
        <f>SUM(C54:C55)</f>
        <v>0</v>
      </c>
      <c r="D56" s="215">
        <f>SUM(D54:D55)</f>
        <v>0</v>
      </c>
      <c r="E56" s="204"/>
      <c r="F56" s="150"/>
      <c r="G56" s="224"/>
      <c r="H56" s="228">
        <f>SUM(H54:H55)</f>
        <v>0</v>
      </c>
    </row>
    <row r="57" spans="1:8" ht="15.9" customHeight="1" x14ac:dyDescent="0.25">
      <c r="A57" s="85"/>
      <c r="B57" s="91"/>
      <c r="C57" s="208"/>
      <c r="D57" s="209"/>
      <c r="E57" s="87"/>
      <c r="F57" s="149"/>
      <c r="G57" s="222"/>
      <c r="H57" s="229"/>
    </row>
    <row r="58" spans="1:8" ht="15.9" customHeight="1" thickBot="1" x14ac:dyDescent="0.6">
      <c r="A58" s="94" t="s">
        <v>84</v>
      </c>
      <c r="B58" s="200"/>
      <c r="C58" s="218">
        <f>C56+C51+C47+C44+C39+C35+C20+C11</f>
        <v>0</v>
      </c>
      <c r="D58" s="219">
        <f>D11+D20+D35+D39+D44+D47+D51+D56</f>
        <v>0</v>
      </c>
      <c r="E58" s="95"/>
      <c r="F58" s="151"/>
      <c r="G58" s="225"/>
      <c r="H58" s="233">
        <f>H11+H20+H35+H39+H44+H47+H51+H56</f>
        <v>0</v>
      </c>
    </row>
    <row r="59" spans="1:8" ht="15.9" customHeight="1" thickTop="1" x14ac:dyDescent="0.25">
      <c r="C59" s="52"/>
      <c r="D59" s="52"/>
      <c r="E59" s="52"/>
      <c r="F59" s="52"/>
      <c r="G59" s="52"/>
      <c r="H59" s="52"/>
    </row>
    <row r="60" spans="1:8" ht="15.9" customHeight="1" x14ac:dyDescent="0.25">
      <c r="A60" s="123"/>
      <c r="B60" s="124" t="s">
        <v>198</v>
      </c>
      <c r="C60" s="125"/>
      <c r="D60" s="125"/>
      <c r="E60" s="125"/>
      <c r="F60" s="126" t="s">
        <v>411</v>
      </c>
      <c r="G60" s="126" t="s">
        <v>412</v>
      </c>
      <c r="H60" s="136"/>
    </row>
    <row r="61" spans="1:8" ht="15.9" customHeight="1" x14ac:dyDescent="0.25">
      <c r="A61" s="85"/>
      <c r="B61" s="127">
        <v>1</v>
      </c>
      <c r="C61" s="128" t="s">
        <v>93</v>
      </c>
      <c r="D61" s="129"/>
      <c r="E61" s="129"/>
      <c r="F61" s="122">
        <v>0.58389999999999997</v>
      </c>
      <c r="G61" s="122">
        <v>0.41610000000000003</v>
      </c>
      <c r="H61" s="130">
        <f>SUM(F61:G61)</f>
        <v>1</v>
      </c>
    </row>
    <row r="62" spans="1:8" ht="15.9" customHeight="1" x14ac:dyDescent="0.25">
      <c r="A62" s="85"/>
      <c r="B62" s="127">
        <v>2</v>
      </c>
      <c r="C62" s="128" t="s">
        <v>94</v>
      </c>
      <c r="D62" s="129"/>
      <c r="E62" s="129"/>
      <c r="F62" s="122">
        <v>0.62480000000000002</v>
      </c>
      <c r="G62" s="122">
        <v>0.37519999999999998</v>
      </c>
      <c r="H62" s="130">
        <f>SUM(F62:G62)</f>
        <v>1</v>
      </c>
    </row>
    <row r="63" spans="1:8" ht="15.9" customHeight="1" x14ac:dyDescent="0.25">
      <c r="A63" s="85"/>
      <c r="B63" s="127">
        <v>3</v>
      </c>
      <c r="C63" s="129" t="s">
        <v>95</v>
      </c>
      <c r="D63" s="129"/>
      <c r="E63" s="129"/>
      <c r="F63" s="122">
        <v>0.61260000000000003</v>
      </c>
      <c r="G63" s="122">
        <v>0.38740000000000002</v>
      </c>
      <c r="H63" s="130">
        <f>SUM(F63:G63)</f>
        <v>1</v>
      </c>
    </row>
    <row r="64" spans="1:8" ht="15.9" customHeight="1" x14ac:dyDescent="0.25">
      <c r="A64" s="85"/>
      <c r="B64" s="127">
        <v>4</v>
      </c>
      <c r="C64" s="128" t="s">
        <v>96</v>
      </c>
      <c r="D64" s="129"/>
      <c r="E64" s="129"/>
      <c r="F64" s="122">
        <v>0.67979999999999996</v>
      </c>
      <c r="G64" s="122">
        <v>0.32019999999999998</v>
      </c>
      <c r="H64" s="130">
        <f>SUM(F64:G64)</f>
        <v>1</v>
      </c>
    </row>
    <row r="65" spans="1:8" ht="15.9" customHeight="1" x14ac:dyDescent="0.25">
      <c r="A65" s="94"/>
      <c r="B65" s="131">
        <v>5</v>
      </c>
      <c r="C65" s="132" t="s">
        <v>97</v>
      </c>
      <c r="D65" s="133"/>
      <c r="E65" s="133"/>
      <c r="F65" s="134">
        <v>0.68300000000000005</v>
      </c>
      <c r="G65" s="134">
        <v>0.317</v>
      </c>
      <c r="H65" s="135">
        <f>SUM(F65:G65)</f>
        <v>1</v>
      </c>
    </row>
    <row r="66" spans="1:8" ht="12" customHeight="1" x14ac:dyDescent="0.25"/>
    <row r="67" spans="1:8" ht="15.9" customHeight="1" x14ac:dyDescent="0.25">
      <c r="A67" s="96"/>
      <c r="C67" s="111"/>
      <c r="D67" s="111"/>
      <c r="E67" s="111"/>
      <c r="F67" s="111"/>
      <c r="G67" s="111"/>
      <c r="H67" s="111"/>
    </row>
    <row r="68" spans="1:8" ht="15.9" customHeight="1" x14ac:dyDescent="0.25">
      <c r="C68" s="111"/>
      <c r="D68" s="111"/>
      <c r="E68" s="111"/>
      <c r="F68" s="111"/>
      <c r="G68" s="111"/>
      <c r="H68" s="111"/>
    </row>
  </sheetData>
  <mergeCells count="4">
    <mergeCell ref="B4:H4"/>
    <mergeCell ref="B1:F1"/>
    <mergeCell ref="B2:F2"/>
    <mergeCell ref="B3:F3"/>
  </mergeCells>
  <phoneticPr fontId="20" type="noConversion"/>
  <pageMargins left="0.61" right="0.37" top="0.43" bottom="0.56999999999999995" header="0.27" footer="0.38"/>
  <pageSetup scale="68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9" customWidth="1"/>
    <col min="2" max="2" width="16.5546875" style="29" bestFit="1" customWidth="1"/>
    <col min="3" max="3" width="41" style="29" bestFit="1" customWidth="1"/>
    <col min="4" max="4" width="3.33203125" style="29" bestFit="1" customWidth="1"/>
    <col min="5" max="5" width="22.33203125" style="29" bestFit="1" customWidth="1"/>
    <col min="6" max="6" width="14.88671875" style="29" bestFit="1" customWidth="1"/>
    <col min="7" max="7" width="15.109375" style="29" customWidth="1"/>
    <col min="8" max="8" width="13.33203125" style="29" customWidth="1"/>
    <col min="9" max="9" width="20.6640625" style="29" customWidth="1"/>
    <col min="10" max="11" width="13.44140625" style="12" bestFit="1" customWidth="1"/>
    <col min="12" max="12" width="15.33203125" style="12" bestFit="1" customWidth="1"/>
    <col min="13" max="16384" width="9.109375" style="29"/>
  </cols>
  <sheetData>
    <row r="2" spans="1:12" x14ac:dyDescent="0.25">
      <c r="A2" s="29" t="s">
        <v>91</v>
      </c>
    </row>
    <row r="3" spans="1:12" x14ac:dyDescent="0.25">
      <c r="A3" s="29" t="s">
        <v>40</v>
      </c>
    </row>
    <row r="6" spans="1:12" x14ac:dyDescent="0.25">
      <c r="G6" s="30" t="s">
        <v>411</v>
      </c>
      <c r="H6" s="30" t="s">
        <v>412</v>
      </c>
    </row>
    <row r="7" spans="1:12" x14ac:dyDescent="0.25">
      <c r="F7" s="29" t="s">
        <v>41</v>
      </c>
      <c r="G7" s="31">
        <v>0.6462</v>
      </c>
      <c r="H7" s="31">
        <v>0.3538</v>
      </c>
      <c r="I7" s="112">
        <v>0.65149999999999997</v>
      </c>
      <c r="J7" s="112">
        <v>0.34849999999999998</v>
      </c>
    </row>
    <row r="8" spans="1:12" x14ac:dyDescent="0.25">
      <c r="B8" s="29" t="s">
        <v>42</v>
      </c>
      <c r="C8" s="29" t="s">
        <v>43</v>
      </c>
      <c r="F8" s="29" t="s">
        <v>44</v>
      </c>
      <c r="G8" s="31">
        <v>0.6462</v>
      </c>
      <c r="H8" s="31">
        <v>0.3538</v>
      </c>
      <c r="I8" s="112">
        <v>0.65149999999999997</v>
      </c>
      <c r="J8" s="112">
        <v>0.34849999999999998</v>
      </c>
    </row>
    <row r="10" spans="1:12" ht="13.8" x14ac:dyDescent="0.25">
      <c r="A10" s="32" t="s">
        <v>45</v>
      </c>
      <c r="E10" s="33" t="s">
        <v>107</v>
      </c>
      <c r="F10" s="33" t="s">
        <v>101</v>
      </c>
      <c r="G10" s="33" t="s">
        <v>102</v>
      </c>
      <c r="H10" s="33" t="s">
        <v>103</v>
      </c>
      <c r="I10" s="33" t="s">
        <v>106</v>
      </c>
      <c r="J10" s="116"/>
      <c r="K10" s="98"/>
      <c r="L10" s="98"/>
    </row>
    <row r="11" spans="1:12" ht="13.8" x14ac:dyDescent="0.25">
      <c r="B11" s="29">
        <v>81</v>
      </c>
      <c r="C11" s="29" t="s">
        <v>46</v>
      </c>
      <c r="J11" s="38"/>
      <c r="K11" s="98"/>
      <c r="L11" s="98"/>
    </row>
    <row r="12" spans="1:12" ht="13.8" x14ac:dyDescent="0.25">
      <c r="A12" s="29" t="s">
        <v>47</v>
      </c>
      <c r="B12" s="29">
        <v>81</v>
      </c>
      <c r="C12" s="29" t="s">
        <v>48</v>
      </c>
      <c r="D12" s="34" t="s">
        <v>49</v>
      </c>
      <c r="E12" s="99">
        <f>F12+G12+H12+I12</f>
        <v>-209753.01</v>
      </c>
      <c r="F12" s="99">
        <v>-209753.01</v>
      </c>
      <c r="G12" s="99">
        <v>0</v>
      </c>
      <c r="H12" s="108">
        <v>0</v>
      </c>
      <c r="I12" s="106">
        <v>0</v>
      </c>
      <c r="J12" s="117"/>
      <c r="K12" s="98"/>
      <c r="L12" s="98"/>
    </row>
    <row r="13" spans="1:12" ht="13.8" x14ac:dyDescent="0.25">
      <c r="A13" s="29" t="s">
        <v>50</v>
      </c>
      <c r="B13" s="29">
        <v>81</v>
      </c>
      <c r="C13" s="79" t="s">
        <v>51</v>
      </c>
      <c r="D13" s="34" t="s">
        <v>52</v>
      </c>
      <c r="E13" s="99">
        <f>F13+G13+H13+I13</f>
        <v>138086.82999999999</v>
      </c>
      <c r="F13" s="99">
        <v>138086.82999999999</v>
      </c>
      <c r="G13" s="115">
        <v>0</v>
      </c>
      <c r="H13" s="109">
        <v>0</v>
      </c>
      <c r="I13" s="106">
        <v>0</v>
      </c>
      <c r="J13" s="117"/>
      <c r="K13" s="98"/>
      <c r="L13" s="98"/>
    </row>
    <row r="14" spans="1:12" ht="13.8" x14ac:dyDescent="0.25">
      <c r="A14" s="29" t="s">
        <v>53</v>
      </c>
      <c r="B14" s="29">
        <v>81</v>
      </c>
      <c r="C14" s="79" t="s">
        <v>54</v>
      </c>
      <c r="D14" s="34" t="s">
        <v>55</v>
      </c>
      <c r="E14" s="99">
        <f>F14+G14+H14+I14</f>
        <v>325889.71999999997</v>
      </c>
      <c r="F14" s="99">
        <v>325889.71999999997</v>
      </c>
      <c r="G14" s="115">
        <v>0</v>
      </c>
      <c r="H14" s="109">
        <v>0</v>
      </c>
      <c r="I14" s="106">
        <v>0</v>
      </c>
      <c r="J14" s="117"/>
      <c r="K14" s="98"/>
      <c r="L14" s="98"/>
    </row>
    <row r="15" spans="1:12" ht="13.8" x14ac:dyDescent="0.25">
      <c r="A15" s="29" t="s">
        <v>56</v>
      </c>
      <c r="B15" s="29">
        <v>81</v>
      </c>
      <c r="C15" s="79" t="s">
        <v>57</v>
      </c>
      <c r="D15" s="34" t="s">
        <v>58</v>
      </c>
      <c r="E15" s="99">
        <f>F15+G15+H15+I15</f>
        <v>134192.76</v>
      </c>
      <c r="F15" s="99">
        <v>134192.76</v>
      </c>
      <c r="G15" s="115">
        <v>0</v>
      </c>
      <c r="H15" s="109">
        <v>0</v>
      </c>
      <c r="I15" s="106">
        <v>0</v>
      </c>
      <c r="J15" s="117"/>
      <c r="K15" s="98"/>
      <c r="L15" s="98"/>
    </row>
    <row r="16" spans="1:12" ht="13.8" x14ac:dyDescent="0.25">
      <c r="A16" s="29" t="s">
        <v>56</v>
      </c>
      <c r="B16" s="29">
        <v>81</v>
      </c>
      <c r="C16" s="79" t="s">
        <v>59</v>
      </c>
      <c r="D16" s="34" t="s">
        <v>60</v>
      </c>
      <c r="E16" s="99">
        <f>F16+G16+H16+I16</f>
        <v>1125</v>
      </c>
      <c r="F16" s="100">
        <v>1125</v>
      </c>
      <c r="G16" s="110">
        <v>0</v>
      </c>
      <c r="H16" s="110">
        <v>0</v>
      </c>
      <c r="I16" s="107">
        <v>0</v>
      </c>
      <c r="J16" s="117"/>
      <c r="K16" s="98"/>
      <c r="L16" s="98"/>
    </row>
    <row r="17" spans="1:12" ht="13.8" x14ac:dyDescent="0.25">
      <c r="B17" s="29">
        <v>81</v>
      </c>
      <c r="C17" s="79" t="s">
        <v>61</v>
      </c>
      <c r="E17" s="12">
        <f>SUM(E12:E16)</f>
        <v>389541.29999999993</v>
      </c>
      <c r="F17" s="12">
        <f>SUM(F12:F16)</f>
        <v>389541.29999999993</v>
      </c>
      <c r="G17" s="12">
        <f>SUM(G12:G16)</f>
        <v>0</v>
      </c>
      <c r="H17" s="12">
        <f>SUM(H12:H16)</f>
        <v>0</v>
      </c>
      <c r="I17" s="12">
        <f>SUM(I12:I16)</f>
        <v>0</v>
      </c>
      <c r="J17" s="22"/>
      <c r="K17" s="98"/>
      <c r="L17" s="98"/>
    </row>
    <row r="18" spans="1:12" ht="13.8" x14ac:dyDescent="0.25">
      <c r="A18" s="29" t="s">
        <v>62</v>
      </c>
      <c r="C18" s="79" t="s">
        <v>63</v>
      </c>
      <c r="D18" s="34" t="s">
        <v>65</v>
      </c>
      <c r="E18" s="14">
        <f>-E17</f>
        <v>-389541.29999999993</v>
      </c>
      <c r="G18" s="97"/>
      <c r="H18" s="98"/>
      <c r="I18" s="97"/>
      <c r="J18" s="98"/>
      <c r="K18" s="98"/>
      <c r="L18" s="98"/>
    </row>
    <row r="19" spans="1:12" ht="13.8" x14ac:dyDescent="0.25">
      <c r="A19" s="35" t="s">
        <v>66</v>
      </c>
      <c r="E19" s="36">
        <f>SUM(E17:E18)</f>
        <v>0</v>
      </c>
      <c r="G19" s="97"/>
      <c r="H19" s="98"/>
      <c r="I19" s="97"/>
      <c r="J19" s="98"/>
      <c r="K19" s="98"/>
      <c r="L19" s="98"/>
    </row>
    <row r="20" spans="1:12" ht="13.8" x14ac:dyDescent="0.25">
      <c r="G20" s="97"/>
      <c r="H20" s="98"/>
    </row>
    <row r="21" spans="1:12" ht="13.8" x14ac:dyDescent="0.25">
      <c r="A21" s="33"/>
      <c r="G21" s="97"/>
      <c r="H21" s="98"/>
    </row>
    <row r="22" spans="1:12" x14ac:dyDescent="0.25">
      <c r="A22" s="37" t="s">
        <v>67</v>
      </c>
      <c r="B22" s="38"/>
      <c r="C22" s="37" t="s">
        <v>68</v>
      </c>
      <c r="D22" s="38"/>
      <c r="E22" s="37" t="s">
        <v>69</v>
      </c>
      <c r="F22" s="37" t="s">
        <v>70</v>
      </c>
      <c r="H22" s="38"/>
      <c r="I22" s="38"/>
    </row>
    <row r="23" spans="1:12" x14ac:dyDescent="0.25">
      <c r="A23" s="38"/>
      <c r="B23" s="39"/>
      <c r="C23" s="21"/>
      <c r="D23" s="38"/>
    </row>
    <row r="24" spans="1:12" x14ac:dyDescent="0.25">
      <c r="A24" s="29" t="s">
        <v>47</v>
      </c>
      <c r="B24" s="40"/>
      <c r="C24" s="36">
        <f>E12</f>
        <v>-209753.01</v>
      </c>
      <c r="D24" s="38"/>
      <c r="E24" s="36">
        <f>E15*35%</f>
        <v>46967.466</v>
      </c>
      <c r="F24" s="41">
        <f>SUM(C24,E24)</f>
        <v>-162785.54399999999</v>
      </c>
      <c r="G24" s="29" t="s">
        <v>41</v>
      </c>
      <c r="H24" s="36">
        <f>F24*G7</f>
        <v>-105192.01853279999</v>
      </c>
      <c r="I24" s="36">
        <f>F24*H7</f>
        <v>-57593.525467200001</v>
      </c>
    </row>
    <row r="25" spans="1:12" x14ac:dyDescent="0.25">
      <c r="A25" s="29" t="s">
        <v>56</v>
      </c>
      <c r="B25" s="40"/>
      <c r="C25" s="42">
        <f>E15+E16</f>
        <v>135317.76000000001</v>
      </c>
      <c r="D25" s="30"/>
      <c r="E25" s="53">
        <f>-E15</f>
        <v>-134192.76</v>
      </c>
      <c r="F25" s="43">
        <f>SUM(B25,C25,E25)</f>
        <v>1125</v>
      </c>
      <c r="G25" s="29" t="s">
        <v>44</v>
      </c>
      <c r="H25" s="36">
        <f>F25*G8</f>
        <v>726.97500000000002</v>
      </c>
      <c r="I25" s="36">
        <f>F25*H8</f>
        <v>398.02499999999998</v>
      </c>
    </row>
    <row r="26" spans="1:12" x14ac:dyDescent="0.25">
      <c r="B26" s="38"/>
      <c r="C26" s="21">
        <f>SUM(C24:C25)</f>
        <v>-74435.25</v>
      </c>
      <c r="D26" s="38"/>
      <c r="E26" s="21">
        <f>SUM(E24:E25)</f>
        <v>-87225.294000000009</v>
      </c>
      <c r="F26" s="41">
        <f>SUM(F24:F25)</f>
        <v>-161660.54399999999</v>
      </c>
    </row>
    <row r="27" spans="1:12" ht="15.6" x14ac:dyDescent="0.25">
      <c r="A27" s="44" t="s">
        <v>71</v>
      </c>
      <c r="B27" s="105" t="e">
        <f>#REF!</f>
        <v>#REF!</v>
      </c>
      <c r="C27" s="45">
        <f>-C26</f>
        <v>74435.25</v>
      </c>
      <c r="E27" s="45">
        <f>-E26</f>
        <v>87225.294000000009</v>
      </c>
      <c r="F27" s="45" t="e">
        <f>SUM(B27,C27,E27)</f>
        <v>#REF!</v>
      </c>
    </row>
    <row r="28" spans="1:12" x14ac:dyDescent="0.25">
      <c r="A28" s="38"/>
      <c r="B28" s="39"/>
      <c r="C28" s="40"/>
      <c r="D28" s="38"/>
      <c r="H28" s="41"/>
    </row>
    <row r="29" spans="1:12" x14ac:dyDescent="0.25">
      <c r="A29" s="29" t="s">
        <v>72</v>
      </c>
      <c r="B29" s="39"/>
      <c r="C29" s="40"/>
      <c r="D29" s="38"/>
      <c r="E29" s="46">
        <f>E24</f>
        <v>46967.466</v>
      </c>
      <c r="F29" s="40">
        <f>SUM(C29:E29)</f>
        <v>46967.466</v>
      </c>
      <c r="G29" s="40">
        <f>+E29*G8</f>
        <v>30350.376529199999</v>
      </c>
      <c r="H29" s="40">
        <f>+E29*H8</f>
        <v>16617.089470800001</v>
      </c>
    </row>
    <row r="30" spans="1:12" x14ac:dyDescent="0.25">
      <c r="A30" s="29" t="s">
        <v>73</v>
      </c>
      <c r="B30" s="39"/>
      <c r="C30" s="36"/>
      <c r="D30" s="38"/>
      <c r="E30" s="46">
        <f>E25</f>
        <v>-134192.76</v>
      </c>
      <c r="F30" s="40">
        <f>SUM(D30:E30)</f>
        <v>-134192.76</v>
      </c>
      <c r="G30" s="40">
        <f>+F30*G8</f>
        <v>-86715.361512000003</v>
      </c>
      <c r="H30" s="40">
        <f>+F30*H8</f>
        <v>-47477.398488000006</v>
      </c>
    </row>
    <row r="31" spans="1:12" x14ac:dyDescent="0.25">
      <c r="A31" s="29" t="s">
        <v>74</v>
      </c>
      <c r="B31" s="39"/>
      <c r="C31" s="36"/>
      <c r="D31" s="38"/>
      <c r="E31" s="46">
        <f>E17</f>
        <v>389541.29999999993</v>
      </c>
      <c r="F31" s="40">
        <f>SUM(D31:E31)</f>
        <v>389541.29999999993</v>
      </c>
      <c r="G31" s="40">
        <f>+F31*G8</f>
        <v>251721.58805999995</v>
      </c>
      <c r="H31" s="40">
        <f>+F31*H8</f>
        <v>137819.71193999998</v>
      </c>
    </row>
    <row r="32" spans="1:12" x14ac:dyDescent="0.25">
      <c r="A32" s="29" t="s">
        <v>50</v>
      </c>
      <c r="B32" s="39"/>
      <c r="C32" s="40">
        <f>-E13</f>
        <v>-138086.82999999999</v>
      </c>
      <c r="D32" s="38"/>
      <c r="F32" s="41">
        <f>SUM(C32:E32)</f>
        <v>-138086.82999999999</v>
      </c>
      <c r="G32" s="40">
        <f>+F32*G8</f>
        <v>-89231.709545999998</v>
      </c>
      <c r="H32" s="40">
        <f>+F32*H8</f>
        <v>-48855.120453999996</v>
      </c>
    </row>
    <row r="33" spans="1:8" x14ac:dyDescent="0.25">
      <c r="A33" s="29" t="s">
        <v>53</v>
      </c>
      <c r="B33" s="39"/>
      <c r="C33" s="43">
        <f>-E14</f>
        <v>-325889.71999999997</v>
      </c>
      <c r="D33" s="30"/>
      <c r="E33" s="30"/>
      <c r="F33" s="43">
        <f>SUM(C33:E33)</f>
        <v>-325889.71999999997</v>
      </c>
      <c r="G33" s="40">
        <f>+F33*G8</f>
        <v>-210589.93706399997</v>
      </c>
      <c r="H33" s="40">
        <f>+F33*H8</f>
        <v>-115299.78293599999</v>
      </c>
    </row>
    <row r="34" spans="1:8" x14ac:dyDescent="0.25">
      <c r="B34" s="39"/>
      <c r="C34" s="40">
        <f>SUM(C29:C33)</f>
        <v>-463976.54999999993</v>
      </c>
      <c r="D34" s="38"/>
      <c r="E34" s="22">
        <f>SUM(E29:E33)</f>
        <v>302316.00599999994</v>
      </c>
      <c r="F34" s="40"/>
      <c r="G34" s="22">
        <f>E34*G8</f>
        <v>195356.60307719995</v>
      </c>
      <c r="H34" s="22">
        <f>+E34*H8</f>
        <v>106959.40292279999</v>
      </c>
    </row>
    <row r="35" spans="1:8" x14ac:dyDescent="0.25">
      <c r="B35" s="38"/>
      <c r="C35" s="40">
        <f>SUM(C27:C33)</f>
        <v>-389541.29999999993</v>
      </c>
      <c r="D35" s="38"/>
      <c r="E35" s="40">
        <f>SUM(E27:E33)</f>
        <v>389541.29999999993</v>
      </c>
      <c r="F35" s="40">
        <v>0</v>
      </c>
      <c r="G35" s="22">
        <f>+C34*G8</f>
        <v>-299821.64660999994</v>
      </c>
      <c r="H35" s="22">
        <f>+C34*H8</f>
        <v>-164154.90338999996</v>
      </c>
    </row>
    <row r="36" spans="1:8" x14ac:dyDescent="0.25">
      <c r="B36" s="38"/>
      <c r="C36" s="40"/>
      <c r="D36" s="38"/>
      <c r="E36" s="40"/>
    </row>
    <row r="37" spans="1:8" x14ac:dyDescent="0.25">
      <c r="A37" s="44" t="s">
        <v>75</v>
      </c>
      <c r="B37" s="101" t="e">
        <f>#REF!</f>
        <v>#REF!</v>
      </c>
      <c r="C37" s="47">
        <f>C35</f>
        <v>-389541.29999999993</v>
      </c>
      <c r="D37" s="38"/>
      <c r="E37" s="47">
        <f>E35</f>
        <v>389541.29999999993</v>
      </c>
      <c r="F37" s="45" t="e">
        <f>SUM(B37,C37,E37)</f>
        <v>#REF!</v>
      </c>
    </row>
    <row r="39" spans="1:8" x14ac:dyDescent="0.25">
      <c r="A39" s="48"/>
      <c r="B39" s="38"/>
      <c r="C39" s="38"/>
    </row>
    <row r="40" spans="1:8" x14ac:dyDescent="0.25">
      <c r="A40" s="49"/>
      <c r="B40" s="102"/>
      <c r="C40" s="102"/>
    </row>
    <row r="41" spans="1:8" ht="13.8" x14ac:dyDescent="0.25">
      <c r="A41" s="38"/>
      <c r="B41" s="103"/>
      <c r="C41" s="103"/>
    </row>
    <row r="42" spans="1:8" ht="13.8" x14ac:dyDescent="0.25">
      <c r="A42" s="38"/>
      <c r="B42" s="104"/>
      <c r="C42" s="104"/>
    </row>
    <row r="43" spans="1:8" x14ac:dyDescent="0.25">
      <c r="A43" s="38"/>
      <c r="B43" s="38"/>
      <c r="C43" s="21"/>
    </row>
    <row r="44" spans="1:8" x14ac:dyDescent="0.25">
      <c r="A44" s="38"/>
      <c r="B44" s="38"/>
      <c r="C44" s="38"/>
    </row>
    <row r="45" spans="1:8" x14ac:dyDescent="0.25">
      <c r="A45" s="38"/>
      <c r="B45" s="38"/>
      <c r="C45" s="38"/>
    </row>
    <row r="46" spans="1:8" x14ac:dyDescent="0.25">
      <c r="A46" s="38"/>
      <c r="B46" s="38"/>
      <c r="C46" s="38"/>
    </row>
    <row r="47" spans="1:8" x14ac:dyDescent="0.25">
      <c r="A47" s="38"/>
      <c r="B47" s="39"/>
      <c r="C47" s="40"/>
    </row>
    <row r="48" spans="1:8" x14ac:dyDescent="0.25">
      <c r="A48" s="38"/>
      <c r="B48" s="39"/>
      <c r="C48" s="40"/>
    </row>
    <row r="49" spans="1:3" x14ac:dyDescent="0.25">
      <c r="A49" s="38"/>
      <c r="B49" s="38"/>
      <c r="C49" s="21"/>
    </row>
    <row r="50" spans="1:3" x14ac:dyDescent="0.25">
      <c r="A50" s="38"/>
      <c r="B50" s="38"/>
      <c r="C50" s="38"/>
    </row>
    <row r="51" spans="1:3" x14ac:dyDescent="0.25">
      <c r="A51" s="38"/>
      <c r="B51" s="38"/>
      <c r="C51" s="21"/>
    </row>
    <row r="52" spans="1:3" x14ac:dyDescent="0.25">
      <c r="A52" s="38"/>
      <c r="B52" s="38"/>
      <c r="C52" s="21"/>
    </row>
    <row r="53" spans="1:3" x14ac:dyDescent="0.25">
      <c r="A53" s="38"/>
      <c r="B53" s="38"/>
      <c r="C53" s="21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E7AFEE-4EDD-43E2-AE86-DC596650C03A}"/>
</file>

<file path=customXml/itemProps2.xml><?xml version="1.0" encoding="utf-8"?>
<ds:datastoreItem xmlns:ds="http://schemas.openxmlformats.org/officeDocument/2006/customXml" ds:itemID="{F4AC484D-D848-4EEE-BBC8-F9623157CF3F}"/>
</file>

<file path=customXml/itemProps3.xml><?xml version="1.0" encoding="utf-8"?>
<ds:datastoreItem xmlns:ds="http://schemas.openxmlformats.org/officeDocument/2006/customXml" ds:itemID="{0080DD91-92E3-4C8A-8886-815D8C57E3ED}"/>
</file>

<file path=customXml/itemProps4.xml><?xml version="1.0" encoding="utf-8"?>
<ds:datastoreItem xmlns:ds="http://schemas.openxmlformats.org/officeDocument/2006/customXml" ds:itemID="{08ADAE25-764F-4DF4-B2F3-0F068930A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'Common by Account (R)'!Print_Area</vt:lpstr>
      <vt:lpstr>'Unallocated Detail'!Print_Area</vt:lpstr>
      <vt:lpstr>'UIP Detail (R)'!Print_Titles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2015-02-12T23:42:29Z</cp:lastPrinted>
  <dcterms:created xsi:type="dcterms:W3CDTF">2008-01-09T21:52:11Z</dcterms:created>
  <dcterms:modified xsi:type="dcterms:W3CDTF">2015-02-18T22:34:33Z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