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320" windowHeight="11700"/>
  </bookViews>
  <sheets>
    <sheet name="EWG" sheetId="1" r:id="rId1"/>
    <sheet name="Sheet2" sheetId="2" r:id="rId2"/>
    <sheet name="Sheet3" sheetId="3" r:id="rId3"/>
  </sheets>
  <calcPr calcId="144525" concurrentCalc="0"/>
</workbook>
</file>

<file path=xl/calcChain.xml><?xml version="1.0" encoding="utf-8"?>
<calcChain xmlns="http://schemas.openxmlformats.org/spreadsheetml/2006/main">
  <c r="U146" i="1" l="1"/>
  <c r="W146" i="1"/>
  <c r="V146" i="1"/>
  <c r="W145" i="1"/>
  <c r="P83" i="1"/>
  <c r="Q83" i="1"/>
  <c r="S83" i="1"/>
  <c r="T83" i="1"/>
  <c r="V83" i="1"/>
  <c r="Q84" i="1"/>
  <c r="S84" i="1"/>
  <c r="T84" i="1"/>
  <c r="V84" i="1"/>
  <c r="P85" i="1"/>
  <c r="Q85" i="1"/>
  <c r="S85" i="1"/>
  <c r="T85" i="1"/>
  <c r="V85" i="1"/>
  <c r="V144" i="1"/>
  <c r="P143" i="1"/>
  <c r="Q143" i="1"/>
  <c r="S143" i="1"/>
  <c r="T143" i="1"/>
  <c r="V143" i="1"/>
  <c r="V142" i="1"/>
  <c r="P141" i="1"/>
  <c r="Q141" i="1"/>
  <c r="S141" i="1"/>
  <c r="T141" i="1"/>
  <c r="V141" i="1"/>
  <c r="V140" i="1"/>
  <c r="P139" i="1"/>
  <c r="Q139" i="1"/>
  <c r="S139" i="1"/>
  <c r="T139" i="1"/>
  <c r="V139" i="1"/>
  <c r="P138" i="1"/>
  <c r="Q138" i="1"/>
  <c r="S138" i="1"/>
  <c r="T138" i="1"/>
  <c r="V138" i="1"/>
  <c r="V137" i="1"/>
  <c r="V136" i="1"/>
  <c r="V135" i="1"/>
  <c r="V134" i="1"/>
  <c r="V133" i="1"/>
  <c r="P132" i="1"/>
  <c r="Q132" i="1"/>
  <c r="S132" i="1"/>
  <c r="T132" i="1"/>
  <c r="V132" i="1"/>
  <c r="P131" i="1"/>
  <c r="Q131" i="1"/>
  <c r="S131" i="1"/>
  <c r="T131" i="1"/>
  <c r="V131" i="1"/>
  <c r="P130" i="1"/>
  <c r="Q130" i="1"/>
  <c r="S130" i="1"/>
  <c r="T130" i="1"/>
  <c r="V130" i="1"/>
  <c r="P129" i="1"/>
  <c r="Q129" i="1"/>
  <c r="S129" i="1"/>
  <c r="T129" i="1"/>
  <c r="V129" i="1"/>
  <c r="P128" i="1"/>
  <c r="Q128" i="1"/>
  <c r="S128" i="1"/>
  <c r="T128" i="1"/>
  <c r="V128" i="1"/>
  <c r="Q127" i="1"/>
  <c r="P127" i="1"/>
  <c r="S127" i="1"/>
  <c r="T127" i="1"/>
  <c r="V127" i="1"/>
  <c r="V126" i="1"/>
  <c r="Q125" i="1"/>
  <c r="P125" i="1"/>
  <c r="S125" i="1"/>
  <c r="T125" i="1"/>
  <c r="V125" i="1"/>
  <c r="Q124" i="1"/>
  <c r="P124" i="1"/>
  <c r="S124" i="1"/>
  <c r="T124" i="1"/>
  <c r="V124" i="1"/>
  <c r="Q123" i="1"/>
  <c r="P123" i="1"/>
  <c r="S123" i="1"/>
  <c r="T123" i="1"/>
  <c r="V123" i="1"/>
  <c r="Q122" i="1"/>
  <c r="P122" i="1"/>
  <c r="S122" i="1"/>
  <c r="T122" i="1"/>
  <c r="V122" i="1"/>
  <c r="Q121" i="1"/>
  <c r="P121" i="1"/>
  <c r="S121" i="1"/>
  <c r="T121" i="1"/>
  <c r="V121" i="1"/>
  <c r="Q120" i="1"/>
  <c r="S120" i="1"/>
  <c r="T120" i="1"/>
  <c r="V120" i="1"/>
  <c r="Q119" i="1"/>
  <c r="P119" i="1"/>
  <c r="S119" i="1"/>
  <c r="T119" i="1"/>
  <c r="V119" i="1"/>
  <c r="Q118" i="1"/>
  <c r="S118" i="1"/>
  <c r="T118" i="1"/>
  <c r="V118" i="1"/>
  <c r="Q117" i="1"/>
  <c r="P117" i="1"/>
  <c r="S117" i="1"/>
  <c r="T117" i="1"/>
  <c r="V117" i="1"/>
  <c r="Q116" i="1"/>
  <c r="P116" i="1"/>
  <c r="S116" i="1"/>
  <c r="T116" i="1"/>
  <c r="V116" i="1"/>
  <c r="Q115" i="1"/>
  <c r="P115" i="1"/>
  <c r="S115" i="1"/>
  <c r="T115" i="1"/>
  <c r="V115" i="1"/>
  <c r="Q114" i="1"/>
  <c r="P114" i="1"/>
  <c r="S114" i="1"/>
  <c r="T114" i="1"/>
  <c r="V114" i="1"/>
  <c r="Q113" i="1"/>
  <c r="P113" i="1"/>
  <c r="S113" i="1"/>
  <c r="T113" i="1"/>
  <c r="V113" i="1"/>
  <c r="Q112" i="1"/>
  <c r="P112" i="1"/>
  <c r="S112" i="1"/>
  <c r="T112" i="1"/>
  <c r="V112" i="1"/>
  <c r="Q111" i="1"/>
  <c r="P111" i="1"/>
  <c r="S111" i="1"/>
  <c r="T111" i="1"/>
  <c r="V111" i="1"/>
  <c r="Q110" i="1"/>
  <c r="P110" i="1"/>
  <c r="S110" i="1"/>
  <c r="T110" i="1"/>
  <c r="V110" i="1"/>
  <c r="Q109" i="1"/>
  <c r="P109" i="1"/>
  <c r="S109" i="1"/>
  <c r="T109" i="1"/>
  <c r="V109" i="1"/>
  <c r="V108" i="1"/>
  <c r="Q107" i="1"/>
  <c r="P107" i="1"/>
  <c r="S107" i="1"/>
  <c r="T107" i="1"/>
  <c r="V107" i="1"/>
  <c r="Q106" i="1"/>
  <c r="P106" i="1"/>
  <c r="S106" i="1"/>
  <c r="T106" i="1"/>
  <c r="V106" i="1"/>
  <c r="Q105" i="1"/>
  <c r="P105" i="1"/>
  <c r="S105" i="1"/>
  <c r="T105" i="1"/>
  <c r="V105" i="1"/>
  <c r="V104" i="1"/>
  <c r="V103" i="1"/>
  <c r="Q102" i="1"/>
  <c r="S102" i="1"/>
  <c r="P102" i="1"/>
  <c r="T102" i="1"/>
  <c r="V102" i="1"/>
  <c r="Q101" i="1"/>
  <c r="S101" i="1"/>
  <c r="P101" i="1"/>
  <c r="T101" i="1"/>
  <c r="V101" i="1"/>
  <c r="Q100" i="1"/>
  <c r="S100" i="1"/>
  <c r="P100" i="1"/>
  <c r="T100" i="1"/>
  <c r="V100" i="1"/>
  <c r="Q99" i="1"/>
  <c r="S99" i="1"/>
  <c r="P99" i="1"/>
  <c r="T99" i="1"/>
  <c r="V99" i="1"/>
  <c r="Q98" i="1"/>
  <c r="S98" i="1"/>
  <c r="P98" i="1"/>
  <c r="T98" i="1"/>
  <c r="V98" i="1"/>
  <c r="Q97" i="1"/>
  <c r="S97" i="1"/>
  <c r="P97" i="1"/>
  <c r="T97" i="1"/>
  <c r="V97" i="1"/>
  <c r="Q96" i="1"/>
  <c r="S96" i="1"/>
  <c r="T96" i="1"/>
  <c r="V96" i="1"/>
  <c r="Q95" i="1"/>
  <c r="S95" i="1"/>
  <c r="P95" i="1"/>
  <c r="T95" i="1"/>
  <c r="V95" i="1"/>
  <c r="Q94" i="1"/>
  <c r="S94" i="1"/>
  <c r="P94" i="1"/>
  <c r="T94" i="1"/>
  <c r="V94" i="1"/>
  <c r="Q93" i="1"/>
  <c r="S93" i="1"/>
  <c r="T93" i="1"/>
  <c r="V93" i="1"/>
  <c r="Q92" i="1"/>
  <c r="S92" i="1"/>
  <c r="P92" i="1"/>
  <c r="T92" i="1"/>
  <c r="V92" i="1"/>
  <c r="Q91" i="1"/>
  <c r="S91" i="1"/>
  <c r="T91" i="1"/>
  <c r="V91" i="1"/>
  <c r="Q90" i="1"/>
  <c r="S90" i="1"/>
  <c r="P90" i="1"/>
  <c r="T90" i="1"/>
  <c r="V90" i="1"/>
  <c r="Q89" i="1"/>
  <c r="S89" i="1"/>
  <c r="P89" i="1"/>
  <c r="T89" i="1"/>
  <c r="V89" i="1"/>
  <c r="Q88" i="1"/>
  <c r="S88" i="1"/>
  <c r="P88" i="1"/>
  <c r="T88" i="1"/>
  <c r="V88" i="1"/>
  <c r="Q87" i="1"/>
  <c r="S87" i="1"/>
  <c r="P87" i="1"/>
  <c r="T87" i="1"/>
  <c r="V87" i="1"/>
  <c r="Q86" i="1"/>
  <c r="S86" i="1"/>
  <c r="P86" i="1"/>
  <c r="T86" i="1"/>
  <c r="V86" i="1"/>
  <c r="Q82" i="1"/>
  <c r="S82" i="1"/>
  <c r="P82" i="1"/>
  <c r="T82" i="1"/>
  <c r="V82" i="1"/>
  <c r="Q81" i="1"/>
  <c r="S81" i="1"/>
  <c r="P81" i="1"/>
  <c r="T81" i="1"/>
  <c r="V81" i="1"/>
  <c r="Q80" i="1"/>
  <c r="S80" i="1"/>
  <c r="P80" i="1"/>
  <c r="T80" i="1"/>
  <c r="V80" i="1"/>
  <c r="V79" i="1"/>
  <c r="Q78" i="1"/>
  <c r="S78" i="1"/>
  <c r="P78" i="1"/>
  <c r="T78" i="1"/>
  <c r="V78" i="1"/>
  <c r="Q77" i="1"/>
  <c r="S77" i="1"/>
  <c r="P77" i="1"/>
  <c r="T77" i="1"/>
  <c r="V77" i="1"/>
  <c r="Q76" i="1"/>
  <c r="S76" i="1"/>
  <c r="P76" i="1"/>
  <c r="T76" i="1"/>
  <c r="V76" i="1"/>
  <c r="Q75" i="1"/>
  <c r="S75" i="1"/>
  <c r="P75" i="1"/>
  <c r="T75" i="1"/>
  <c r="V75" i="1"/>
  <c r="Q74" i="1"/>
  <c r="S74" i="1"/>
  <c r="P74" i="1"/>
  <c r="T74" i="1"/>
  <c r="V74" i="1"/>
  <c r="Q73" i="1"/>
  <c r="S73" i="1"/>
  <c r="P73" i="1"/>
  <c r="T73" i="1"/>
  <c r="V73" i="1"/>
  <c r="V72" i="1"/>
  <c r="V71" i="1"/>
  <c r="Q70" i="1"/>
  <c r="S70" i="1"/>
  <c r="P70" i="1"/>
  <c r="T70" i="1"/>
  <c r="V70" i="1"/>
  <c r="Q69" i="1"/>
  <c r="S69" i="1"/>
  <c r="P69" i="1"/>
  <c r="T69" i="1"/>
  <c r="V69" i="1"/>
  <c r="Q68" i="1"/>
  <c r="S68" i="1"/>
  <c r="P68" i="1"/>
  <c r="T68" i="1"/>
  <c r="V68" i="1"/>
  <c r="Q67" i="1"/>
  <c r="S67" i="1"/>
  <c r="P67" i="1"/>
  <c r="T67" i="1"/>
  <c r="V67" i="1"/>
  <c r="Q66" i="1"/>
  <c r="S66" i="1"/>
  <c r="P66" i="1"/>
  <c r="T66" i="1"/>
  <c r="V66" i="1"/>
  <c r="Q65" i="1"/>
  <c r="S65" i="1"/>
  <c r="P65" i="1"/>
  <c r="T65" i="1"/>
  <c r="V65" i="1"/>
  <c r="S64" i="1"/>
  <c r="P64" i="1"/>
  <c r="Q64" i="1"/>
  <c r="T64" i="1"/>
  <c r="V64" i="1"/>
  <c r="V63" i="1"/>
  <c r="S62" i="1"/>
  <c r="P62" i="1"/>
  <c r="Q62" i="1"/>
  <c r="T62" i="1"/>
  <c r="V62" i="1"/>
  <c r="V61" i="1"/>
  <c r="S60" i="1"/>
  <c r="P60" i="1"/>
  <c r="Q60" i="1"/>
  <c r="T60" i="1"/>
  <c r="V60" i="1"/>
  <c r="S59" i="1"/>
  <c r="P59" i="1"/>
  <c r="Q59" i="1"/>
  <c r="T59" i="1"/>
  <c r="V59" i="1"/>
  <c r="V58" i="1"/>
  <c r="V57" i="1"/>
  <c r="S56" i="1"/>
  <c r="P56" i="1"/>
  <c r="Q56" i="1"/>
  <c r="T56" i="1"/>
  <c r="V56" i="1"/>
  <c r="S55" i="1"/>
  <c r="P55" i="1"/>
  <c r="Q55" i="1"/>
  <c r="T55" i="1"/>
  <c r="V55" i="1"/>
  <c r="S54" i="1"/>
  <c r="P54" i="1"/>
  <c r="Q54" i="1"/>
  <c r="T54" i="1"/>
  <c r="V54" i="1"/>
  <c r="S53" i="1"/>
  <c r="P53" i="1"/>
  <c r="Q53" i="1"/>
  <c r="T53" i="1"/>
  <c r="V53" i="1"/>
  <c r="S52" i="1"/>
  <c r="P52" i="1"/>
  <c r="Q52" i="1"/>
  <c r="T52" i="1"/>
  <c r="V52" i="1"/>
  <c r="S51" i="1"/>
  <c r="P51" i="1"/>
  <c r="Q51" i="1"/>
  <c r="T51" i="1"/>
  <c r="V51" i="1"/>
  <c r="S50" i="1"/>
  <c r="T50" i="1"/>
  <c r="V50" i="1"/>
  <c r="S49" i="1"/>
  <c r="P49" i="1"/>
  <c r="Q49" i="1"/>
  <c r="T49" i="1"/>
  <c r="V49" i="1"/>
  <c r="S48" i="1"/>
  <c r="P48" i="1"/>
  <c r="Q48" i="1"/>
  <c r="T48" i="1"/>
  <c r="V48" i="1"/>
  <c r="S47" i="1"/>
  <c r="P47" i="1"/>
  <c r="Q47" i="1"/>
  <c r="T47" i="1"/>
  <c r="V47" i="1"/>
  <c r="S46" i="1"/>
  <c r="P46" i="1"/>
  <c r="Q46" i="1"/>
  <c r="T46" i="1"/>
  <c r="V46" i="1"/>
  <c r="V45" i="1"/>
  <c r="S44" i="1"/>
  <c r="T44" i="1"/>
  <c r="V44" i="1"/>
  <c r="S43" i="1"/>
  <c r="P43" i="1"/>
  <c r="Q43" i="1"/>
  <c r="T43" i="1"/>
  <c r="V43" i="1"/>
  <c r="S42" i="1"/>
  <c r="P42" i="1"/>
  <c r="Q42" i="1"/>
  <c r="T42" i="1"/>
  <c r="V42" i="1"/>
  <c r="S41" i="1"/>
  <c r="T41" i="1"/>
  <c r="V41" i="1"/>
  <c r="P40" i="1"/>
  <c r="Q40" i="1"/>
  <c r="T40" i="1"/>
  <c r="V40" i="1"/>
  <c r="P39" i="1"/>
  <c r="Q39" i="1"/>
  <c r="T39" i="1"/>
  <c r="V39" i="1"/>
  <c r="P38" i="1"/>
  <c r="Q38" i="1"/>
  <c r="T38" i="1"/>
  <c r="V38" i="1"/>
  <c r="P37" i="1"/>
  <c r="Q37" i="1"/>
  <c r="T37" i="1"/>
  <c r="V37" i="1"/>
  <c r="P36" i="1"/>
  <c r="Q36" i="1"/>
  <c r="T36" i="1"/>
  <c r="V36" i="1"/>
  <c r="P35" i="1"/>
  <c r="Q35" i="1"/>
  <c r="T35" i="1"/>
  <c r="V35" i="1"/>
  <c r="V34" i="1"/>
  <c r="V33" i="1"/>
  <c r="P32" i="1"/>
  <c r="Q32" i="1"/>
  <c r="T32" i="1"/>
  <c r="V32" i="1"/>
  <c r="V31" i="1"/>
  <c r="V30" i="1"/>
  <c r="P29" i="1"/>
  <c r="Q29" i="1"/>
  <c r="T29" i="1"/>
  <c r="V29" i="1"/>
  <c r="P28" i="1"/>
  <c r="Q28" i="1"/>
  <c r="T28" i="1"/>
  <c r="V28" i="1"/>
  <c r="P27" i="1"/>
  <c r="Q27" i="1"/>
  <c r="T27" i="1"/>
  <c r="V27" i="1"/>
  <c r="P26" i="1"/>
  <c r="Q26" i="1"/>
  <c r="T26" i="1"/>
  <c r="V26" i="1"/>
  <c r="P25" i="1"/>
  <c r="T25" i="1"/>
  <c r="V25" i="1"/>
  <c r="V24" i="1"/>
  <c r="P23" i="1"/>
  <c r="T23" i="1"/>
  <c r="V23" i="1"/>
  <c r="P22" i="1"/>
  <c r="T22" i="1"/>
  <c r="V22" i="1"/>
  <c r="P21" i="1"/>
  <c r="Q21" i="1"/>
  <c r="T21" i="1"/>
  <c r="V21" i="1"/>
  <c r="P20" i="1"/>
  <c r="Q20" i="1"/>
  <c r="T20" i="1"/>
  <c r="V20" i="1"/>
  <c r="P19" i="1"/>
  <c r="Q19" i="1"/>
  <c r="T19" i="1"/>
  <c r="V19" i="1"/>
  <c r="P18" i="1"/>
  <c r="T18" i="1"/>
  <c r="V18" i="1"/>
  <c r="V17" i="1"/>
  <c r="V16" i="1"/>
  <c r="P15" i="1"/>
  <c r="T15" i="1"/>
  <c r="V15" i="1"/>
  <c r="V14" i="1"/>
  <c r="P13" i="1"/>
  <c r="Q13" i="1"/>
  <c r="T13" i="1"/>
  <c r="V13" i="1"/>
  <c r="V12" i="1"/>
  <c r="P11" i="1"/>
  <c r="Q11" i="1"/>
  <c r="T11" i="1"/>
  <c r="V11" i="1"/>
  <c r="P10" i="1"/>
  <c r="Q10" i="1"/>
  <c r="T10" i="1"/>
  <c r="V10" i="1"/>
  <c r="P9" i="1"/>
  <c r="T9" i="1"/>
  <c r="V9" i="1"/>
  <c r="V8" i="1"/>
  <c r="V7" i="1"/>
  <c r="P6" i="1"/>
  <c r="T6" i="1"/>
  <c r="V6" i="1"/>
  <c r="P5" i="1"/>
  <c r="T5" i="1"/>
  <c r="V5" i="1"/>
  <c r="V145" i="1"/>
  <c r="U145" i="1"/>
  <c r="T145" i="1"/>
  <c r="S144" i="1"/>
  <c r="S142" i="1"/>
  <c r="S140" i="1"/>
  <c r="S137" i="1"/>
  <c r="S136" i="1"/>
  <c r="S135" i="1"/>
  <c r="S134" i="1"/>
  <c r="S133" i="1"/>
  <c r="S126" i="1"/>
  <c r="S108" i="1"/>
  <c r="S104" i="1"/>
  <c r="S103" i="1"/>
  <c r="S79" i="1"/>
  <c r="S72" i="1"/>
  <c r="S71" i="1"/>
  <c r="S63" i="1"/>
  <c r="S61" i="1"/>
  <c r="S58" i="1"/>
  <c r="S57" i="1"/>
  <c r="S45" i="1"/>
  <c r="Q144" i="1"/>
  <c r="Q142" i="1"/>
  <c r="Q140" i="1"/>
  <c r="Q137" i="1"/>
  <c r="Q136" i="1"/>
  <c r="Q135" i="1"/>
  <c r="Q134" i="1"/>
  <c r="Q133" i="1"/>
  <c r="Q126" i="1"/>
  <c r="Q108" i="1"/>
  <c r="Q104" i="1"/>
  <c r="Q103" i="1"/>
  <c r="Q79" i="1"/>
  <c r="Q72" i="1"/>
  <c r="Q71" i="1"/>
  <c r="S145" i="1"/>
  <c r="R145" i="1"/>
  <c r="Q145" i="1"/>
  <c r="P8" i="1"/>
  <c r="P145" i="1"/>
  <c r="O145" i="1"/>
  <c r="N145" i="1"/>
  <c r="M145" i="1"/>
</calcChain>
</file>

<file path=xl/sharedStrings.xml><?xml version="1.0" encoding="utf-8"?>
<sst xmlns="http://schemas.openxmlformats.org/spreadsheetml/2006/main" count="1313" uniqueCount="385">
  <si>
    <t>066316U</t>
  </si>
  <si>
    <t>51A1.30</t>
  </si>
  <si>
    <t>AtGrade</t>
  </si>
  <si>
    <t>Public</t>
  </si>
  <si>
    <t>Cheney</t>
  </si>
  <si>
    <t>Spokane</t>
  </si>
  <si>
    <t>Cheney-Spokane</t>
  </si>
  <si>
    <t/>
  </si>
  <si>
    <t>Shoulder Mntd - gates &amp; 12" lens</t>
  </si>
  <si>
    <t>066317B</t>
  </si>
  <si>
    <t>51A1.90</t>
  </si>
  <si>
    <t>SR 904</t>
  </si>
  <si>
    <t>Cantilever Mntd - gates &amp; 12" lens</t>
  </si>
  <si>
    <t>066318H</t>
  </si>
  <si>
    <t>51A2.00</t>
  </si>
  <si>
    <t>Betz Rd</t>
  </si>
  <si>
    <t>Do Not Stop on Tracks R8-8</t>
  </si>
  <si>
    <t>Stop Here on Red</t>
  </si>
  <si>
    <t>066319P</t>
  </si>
  <si>
    <t>51A2.30</t>
  </si>
  <si>
    <t>Paradise Rd</t>
  </si>
  <si>
    <t>Advance Warning W10-2</t>
  </si>
  <si>
    <t>095980Y</t>
  </si>
  <si>
    <t>51A3.10</t>
  </si>
  <si>
    <t>Airway Heights</t>
  </si>
  <si>
    <t>Craig Rd</t>
  </si>
  <si>
    <t>Reflector Bar</t>
  </si>
  <si>
    <t>066321R</t>
  </si>
  <si>
    <t>51A3.50</t>
  </si>
  <si>
    <t>Jensen Rd</t>
  </si>
  <si>
    <t>095978X</t>
  </si>
  <si>
    <t>51A3.68</t>
  </si>
  <si>
    <t>Lawson Rd</t>
  </si>
  <si>
    <t>Stop R1-1</t>
  </si>
  <si>
    <t>095976J</t>
  </si>
  <si>
    <t>51A4.25</t>
  </si>
  <si>
    <t>Garfield Rd</t>
  </si>
  <si>
    <t>066322X</t>
  </si>
  <si>
    <t>51A4.70</t>
  </si>
  <si>
    <t>Meadow Lake  Road</t>
  </si>
  <si>
    <t>Slow Speed</t>
  </si>
  <si>
    <t>095973N</t>
  </si>
  <si>
    <t>51A4.75</t>
  </si>
  <si>
    <t>Hayden Rd</t>
  </si>
  <si>
    <t>066323E</t>
  </si>
  <si>
    <t>51A6.00</t>
  </si>
  <si>
    <t>Medical Lake 4 Lake Rd</t>
  </si>
  <si>
    <t>066224G</t>
  </si>
  <si>
    <t>51A6.30 A</t>
  </si>
  <si>
    <t>Overcrossing</t>
  </si>
  <si>
    <t>SR 90 OC</t>
  </si>
  <si>
    <t>066325T</t>
  </si>
  <si>
    <t>51A6.70</t>
  </si>
  <si>
    <t>066326A</t>
  </si>
  <si>
    <t>51A7.70</t>
  </si>
  <si>
    <t>White Rd</t>
  </si>
  <si>
    <t>922985S</t>
  </si>
  <si>
    <t>51ASA 7.90  38.00</t>
  </si>
  <si>
    <t>Medical Lake</t>
  </si>
  <si>
    <t>SR 902</t>
  </si>
  <si>
    <t>922986Y</t>
  </si>
  <si>
    <t>51ASA 7.90 48.00</t>
  </si>
  <si>
    <t>Private</t>
  </si>
  <si>
    <t>Hallett Road</t>
  </si>
  <si>
    <t>922988M</t>
  </si>
  <si>
    <t>51ASA7.90  160.00</t>
  </si>
  <si>
    <t>McFarlane Road</t>
  </si>
  <si>
    <t>Yield R1-2</t>
  </si>
  <si>
    <t>922987F</t>
  </si>
  <si>
    <t>51ASA 7.90  118.80</t>
  </si>
  <si>
    <t>Thorpe Road</t>
  </si>
  <si>
    <t>066327G</t>
  </si>
  <si>
    <t>51A8.30</t>
  </si>
  <si>
    <t>Welcome Rd</t>
  </si>
  <si>
    <t>066329V</t>
  </si>
  <si>
    <t>51A10.10</t>
  </si>
  <si>
    <t>Keene Rd</t>
  </si>
  <si>
    <t>066330P</t>
  </si>
  <si>
    <t>51A10.60</t>
  </si>
  <si>
    <t>Stanley St</t>
  </si>
  <si>
    <t>Cantilever Mntd - 12" lens</t>
  </si>
  <si>
    <t>066331W</t>
  </si>
  <si>
    <t>51A10.70</t>
  </si>
  <si>
    <t>066335Y</t>
  </si>
  <si>
    <t>51A11.99</t>
  </si>
  <si>
    <t>Brooks Rd</t>
  </si>
  <si>
    <t>066336F</t>
  </si>
  <si>
    <t>51A12.20</t>
  </si>
  <si>
    <t>Hallett Rd</t>
  </si>
  <si>
    <t>066337M</t>
  </si>
  <si>
    <t>51A13.50</t>
  </si>
  <si>
    <t>Ritchey Rd</t>
  </si>
  <si>
    <t>066339B</t>
  </si>
  <si>
    <t>51A14.10</t>
  </si>
  <si>
    <t>Thorpe Rd</t>
  </si>
  <si>
    <t>066341C</t>
  </si>
  <si>
    <t>51A15.00</t>
  </si>
  <si>
    <t>McFarlane Rd</t>
  </si>
  <si>
    <t>Advance Warning W10-4</t>
  </si>
  <si>
    <t>066344X</t>
  </si>
  <si>
    <t>51A17.20</t>
  </si>
  <si>
    <t>Espanola Rd</t>
  </si>
  <si>
    <t>066345E</t>
  </si>
  <si>
    <t>51A17.50 A</t>
  </si>
  <si>
    <t>SR2 OC</t>
  </si>
  <si>
    <t>066347T</t>
  </si>
  <si>
    <t>51A18.50</t>
  </si>
  <si>
    <t>Reardan</t>
  </si>
  <si>
    <t>Sprague Rd</t>
  </si>
  <si>
    <t>066349G</t>
  </si>
  <si>
    <t>51A19.80</t>
  </si>
  <si>
    <t>Ladd Rd</t>
  </si>
  <si>
    <t>066351H</t>
  </si>
  <si>
    <t>51A21.10</t>
  </si>
  <si>
    <t>Coulee Hite Rd</t>
  </si>
  <si>
    <t>066353W</t>
  </si>
  <si>
    <t>51A22.20</t>
  </si>
  <si>
    <t>Stroup Rd/1500</t>
  </si>
  <si>
    <t>066354D</t>
  </si>
  <si>
    <t>51A23.00</t>
  </si>
  <si>
    <t>Mission Rd/28400</t>
  </si>
  <si>
    <t>066357Y</t>
  </si>
  <si>
    <t>51A24.80</t>
  </si>
  <si>
    <t>Lincoln</t>
  </si>
  <si>
    <t>Tramm Rd</t>
  </si>
  <si>
    <t>066358F</t>
  </si>
  <si>
    <t>51A26.60</t>
  </si>
  <si>
    <t>SR 231/Aspen</t>
  </si>
  <si>
    <t>Multiple Track R15-2</t>
  </si>
  <si>
    <t>066359M</t>
  </si>
  <si>
    <t>51A26.70</t>
  </si>
  <si>
    <t>Laurel St</t>
  </si>
  <si>
    <t>066360G</t>
  </si>
  <si>
    <t>51A26.80</t>
  </si>
  <si>
    <t>Lake St</t>
  </si>
  <si>
    <t>066361N</t>
  </si>
  <si>
    <t>51A27.80</t>
  </si>
  <si>
    <t>Riffe Rd</t>
  </si>
  <si>
    <t>066364J</t>
  </si>
  <si>
    <t>51A30.50</t>
  </si>
  <si>
    <t>Schumer Rd</t>
  </si>
  <si>
    <t>066013K</t>
  </si>
  <si>
    <t>51A31.60</t>
  </si>
  <si>
    <t>Mann Rd</t>
  </si>
  <si>
    <t>066014S</t>
  </si>
  <si>
    <t>51A32.90</t>
  </si>
  <si>
    <t>Bald Ridge Rd</t>
  </si>
  <si>
    <t>066016F</t>
  </si>
  <si>
    <t>51A34.20</t>
  </si>
  <si>
    <t>Mondovi Rd</t>
  </si>
  <si>
    <t>066017M</t>
  </si>
  <si>
    <t>51A34.80</t>
  </si>
  <si>
    <t>Davenport</t>
  </si>
  <si>
    <t>Four Corners Rd</t>
  </si>
  <si>
    <t>066018U</t>
  </si>
  <si>
    <t>51A35.60</t>
  </si>
  <si>
    <t>066019B</t>
  </si>
  <si>
    <t>51A36.30</t>
  </si>
  <si>
    <t>Ziemer Rd</t>
  </si>
  <si>
    <t>066020V</t>
  </si>
  <si>
    <t>51A38.00</t>
  </si>
  <si>
    <t>Sunset Hwy</t>
  </si>
  <si>
    <t>066021C</t>
  </si>
  <si>
    <t>51A38.50</t>
  </si>
  <si>
    <t>Oehlwein Rd</t>
  </si>
  <si>
    <t>Advance Warning W10-3</t>
  </si>
  <si>
    <t>066023R</t>
  </si>
  <si>
    <t>51A40.50 A</t>
  </si>
  <si>
    <t>066024X</t>
  </si>
  <si>
    <t>51A41.30</t>
  </si>
  <si>
    <t>3rd St</t>
  </si>
  <si>
    <t>066025E</t>
  </si>
  <si>
    <t>51A41.50</t>
  </si>
  <si>
    <t>4th St</t>
  </si>
  <si>
    <t>066027T</t>
  </si>
  <si>
    <t>51A41.70</t>
  </si>
  <si>
    <t>8th St</t>
  </si>
  <si>
    <t>066028A</t>
  </si>
  <si>
    <t>51A41.80</t>
  </si>
  <si>
    <t>10th St</t>
  </si>
  <si>
    <t>066029G</t>
  </si>
  <si>
    <t>51A41.90</t>
  </si>
  <si>
    <t>SR 28</t>
  </si>
  <si>
    <t>Cantilever Mntd - 8" lens</t>
  </si>
  <si>
    <t>066030B</t>
  </si>
  <si>
    <t>51A42.50</t>
  </si>
  <si>
    <t>Mt View Cemetery</t>
  </si>
  <si>
    <t>066031H</t>
  </si>
  <si>
    <t>51A43.60</t>
  </si>
  <si>
    <t>Leffel Rd</t>
  </si>
  <si>
    <t>066032P</t>
  </si>
  <si>
    <t>51A44.10</t>
  </si>
  <si>
    <t>Mayberry/2966</t>
  </si>
  <si>
    <t>066035K</t>
  </si>
  <si>
    <t>51A45.90</t>
  </si>
  <si>
    <t>2966/Mayberry</t>
  </si>
  <si>
    <t>066036S</t>
  </si>
  <si>
    <t>51A48.04</t>
  </si>
  <si>
    <t>Rocklyn Rd</t>
  </si>
  <si>
    <t>066042V</t>
  </si>
  <si>
    <t>51A56.70</t>
  </si>
  <si>
    <t>Creston</t>
  </si>
  <si>
    <t>Telford Rd/5037</t>
  </si>
  <si>
    <t>066047E</t>
  </si>
  <si>
    <t>51A61.00</t>
  </si>
  <si>
    <t>Hauger (Co Rd 4670)</t>
  </si>
  <si>
    <t>066050M</t>
  </si>
  <si>
    <t>51A63.40</t>
  </si>
  <si>
    <t>Creston Butte</t>
  </si>
  <si>
    <t>066052B</t>
  </si>
  <si>
    <t>51A64.30</t>
  </si>
  <si>
    <t>E St</t>
  </si>
  <si>
    <t>066053H</t>
  </si>
  <si>
    <t>51A64.40</t>
  </si>
  <si>
    <t>Creston Ave</t>
  </si>
  <si>
    <t>066054P</t>
  </si>
  <si>
    <t>51A64.50</t>
  </si>
  <si>
    <t>C St</t>
  </si>
  <si>
    <t>066055W</t>
  </si>
  <si>
    <t>51A64.60</t>
  </si>
  <si>
    <t>B St</t>
  </si>
  <si>
    <t>066056D</t>
  </si>
  <si>
    <t>51A64.70</t>
  </si>
  <si>
    <t>066057K</t>
  </si>
  <si>
    <t>51A64.90</t>
  </si>
  <si>
    <t>Hills Rd</t>
  </si>
  <si>
    <t>51ASD65.10  20.32</t>
  </si>
  <si>
    <t>923009L</t>
  </si>
  <si>
    <t>066058S</t>
  </si>
  <si>
    <t>51A65.81</t>
  </si>
  <si>
    <t>F St</t>
  </si>
  <si>
    <t>066060T</t>
  </si>
  <si>
    <t>51A66.80</t>
  </si>
  <si>
    <t>Roby Rd</t>
  </si>
  <si>
    <t>066061A</t>
  </si>
  <si>
    <t>51A67.31</t>
  </si>
  <si>
    <t>066064V</t>
  </si>
  <si>
    <t>51A69.30</t>
  </si>
  <si>
    <t>Wilbur</t>
  </si>
  <si>
    <t>Sherman Draw Rd</t>
  </si>
  <si>
    <t>066065C</t>
  </si>
  <si>
    <t>51A69.60</t>
  </si>
  <si>
    <t>Haden Rd/4565</t>
  </si>
  <si>
    <t>066067R</t>
  </si>
  <si>
    <t>51A70.60</t>
  </si>
  <si>
    <t>Stambaugh Rd</t>
  </si>
  <si>
    <t>066068X</t>
  </si>
  <si>
    <t>51A71.20</t>
  </si>
  <si>
    <t>Haden Rd</t>
  </si>
  <si>
    <t>066071F</t>
  </si>
  <si>
    <t>51A74.10</t>
  </si>
  <si>
    <t>Bell St</t>
  </si>
  <si>
    <t>066072M</t>
  </si>
  <si>
    <t>51A74.20</t>
  </si>
  <si>
    <t>Brace St</t>
  </si>
  <si>
    <t>Shoulder Mntd - 12" lens</t>
  </si>
  <si>
    <t>066073U</t>
  </si>
  <si>
    <t>51A74.30</t>
  </si>
  <si>
    <t>Anne St</t>
  </si>
  <si>
    <t>066074B</t>
  </si>
  <si>
    <t>51A74.40</t>
  </si>
  <si>
    <t>Division St</t>
  </si>
  <si>
    <t>066075H</t>
  </si>
  <si>
    <t>51A74.50</t>
  </si>
  <si>
    <t>Broadway St</t>
  </si>
  <si>
    <t>066076P</t>
  </si>
  <si>
    <t>51A74.60</t>
  </si>
  <si>
    <t>SR21 - Front St</t>
  </si>
  <si>
    <t>066077W</t>
  </si>
  <si>
    <t>51A77.40</t>
  </si>
  <si>
    <t>Sand Rd</t>
  </si>
  <si>
    <t>066079K</t>
  </si>
  <si>
    <t>51A80.93</t>
  </si>
  <si>
    <t>Schoolhouse Rd</t>
  </si>
  <si>
    <t>066080E</t>
  </si>
  <si>
    <t>51A81.20</t>
  </si>
  <si>
    <t>Almira</t>
  </si>
  <si>
    <t>Govan Rd</t>
  </si>
  <si>
    <t>066082T</t>
  </si>
  <si>
    <t>51A82.20 A</t>
  </si>
  <si>
    <t>066083A</t>
  </si>
  <si>
    <t>51A85.30</t>
  </si>
  <si>
    <t>Corbett Draw Rd</t>
  </si>
  <si>
    <t>066084G</t>
  </si>
  <si>
    <t>51A87.03</t>
  </si>
  <si>
    <t>Raber/County Rd</t>
  </si>
  <si>
    <t>066085N</t>
  </si>
  <si>
    <t>51A87.80</t>
  </si>
  <si>
    <t>2nd or Elm St</t>
  </si>
  <si>
    <t>066086V</t>
  </si>
  <si>
    <t>51A87.90</t>
  </si>
  <si>
    <t>3rd Ave</t>
  </si>
  <si>
    <t>066087C</t>
  </si>
  <si>
    <t>51A88.00</t>
  </si>
  <si>
    <t>Fourth Ave</t>
  </si>
  <si>
    <t>066090K</t>
  </si>
  <si>
    <t>51A88.90</t>
  </si>
  <si>
    <t>Starkel Rd</t>
  </si>
  <si>
    <t>066091S</t>
  </si>
  <si>
    <t>51A89.80</t>
  </si>
  <si>
    <t>Childers Rd</t>
  </si>
  <si>
    <t>066092Y</t>
  </si>
  <si>
    <t>51A90.80</t>
  </si>
  <si>
    <t>Grant</t>
  </si>
  <si>
    <t>W NE Rd</t>
  </si>
  <si>
    <t>066095U</t>
  </si>
  <si>
    <t>51A93.40</t>
  </si>
  <si>
    <t>Hartline</t>
  </si>
  <si>
    <t>U NE Rd</t>
  </si>
  <si>
    <t>066220E</t>
  </si>
  <si>
    <t>51A95.10 U</t>
  </si>
  <si>
    <t>Undercrossing</t>
  </si>
  <si>
    <t>42 NE UC</t>
  </si>
  <si>
    <t>066098P</t>
  </si>
  <si>
    <t>51A95.60</t>
  </si>
  <si>
    <t>S NE Rd</t>
  </si>
  <si>
    <t>066099W</t>
  </si>
  <si>
    <t>51A96.70</t>
  </si>
  <si>
    <t>Range St</t>
  </si>
  <si>
    <t>Shldr Mntd - 12" lens LED</t>
  </si>
  <si>
    <t>066100N</t>
  </si>
  <si>
    <t>51A96.80</t>
  </si>
  <si>
    <t>Chelan St-Main</t>
  </si>
  <si>
    <t>066102C</t>
  </si>
  <si>
    <t>51A97.80</t>
  </si>
  <si>
    <t>066103J</t>
  </si>
  <si>
    <t>51A98.90</t>
  </si>
  <si>
    <t>066106E</t>
  </si>
  <si>
    <t>51A101.10</t>
  </si>
  <si>
    <t>Coulee City</t>
  </si>
  <si>
    <t>SR-2</t>
  </si>
  <si>
    <t>066108T</t>
  </si>
  <si>
    <t>51A103.20</t>
  </si>
  <si>
    <t>"L" NE</t>
  </si>
  <si>
    <t>066113P</t>
  </si>
  <si>
    <t>51A106.70</t>
  </si>
  <si>
    <t>36 NE</t>
  </si>
  <si>
    <t>066214B</t>
  </si>
  <si>
    <t>51ASC107.30  117.20</t>
  </si>
  <si>
    <t>J NE Rd</t>
  </si>
  <si>
    <t>066215H</t>
  </si>
  <si>
    <t>51A107.73</t>
  </si>
  <si>
    <t>066216P</t>
  </si>
  <si>
    <t>51ASC108.11  158.40</t>
  </si>
  <si>
    <t>Arch St</t>
  </si>
  <si>
    <t>066217W</t>
  </si>
  <si>
    <t>51ASC108.41  181.10</t>
  </si>
  <si>
    <t>Douglas at 5th</t>
  </si>
  <si>
    <t>066218D</t>
  </si>
  <si>
    <t>51ASC108.49  185.30</t>
  </si>
  <si>
    <t>6th St at Main</t>
  </si>
  <si>
    <t>USDOT NUMBER</t>
  </si>
  <si>
    <t>UTC NUMBER</t>
  </si>
  <si>
    <t>CROSSING TYPE</t>
  </si>
  <si>
    <t>CLASS</t>
  </si>
  <si>
    <t>CITY</t>
  </si>
  <si>
    <t>COUNTY</t>
  </si>
  <si>
    <t>LATITUDE</t>
  </si>
  <si>
    <t>LONGITUDE</t>
  </si>
  <si>
    <t>ROAD/STREET</t>
  </si>
  <si>
    <t>ACTIVE PROTECTION</t>
  </si>
  <si>
    <t>PASSIVE PROTECTION</t>
  </si>
  <si>
    <t>Yellow - Active Warning Devices</t>
  </si>
  <si>
    <t>Green indicates a private crossing</t>
  </si>
  <si>
    <t>MILEPOST</t>
  </si>
  <si>
    <t>YIELD SIGNS REQUIRED</t>
  </si>
  <si>
    <t>COST, CROSS BUCKS, REFLECTIVE STRIPS</t>
  </si>
  <si>
    <t>COST, YIELD SIGNS</t>
  </si>
  <si>
    <t>COST, LABOR</t>
  </si>
  <si>
    <t>COST, MULTIPLE TRACK SIGNS REQUIRED</t>
  </si>
  <si>
    <t>COST, TOTAL</t>
  </si>
  <si>
    <t>Private Crossing</t>
  </si>
  <si>
    <t>County Road 6572</t>
  </si>
  <si>
    <t>P NE Road</t>
  </si>
  <si>
    <t>Geiger Spur</t>
  </si>
  <si>
    <t>MULTIPLE TRACK SIGNS REQUIRED</t>
  </si>
  <si>
    <t xml:space="preserve"> REFLECTIVE STRIPS REQUIRED</t>
  </si>
  <si>
    <t>Eastern Washington Gateway Railroad Crossings - GCPF Signage Upgrade Project</t>
  </si>
  <si>
    <t>COST, ALL MATERIALS</t>
  </si>
  <si>
    <t>Pinto Ridge Road</t>
  </si>
  <si>
    <t>CROSS BUCKS REQUIRED</t>
  </si>
  <si>
    <t>Q NE Road</t>
  </si>
  <si>
    <t>"A" St (siding)</t>
  </si>
  <si>
    <t xml:space="preserve">A St-Swanson Lk </t>
  </si>
  <si>
    <t>REIMBURSEMENT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</si>
</sst>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0_);_(* \(#,##0.0000\);_(* &quot;-&quot;????_);_(@_)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theme="4" tint="0.59999389629810485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CFDD1"/>
        <bgColor theme="4" tint="0.59999389629810485"/>
      </patternFill>
    </fill>
    <fill>
      <patternFill patternType="solid">
        <fgColor rgb="FFFCFDD1"/>
        <bgColor theme="4" tint="0.79998168889431442"/>
      </patternFill>
    </fill>
    <fill>
      <patternFill patternType="solid">
        <fgColor rgb="FFFCFDD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theme="4" tint="0.59999389629810485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theme="4" tint="0.59999389629810485"/>
      </patternFill>
    </fill>
    <fill>
      <patternFill patternType="solid">
        <fgColor rgb="FFFFFF0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2" borderId="1" xfId="0" applyFont="1" applyFill="1" applyBorder="1"/>
    <xf numFmtId="0" fontId="2" fillId="3" borderId="1" xfId="0" applyFont="1" applyFill="1" applyBorder="1"/>
    <xf numFmtId="0" fontId="1" fillId="4" borderId="1" xfId="0" applyFont="1" applyFill="1" applyBorder="1"/>
    <xf numFmtId="0" fontId="1" fillId="5" borderId="0" xfId="0" applyFont="1" applyFill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1" fillId="10" borderId="1" xfId="0" applyFont="1" applyFill="1" applyBorder="1"/>
    <xf numFmtId="0" fontId="1" fillId="0" borderId="0" xfId="0" applyFont="1" applyBorder="1"/>
    <xf numFmtId="0" fontId="3" fillId="0" borderId="0" xfId="0" applyFont="1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2" fillId="11" borderId="1" xfId="0" applyFont="1" applyFill="1" applyBorder="1"/>
    <xf numFmtId="2" fontId="1" fillId="12" borderId="1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/>
    <xf numFmtId="0" fontId="1" fillId="4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2" fillId="11" borderId="1" xfId="0" applyFont="1" applyFill="1" applyBorder="1"/>
    <xf numFmtId="0" fontId="2" fillId="4" borderId="1" xfId="0" applyFont="1" applyFill="1" applyBorder="1"/>
    <xf numFmtId="2" fontId="1" fillId="9" borderId="1" xfId="0" applyNumberFormat="1" applyFont="1" applyFill="1" applyBorder="1" applyAlignment="1">
      <alignment horizontal="center"/>
    </xf>
    <xf numFmtId="0" fontId="1" fillId="13" borderId="1" xfId="0" applyFont="1" applyFill="1" applyBorder="1"/>
    <xf numFmtId="0" fontId="1" fillId="14" borderId="1" xfId="0" applyFont="1" applyFill="1" applyBorder="1"/>
    <xf numFmtId="43" fontId="1" fillId="0" borderId="1" xfId="0" applyNumberFormat="1" applyFont="1" applyBorder="1"/>
    <xf numFmtId="43" fontId="1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4D79B"/>
      <color rgb="FFFCFDD1"/>
      <color rgb="FFF1F1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9"/>
  <sheetViews>
    <sheetView tabSelected="1" topLeftCell="B107" zoomScaleNormal="100" workbookViewId="0">
      <selection activeCell="U146" sqref="U146"/>
    </sheetView>
  </sheetViews>
  <sheetFormatPr defaultRowHeight="11.25" x14ac:dyDescent="0.2"/>
  <cols>
    <col min="1" max="1" width="7.42578125" style="1" customWidth="1"/>
    <col min="2" max="2" width="14.5703125" style="1" customWidth="1"/>
    <col min="3" max="3" width="7.28515625" style="1" customWidth="1"/>
    <col min="4" max="4" width="13.28515625" style="1" customWidth="1"/>
    <col min="5" max="5" width="10.7109375" style="1" customWidth="1"/>
    <col min="6" max="6" width="5.85546875" style="1" customWidth="1"/>
    <col min="7" max="7" width="10.28515625" style="1" customWidth="1"/>
    <col min="8" max="8" width="6.42578125" style="1" customWidth="1"/>
    <col min="9" max="9" width="7.7109375" style="1" customWidth="1"/>
    <col min="10" max="10" width="9.140625" style="1" customWidth="1"/>
    <col min="11" max="11" width="23.85546875" style="1" customWidth="1"/>
    <col min="12" max="12" width="18.42578125" style="1" customWidth="1"/>
    <col min="13" max="13" width="7.42578125" style="1" customWidth="1"/>
    <col min="14" max="14" width="7.7109375" style="1" customWidth="1"/>
    <col min="15" max="15" width="8" style="1" customWidth="1"/>
    <col min="16" max="16" width="9.140625" style="19"/>
    <col min="17" max="17" width="6.42578125" style="1" customWidth="1"/>
    <col min="18" max="18" width="7.5703125" style="19" customWidth="1"/>
    <col min="19" max="19" width="7.42578125" style="1" customWidth="1"/>
    <col min="20" max="20" width="8.42578125" style="19" customWidth="1"/>
    <col min="21" max="22" width="8.42578125" style="1" customWidth="1"/>
    <col min="23" max="16384" width="9.140625" style="1"/>
  </cols>
  <sheetData>
    <row r="1" spans="1:23" ht="15.75" x14ac:dyDescent="0.25">
      <c r="C1" s="14" t="s">
        <v>377</v>
      </c>
    </row>
    <row r="4" spans="1:23" s="3" customFormat="1" ht="67.5" x14ac:dyDescent="0.2">
      <c r="A4" s="2" t="s">
        <v>364</v>
      </c>
      <c r="B4" s="2" t="s">
        <v>359</v>
      </c>
      <c r="C4" s="2" t="s">
        <v>351</v>
      </c>
      <c r="D4" s="2" t="s">
        <v>352</v>
      </c>
      <c r="E4" s="2" t="s">
        <v>353</v>
      </c>
      <c r="F4" s="2" t="s">
        <v>354</v>
      </c>
      <c r="G4" s="2" t="s">
        <v>355</v>
      </c>
      <c r="H4" s="2" t="s">
        <v>356</v>
      </c>
      <c r="I4" s="2" t="s">
        <v>357</v>
      </c>
      <c r="J4" s="2" t="s">
        <v>358</v>
      </c>
      <c r="K4" s="2" t="s">
        <v>360</v>
      </c>
      <c r="L4" s="2" t="s">
        <v>361</v>
      </c>
      <c r="M4" s="2" t="s">
        <v>380</v>
      </c>
      <c r="N4" s="2" t="s">
        <v>365</v>
      </c>
      <c r="O4" s="2" t="s">
        <v>376</v>
      </c>
      <c r="P4" s="20" t="s">
        <v>366</v>
      </c>
      <c r="Q4" s="2" t="s">
        <v>367</v>
      </c>
      <c r="R4" s="20" t="s">
        <v>375</v>
      </c>
      <c r="S4" s="2" t="s">
        <v>369</v>
      </c>
      <c r="T4" s="20" t="s">
        <v>378</v>
      </c>
      <c r="U4" s="2" t="s">
        <v>368</v>
      </c>
      <c r="V4" s="2" t="s">
        <v>370</v>
      </c>
      <c r="W4" s="20" t="s">
        <v>384</v>
      </c>
    </row>
    <row r="5" spans="1:23" x14ac:dyDescent="0.2">
      <c r="A5" s="30">
        <v>1.3</v>
      </c>
      <c r="B5" s="9" t="s">
        <v>6</v>
      </c>
      <c r="C5" s="9" t="s">
        <v>0</v>
      </c>
      <c r="D5" s="9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>
        <v>47.49971</v>
      </c>
      <c r="J5" s="9">
        <v>-117.5603</v>
      </c>
      <c r="K5" s="9" t="s">
        <v>8</v>
      </c>
      <c r="L5" s="9" t="s">
        <v>7</v>
      </c>
      <c r="M5" s="15">
        <v>2</v>
      </c>
      <c r="N5" s="15"/>
      <c r="O5" s="15">
        <v>4</v>
      </c>
      <c r="P5" s="33">
        <f>+M5*64.78</f>
        <v>129.56</v>
      </c>
      <c r="Q5" s="33"/>
      <c r="R5" s="26"/>
      <c r="S5" s="33"/>
      <c r="T5" s="33">
        <f>(+P5+Q5+S5+4)*1.0875</f>
        <v>145.2465</v>
      </c>
      <c r="U5" s="33">
        <v>192</v>
      </c>
      <c r="V5" s="33">
        <f>+T5+U5</f>
        <v>337.24649999999997</v>
      </c>
      <c r="W5" s="33">
        <v>145.25</v>
      </c>
    </row>
    <row r="6" spans="1:23" x14ac:dyDescent="0.2">
      <c r="A6" s="30">
        <v>1.9</v>
      </c>
      <c r="B6" s="10" t="s">
        <v>11</v>
      </c>
      <c r="C6" s="10" t="s">
        <v>9</v>
      </c>
      <c r="D6" s="10" t="s">
        <v>10</v>
      </c>
      <c r="E6" s="10" t="s">
        <v>2</v>
      </c>
      <c r="F6" s="10" t="s">
        <v>3</v>
      </c>
      <c r="G6" s="10" t="s">
        <v>4</v>
      </c>
      <c r="H6" s="10" t="s">
        <v>5</v>
      </c>
      <c r="I6" s="10">
        <v>47.506500000000003</v>
      </c>
      <c r="J6" s="10">
        <v>-117.56455</v>
      </c>
      <c r="K6" s="10" t="s">
        <v>12</v>
      </c>
      <c r="L6" s="10" t="s">
        <v>7</v>
      </c>
      <c r="M6" s="15">
        <v>2</v>
      </c>
      <c r="N6" s="15"/>
      <c r="O6" s="15">
        <v>4</v>
      </c>
      <c r="P6" s="33">
        <f>+M6*64.78</f>
        <v>129.56</v>
      </c>
      <c r="Q6" s="33"/>
      <c r="R6" s="26"/>
      <c r="S6" s="33"/>
      <c r="T6" s="33">
        <f t="shared" ref="T6:T69" si="0">(+P6+Q6+S6+4)*1.0875</f>
        <v>145.2465</v>
      </c>
      <c r="U6" s="33">
        <v>192</v>
      </c>
      <c r="V6" s="33">
        <f t="shared" ref="V6:V69" si="1">+T6+U6</f>
        <v>337.24649999999997</v>
      </c>
      <c r="W6" s="33">
        <v>145.25</v>
      </c>
    </row>
    <row r="7" spans="1:23" s="7" customFormat="1" x14ac:dyDescent="0.2">
      <c r="A7" s="16">
        <v>2</v>
      </c>
      <c r="B7" s="6" t="s">
        <v>15</v>
      </c>
      <c r="C7" s="6" t="s">
        <v>13</v>
      </c>
      <c r="D7" s="6" t="s">
        <v>14</v>
      </c>
      <c r="E7" s="6" t="s">
        <v>2</v>
      </c>
      <c r="F7" s="6" t="s">
        <v>3</v>
      </c>
      <c r="G7" s="6" t="s">
        <v>4</v>
      </c>
      <c r="H7" s="6" t="s">
        <v>5</v>
      </c>
      <c r="I7" s="6">
        <v>47.507449999999999</v>
      </c>
      <c r="J7" s="6">
        <v>-117.56493</v>
      </c>
      <c r="K7" s="6" t="s">
        <v>7</v>
      </c>
      <c r="L7" s="6" t="s">
        <v>16</v>
      </c>
      <c r="M7" s="15"/>
      <c r="N7" s="15"/>
      <c r="O7" s="15"/>
      <c r="P7" s="33"/>
      <c r="Q7" s="33"/>
      <c r="R7" s="26"/>
      <c r="S7" s="33"/>
      <c r="T7" s="33">
        <v>0</v>
      </c>
      <c r="U7" s="33"/>
      <c r="V7" s="33">
        <f t="shared" si="1"/>
        <v>0</v>
      </c>
      <c r="W7" s="33">
        <v>0</v>
      </c>
    </row>
    <row r="8" spans="1:23" s="7" customFormat="1" x14ac:dyDescent="0.2">
      <c r="A8" s="16">
        <v>2</v>
      </c>
      <c r="B8" s="8" t="s">
        <v>15</v>
      </c>
      <c r="C8" s="8" t="s">
        <v>13</v>
      </c>
      <c r="D8" s="8" t="s">
        <v>14</v>
      </c>
      <c r="E8" s="8" t="s">
        <v>2</v>
      </c>
      <c r="F8" s="8" t="s">
        <v>3</v>
      </c>
      <c r="G8" s="8" t="s">
        <v>4</v>
      </c>
      <c r="H8" s="8" t="s">
        <v>5</v>
      </c>
      <c r="I8" s="8">
        <v>47.507449999999999</v>
      </c>
      <c r="J8" s="8">
        <v>-117.56493</v>
      </c>
      <c r="K8" s="8" t="s">
        <v>7</v>
      </c>
      <c r="L8" s="8" t="s">
        <v>17</v>
      </c>
      <c r="M8" s="15"/>
      <c r="N8" s="15"/>
      <c r="O8" s="15">
        <v>4</v>
      </c>
      <c r="P8" s="33">
        <f>+M8*64.78</f>
        <v>0</v>
      </c>
      <c r="Q8" s="33"/>
      <c r="R8" s="26"/>
      <c r="S8" s="33"/>
      <c r="T8" s="33">
        <v>0</v>
      </c>
      <c r="U8" s="33">
        <v>192</v>
      </c>
      <c r="V8" s="33">
        <f t="shared" si="1"/>
        <v>192</v>
      </c>
      <c r="W8" s="33">
        <v>0</v>
      </c>
    </row>
    <row r="9" spans="1:23" x14ac:dyDescent="0.2">
      <c r="A9" s="30">
        <v>2</v>
      </c>
      <c r="B9" s="9" t="s">
        <v>15</v>
      </c>
      <c r="C9" s="9" t="s">
        <v>13</v>
      </c>
      <c r="D9" s="9" t="s">
        <v>14</v>
      </c>
      <c r="E9" s="9" t="s">
        <v>2</v>
      </c>
      <c r="F9" s="9" t="s">
        <v>3</v>
      </c>
      <c r="G9" s="9" t="s">
        <v>4</v>
      </c>
      <c r="H9" s="9" t="s">
        <v>5</v>
      </c>
      <c r="I9" s="9">
        <v>47.507449999999999</v>
      </c>
      <c r="J9" s="9">
        <v>-117.56493</v>
      </c>
      <c r="K9" s="9" t="s">
        <v>12</v>
      </c>
      <c r="L9" s="9" t="s">
        <v>7</v>
      </c>
      <c r="M9" s="15">
        <v>2</v>
      </c>
      <c r="N9" s="15"/>
      <c r="O9" s="15">
        <v>4</v>
      </c>
      <c r="P9" s="33">
        <f>+M9*64.78</f>
        <v>129.56</v>
      </c>
      <c r="Q9" s="33"/>
      <c r="R9" s="26"/>
      <c r="S9" s="33"/>
      <c r="T9" s="33">
        <f t="shared" si="0"/>
        <v>145.2465</v>
      </c>
      <c r="U9" s="33">
        <v>192</v>
      </c>
      <c r="V9" s="33">
        <f t="shared" si="1"/>
        <v>337.24649999999997</v>
      </c>
      <c r="W9" s="33">
        <v>145.25</v>
      </c>
    </row>
    <row r="10" spans="1:23" s="7" customFormat="1" x14ac:dyDescent="0.2">
      <c r="A10" s="16">
        <v>2.2999999999999998</v>
      </c>
      <c r="B10" s="8" t="s">
        <v>20</v>
      </c>
      <c r="C10" s="8" t="s">
        <v>18</v>
      </c>
      <c r="D10" s="8" t="s">
        <v>19</v>
      </c>
      <c r="E10" s="8" t="s">
        <v>2</v>
      </c>
      <c r="F10" s="8" t="s">
        <v>3</v>
      </c>
      <c r="G10" s="8" t="s">
        <v>4</v>
      </c>
      <c r="H10" s="8" t="s">
        <v>5</v>
      </c>
      <c r="I10" s="8">
        <v>47.513750000000002</v>
      </c>
      <c r="J10" s="8">
        <v>-117.565</v>
      </c>
      <c r="K10" s="8" t="s">
        <v>7</v>
      </c>
      <c r="L10" s="8" t="s">
        <v>21</v>
      </c>
      <c r="M10" s="15">
        <v>2</v>
      </c>
      <c r="N10" s="15">
        <v>2</v>
      </c>
      <c r="O10" s="15">
        <v>4</v>
      </c>
      <c r="P10" s="33">
        <f>+M10*64.78</f>
        <v>129.56</v>
      </c>
      <c r="Q10" s="33">
        <f>+N10*46.82</f>
        <v>93.64</v>
      </c>
      <c r="R10" s="26"/>
      <c r="S10" s="33"/>
      <c r="T10" s="33">
        <f t="shared" si="0"/>
        <v>247.07999999999996</v>
      </c>
      <c r="U10" s="33">
        <v>192</v>
      </c>
      <c r="V10" s="33">
        <f t="shared" si="1"/>
        <v>439.07999999999993</v>
      </c>
      <c r="W10" s="33">
        <v>247.08</v>
      </c>
    </row>
    <row r="11" spans="1:23" s="7" customFormat="1" x14ac:dyDescent="0.2">
      <c r="A11" s="16">
        <v>3.5</v>
      </c>
      <c r="B11" s="8" t="s">
        <v>29</v>
      </c>
      <c r="C11" s="8" t="s">
        <v>27</v>
      </c>
      <c r="D11" s="8" t="s">
        <v>28</v>
      </c>
      <c r="E11" s="8" t="s">
        <v>2</v>
      </c>
      <c r="F11" s="8" t="s">
        <v>3</v>
      </c>
      <c r="G11" s="8" t="s">
        <v>4</v>
      </c>
      <c r="H11" s="8" t="s">
        <v>5</v>
      </c>
      <c r="I11" s="8">
        <v>47.529179999999997</v>
      </c>
      <c r="J11" s="8">
        <v>-117.56977999999999</v>
      </c>
      <c r="K11" s="8" t="s">
        <v>7</v>
      </c>
      <c r="L11" s="8" t="s">
        <v>21</v>
      </c>
      <c r="M11" s="15">
        <v>2</v>
      </c>
      <c r="N11" s="15">
        <v>2</v>
      </c>
      <c r="O11" s="15">
        <v>4</v>
      </c>
      <c r="P11" s="33">
        <f>+M11*64.78</f>
        <v>129.56</v>
      </c>
      <c r="Q11" s="33">
        <f>+N11*46.82</f>
        <v>93.64</v>
      </c>
      <c r="R11" s="26"/>
      <c r="S11" s="33"/>
      <c r="T11" s="33">
        <f t="shared" si="0"/>
        <v>247.07999999999996</v>
      </c>
      <c r="U11" s="33">
        <v>192</v>
      </c>
      <c r="V11" s="33">
        <f t="shared" si="1"/>
        <v>439.07999999999993</v>
      </c>
      <c r="W11" s="33">
        <v>247.08</v>
      </c>
    </row>
    <row r="12" spans="1:23" s="7" customFormat="1" x14ac:dyDescent="0.2">
      <c r="A12" s="16">
        <v>3.5</v>
      </c>
      <c r="B12" s="6" t="s">
        <v>29</v>
      </c>
      <c r="C12" s="6" t="s">
        <v>27</v>
      </c>
      <c r="D12" s="6" t="s">
        <v>28</v>
      </c>
      <c r="E12" s="6" t="s">
        <v>2</v>
      </c>
      <c r="F12" s="6" t="s">
        <v>3</v>
      </c>
      <c r="G12" s="6" t="s">
        <v>4</v>
      </c>
      <c r="H12" s="6" t="s">
        <v>5</v>
      </c>
      <c r="I12" s="6">
        <v>47.529179999999997</v>
      </c>
      <c r="J12" s="6">
        <v>-117.56977999999999</v>
      </c>
      <c r="K12" s="6" t="s">
        <v>7</v>
      </c>
      <c r="L12" s="6" t="s">
        <v>26</v>
      </c>
      <c r="M12" s="15"/>
      <c r="N12" s="15"/>
      <c r="O12" s="15"/>
      <c r="P12" s="33"/>
      <c r="Q12" s="33"/>
      <c r="R12" s="26"/>
      <c r="S12" s="33"/>
      <c r="T12" s="33">
        <v>0</v>
      </c>
      <c r="U12" s="33"/>
      <c r="V12" s="33">
        <f t="shared" si="1"/>
        <v>0</v>
      </c>
      <c r="W12" s="33">
        <v>0</v>
      </c>
    </row>
    <row r="13" spans="1:23" s="7" customFormat="1" x14ac:dyDescent="0.2">
      <c r="A13" s="16">
        <v>4.7</v>
      </c>
      <c r="B13" s="8" t="s">
        <v>39</v>
      </c>
      <c r="C13" s="8" t="s">
        <v>37</v>
      </c>
      <c r="D13" s="8" t="s">
        <v>38</v>
      </c>
      <c r="E13" s="8" t="s">
        <v>2</v>
      </c>
      <c r="F13" s="8" t="s">
        <v>3</v>
      </c>
      <c r="G13" s="8" t="s">
        <v>7</v>
      </c>
      <c r="H13" s="8" t="s">
        <v>5</v>
      </c>
      <c r="I13" s="8">
        <v>47.54374</v>
      </c>
      <c r="J13" s="8">
        <v>-117.58618</v>
      </c>
      <c r="K13" s="8" t="s">
        <v>7</v>
      </c>
      <c r="L13" s="8" t="s">
        <v>26</v>
      </c>
      <c r="M13" s="15">
        <v>2</v>
      </c>
      <c r="N13" s="15">
        <v>2</v>
      </c>
      <c r="O13" s="15">
        <v>4</v>
      </c>
      <c r="P13" s="33">
        <f>+M13*64.78</f>
        <v>129.56</v>
      </c>
      <c r="Q13" s="33">
        <f>+N13*46.82</f>
        <v>93.64</v>
      </c>
      <c r="R13" s="26"/>
      <c r="S13" s="33"/>
      <c r="T13" s="33">
        <f t="shared" si="0"/>
        <v>247.07999999999996</v>
      </c>
      <c r="U13" s="33">
        <v>192</v>
      </c>
      <c r="V13" s="33">
        <f t="shared" si="1"/>
        <v>439.07999999999993</v>
      </c>
      <c r="W13" s="33">
        <v>247.08</v>
      </c>
    </row>
    <row r="14" spans="1:23" s="7" customFormat="1" x14ac:dyDescent="0.2">
      <c r="A14" s="16">
        <v>4.7</v>
      </c>
      <c r="B14" s="6" t="s">
        <v>39</v>
      </c>
      <c r="C14" s="6" t="s">
        <v>37</v>
      </c>
      <c r="D14" s="6" t="s">
        <v>38</v>
      </c>
      <c r="E14" s="6" t="s">
        <v>2</v>
      </c>
      <c r="F14" s="6" t="s">
        <v>3</v>
      </c>
      <c r="G14" s="6" t="s">
        <v>7</v>
      </c>
      <c r="H14" s="6" t="s">
        <v>5</v>
      </c>
      <c r="I14" s="6">
        <v>47.54374</v>
      </c>
      <c r="J14" s="6">
        <v>-117.58618</v>
      </c>
      <c r="K14" s="6" t="s">
        <v>7</v>
      </c>
      <c r="L14" s="6" t="s">
        <v>40</v>
      </c>
      <c r="M14" s="15"/>
      <c r="N14" s="15"/>
      <c r="O14" s="15"/>
      <c r="P14" s="33"/>
      <c r="Q14" s="33"/>
      <c r="R14" s="26"/>
      <c r="S14" s="33"/>
      <c r="T14" s="33">
        <v>0</v>
      </c>
      <c r="U14" s="33"/>
      <c r="V14" s="33">
        <f t="shared" si="1"/>
        <v>0</v>
      </c>
      <c r="W14" s="33">
        <v>0</v>
      </c>
    </row>
    <row r="15" spans="1:23" x14ac:dyDescent="0.2">
      <c r="A15" s="30">
        <v>6</v>
      </c>
      <c r="B15" s="10" t="s">
        <v>46</v>
      </c>
      <c r="C15" s="10" t="s">
        <v>44</v>
      </c>
      <c r="D15" s="10" t="s">
        <v>45</v>
      </c>
      <c r="E15" s="10" t="s">
        <v>2</v>
      </c>
      <c r="F15" s="10" t="s">
        <v>3</v>
      </c>
      <c r="G15" s="10" t="s">
        <v>7</v>
      </c>
      <c r="H15" s="10" t="s">
        <v>5</v>
      </c>
      <c r="I15" s="10">
        <v>47.559330000000003</v>
      </c>
      <c r="J15" s="10">
        <v>-117.59911</v>
      </c>
      <c r="K15" s="10" t="s">
        <v>8</v>
      </c>
      <c r="L15" s="10" t="s">
        <v>7</v>
      </c>
      <c r="M15" s="15">
        <v>2</v>
      </c>
      <c r="N15" s="15"/>
      <c r="O15" s="15">
        <v>4</v>
      </c>
      <c r="P15" s="33">
        <f>+M15*64.78</f>
        <v>129.56</v>
      </c>
      <c r="Q15" s="33"/>
      <c r="R15" s="26"/>
      <c r="S15" s="33"/>
      <c r="T15" s="33">
        <f t="shared" si="0"/>
        <v>145.2465</v>
      </c>
      <c r="U15" s="33">
        <v>192</v>
      </c>
      <c r="V15" s="33">
        <f t="shared" si="1"/>
        <v>337.24649999999997</v>
      </c>
      <c r="W15" s="33">
        <v>145.25</v>
      </c>
    </row>
    <row r="16" spans="1:23" s="7" customFormat="1" x14ac:dyDescent="0.2">
      <c r="A16" s="16">
        <v>6.3</v>
      </c>
      <c r="B16" s="6" t="s">
        <v>50</v>
      </c>
      <c r="C16" s="6" t="s">
        <v>47</v>
      </c>
      <c r="D16" s="6" t="s">
        <v>48</v>
      </c>
      <c r="E16" s="6" t="s">
        <v>49</v>
      </c>
      <c r="F16" s="6" t="s">
        <v>3</v>
      </c>
      <c r="G16" s="6" t="s">
        <v>7</v>
      </c>
      <c r="H16" s="6" t="s">
        <v>5</v>
      </c>
      <c r="I16" s="6">
        <v>47.561979999999998</v>
      </c>
      <c r="J16" s="6">
        <v>-117.60157</v>
      </c>
      <c r="K16" s="6" t="s">
        <v>7</v>
      </c>
      <c r="L16" s="6" t="s">
        <v>7</v>
      </c>
      <c r="M16" s="15"/>
      <c r="N16" s="15"/>
      <c r="O16" s="15"/>
      <c r="P16" s="33"/>
      <c r="Q16" s="33"/>
      <c r="R16" s="26"/>
      <c r="S16" s="33"/>
      <c r="T16" s="33">
        <v>0</v>
      </c>
      <c r="U16" s="33"/>
      <c r="V16" s="33">
        <f t="shared" si="1"/>
        <v>0</v>
      </c>
      <c r="W16" s="33">
        <v>0</v>
      </c>
    </row>
    <row r="17" spans="1:23" s="7" customFormat="1" x14ac:dyDescent="0.2">
      <c r="A17" s="18">
        <v>6.3</v>
      </c>
      <c r="B17" s="4" t="s">
        <v>7</v>
      </c>
      <c r="C17" s="17" t="s">
        <v>7</v>
      </c>
      <c r="D17" s="17" t="s">
        <v>7</v>
      </c>
      <c r="E17" s="4" t="s">
        <v>2</v>
      </c>
      <c r="F17" s="4" t="s">
        <v>62</v>
      </c>
      <c r="G17" s="4" t="s">
        <v>7</v>
      </c>
      <c r="H17" s="4" t="s">
        <v>5</v>
      </c>
      <c r="I17" s="4" t="s">
        <v>7</v>
      </c>
      <c r="J17" s="4" t="s">
        <v>7</v>
      </c>
      <c r="K17" s="4" t="s">
        <v>7</v>
      </c>
      <c r="L17" s="4" t="s">
        <v>7</v>
      </c>
      <c r="M17" s="15"/>
      <c r="N17" s="15"/>
      <c r="O17" s="15"/>
      <c r="P17" s="33"/>
      <c r="Q17" s="33"/>
      <c r="R17" s="26"/>
      <c r="S17" s="33"/>
      <c r="T17" s="33">
        <v>0</v>
      </c>
      <c r="U17" s="33"/>
      <c r="V17" s="33">
        <f t="shared" si="1"/>
        <v>0</v>
      </c>
      <c r="W17" s="33">
        <v>0</v>
      </c>
    </row>
    <row r="18" spans="1:23" x14ac:dyDescent="0.2">
      <c r="A18" s="16">
        <v>6.7</v>
      </c>
      <c r="B18" s="10" t="s">
        <v>25</v>
      </c>
      <c r="C18" s="10" t="s">
        <v>51</v>
      </c>
      <c r="D18" s="10" t="s">
        <v>52</v>
      </c>
      <c r="E18" s="10" t="s">
        <v>2</v>
      </c>
      <c r="F18" s="10" t="s">
        <v>3</v>
      </c>
      <c r="G18" s="10" t="s">
        <v>7</v>
      </c>
      <c r="H18" s="10" t="s">
        <v>5</v>
      </c>
      <c r="I18" s="10">
        <v>47.567970000000003</v>
      </c>
      <c r="J18" s="10">
        <v>-117.60760000000001</v>
      </c>
      <c r="K18" s="10" t="s">
        <v>8</v>
      </c>
      <c r="L18" s="10" t="s">
        <v>7</v>
      </c>
      <c r="M18" s="15">
        <v>2</v>
      </c>
      <c r="N18" s="15"/>
      <c r="O18" s="15">
        <v>4</v>
      </c>
      <c r="P18" s="33">
        <f>+M18*64.78</f>
        <v>129.56</v>
      </c>
      <c r="Q18" s="33"/>
      <c r="R18" s="26"/>
      <c r="S18" s="33"/>
      <c r="T18" s="33">
        <f t="shared" si="0"/>
        <v>145.2465</v>
      </c>
      <c r="U18" s="33">
        <v>192</v>
      </c>
      <c r="V18" s="33">
        <f t="shared" si="1"/>
        <v>337.24649999999997</v>
      </c>
      <c r="W18" s="33">
        <v>145.25</v>
      </c>
    </row>
    <row r="19" spans="1:23" s="7" customFormat="1" x14ac:dyDescent="0.2">
      <c r="A19" s="16">
        <v>7.7</v>
      </c>
      <c r="B19" s="6" t="s">
        <v>55</v>
      </c>
      <c r="C19" s="6" t="s">
        <v>53</v>
      </c>
      <c r="D19" s="6" t="s">
        <v>54</v>
      </c>
      <c r="E19" s="6" t="s">
        <v>2</v>
      </c>
      <c r="F19" s="6" t="s">
        <v>3</v>
      </c>
      <c r="G19" s="6" t="s">
        <v>7</v>
      </c>
      <c r="H19" s="6" t="s">
        <v>5</v>
      </c>
      <c r="I19" s="6">
        <v>47.58005</v>
      </c>
      <c r="J19" s="6">
        <v>-117.62061</v>
      </c>
      <c r="K19" s="6" t="s">
        <v>7</v>
      </c>
      <c r="L19" s="6" t="s">
        <v>26</v>
      </c>
      <c r="M19" s="15">
        <v>2</v>
      </c>
      <c r="N19" s="15">
        <v>2</v>
      </c>
      <c r="O19" s="15">
        <v>4</v>
      </c>
      <c r="P19" s="33">
        <f>+M19*64.78</f>
        <v>129.56</v>
      </c>
      <c r="Q19" s="33">
        <f>+N19*46.82</f>
        <v>93.64</v>
      </c>
      <c r="R19" s="26"/>
      <c r="S19" s="33"/>
      <c r="T19" s="33">
        <f t="shared" si="0"/>
        <v>247.07999999999996</v>
      </c>
      <c r="U19" s="33">
        <v>192</v>
      </c>
      <c r="V19" s="33">
        <f t="shared" si="1"/>
        <v>439.07999999999993</v>
      </c>
      <c r="W19" s="33">
        <v>247.08</v>
      </c>
    </row>
    <row r="20" spans="1:23" s="7" customFormat="1" x14ac:dyDescent="0.2">
      <c r="A20" s="16">
        <v>8.3000000000000007</v>
      </c>
      <c r="B20" s="6" t="s">
        <v>73</v>
      </c>
      <c r="C20" s="6" t="s">
        <v>71</v>
      </c>
      <c r="D20" s="6" t="s">
        <v>72</v>
      </c>
      <c r="E20" s="6" t="s">
        <v>2</v>
      </c>
      <c r="F20" s="6" t="s">
        <v>3</v>
      </c>
      <c r="G20" s="6" t="s">
        <v>58</v>
      </c>
      <c r="H20" s="6" t="s">
        <v>5</v>
      </c>
      <c r="I20" s="6">
        <v>47.585740000000001</v>
      </c>
      <c r="J20" s="6">
        <v>-117.62894</v>
      </c>
      <c r="K20" s="6" t="s">
        <v>7</v>
      </c>
      <c r="L20" s="6" t="s">
        <v>26</v>
      </c>
      <c r="M20" s="15">
        <v>2</v>
      </c>
      <c r="N20" s="15">
        <v>2</v>
      </c>
      <c r="O20" s="15">
        <v>4</v>
      </c>
      <c r="P20" s="33">
        <f>+M20*64.78</f>
        <v>129.56</v>
      </c>
      <c r="Q20" s="33">
        <f>+N20*46.82</f>
        <v>93.64</v>
      </c>
      <c r="R20" s="26"/>
      <c r="S20" s="33"/>
      <c r="T20" s="33">
        <f t="shared" si="0"/>
        <v>247.07999999999996</v>
      </c>
      <c r="U20" s="33">
        <v>192</v>
      </c>
      <c r="V20" s="33">
        <f t="shared" si="1"/>
        <v>439.07999999999993</v>
      </c>
      <c r="W20" s="33">
        <v>247.08</v>
      </c>
    </row>
    <row r="21" spans="1:23" s="7" customFormat="1" x14ac:dyDescent="0.2">
      <c r="A21" s="16">
        <v>10.1</v>
      </c>
      <c r="B21" s="8" t="s">
        <v>76</v>
      </c>
      <c r="C21" s="8" t="s">
        <v>74</v>
      </c>
      <c r="D21" s="8" t="s">
        <v>75</v>
      </c>
      <c r="E21" s="8" t="s">
        <v>2</v>
      </c>
      <c r="F21" s="8" t="s">
        <v>3</v>
      </c>
      <c r="G21" s="8" t="s">
        <v>58</v>
      </c>
      <c r="H21" s="8" t="s">
        <v>5</v>
      </c>
      <c r="I21" s="8">
        <v>47.581110000000002</v>
      </c>
      <c r="J21" s="8">
        <v>-117.66325000000001</v>
      </c>
      <c r="K21" s="8" t="s">
        <v>7</v>
      </c>
      <c r="L21" s="8" t="s">
        <v>26</v>
      </c>
      <c r="M21" s="15">
        <v>2</v>
      </c>
      <c r="N21" s="15">
        <v>2</v>
      </c>
      <c r="O21" s="15">
        <v>4</v>
      </c>
      <c r="P21" s="33">
        <f>+M21*64.78</f>
        <v>129.56</v>
      </c>
      <c r="Q21" s="33">
        <f>+N21*46.82</f>
        <v>93.64</v>
      </c>
      <c r="R21" s="26"/>
      <c r="S21" s="33"/>
      <c r="T21" s="33">
        <f t="shared" si="0"/>
        <v>247.07999999999996</v>
      </c>
      <c r="U21" s="33">
        <v>192</v>
      </c>
      <c r="V21" s="33">
        <f t="shared" si="1"/>
        <v>439.07999999999993</v>
      </c>
      <c r="W21" s="33">
        <v>247.08</v>
      </c>
    </row>
    <row r="22" spans="1:23" x14ac:dyDescent="0.2">
      <c r="A22" s="30">
        <v>10.6</v>
      </c>
      <c r="B22" s="9" t="s">
        <v>79</v>
      </c>
      <c r="C22" s="9" t="s">
        <v>77</v>
      </c>
      <c r="D22" s="9" t="s">
        <v>78</v>
      </c>
      <c r="E22" s="9" t="s">
        <v>2</v>
      </c>
      <c r="F22" s="9" t="s">
        <v>3</v>
      </c>
      <c r="G22" s="9" t="s">
        <v>58</v>
      </c>
      <c r="H22" s="9" t="s">
        <v>5</v>
      </c>
      <c r="I22" s="9">
        <v>47.57837</v>
      </c>
      <c r="J22" s="9">
        <v>-117.67443</v>
      </c>
      <c r="K22" s="9" t="s">
        <v>80</v>
      </c>
      <c r="L22" s="9" t="s">
        <v>7</v>
      </c>
      <c r="M22" s="15">
        <v>2</v>
      </c>
      <c r="N22" s="15"/>
      <c r="O22" s="15">
        <v>4</v>
      </c>
      <c r="P22" s="33">
        <f>+M22*64.78</f>
        <v>129.56</v>
      </c>
      <c r="Q22" s="33"/>
      <c r="R22" s="26"/>
      <c r="S22" s="33"/>
      <c r="T22" s="33">
        <f t="shared" si="0"/>
        <v>145.2465</v>
      </c>
      <c r="U22" s="33">
        <v>192</v>
      </c>
      <c r="V22" s="33">
        <f t="shared" si="1"/>
        <v>337.24649999999997</v>
      </c>
      <c r="W22" s="33">
        <v>145.25</v>
      </c>
    </row>
    <row r="23" spans="1:23" x14ac:dyDescent="0.2">
      <c r="A23" s="30">
        <v>10.7</v>
      </c>
      <c r="B23" s="10" t="s">
        <v>59</v>
      </c>
      <c r="C23" s="10" t="s">
        <v>81</v>
      </c>
      <c r="D23" s="10" t="s">
        <v>82</v>
      </c>
      <c r="E23" s="10" t="s">
        <v>2</v>
      </c>
      <c r="F23" s="10" t="s">
        <v>3</v>
      </c>
      <c r="G23" s="10" t="s">
        <v>58</v>
      </c>
      <c r="H23" s="10" t="s">
        <v>5</v>
      </c>
      <c r="I23" s="10">
        <v>47.579549999999998</v>
      </c>
      <c r="J23" s="10">
        <v>-117.67717</v>
      </c>
      <c r="K23" s="10" t="s">
        <v>80</v>
      </c>
      <c r="L23" s="10" t="s">
        <v>7</v>
      </c>
      <c r="M23" s="15">
        <v>2</v>
      </c>
      <c r="N23" s="15"/>
      <c r="O23" s="15">
        <v>4</v>
      </c>
      <c r="P23" s="33">
        <f>+M23*64.78</f>
        <v>129.56</v>
      </c>
      <c r="Q23" s="33"/>
      <c r="R23" s="26"/>
      <c r="S23" s="33"/>
      <c r="T23" s="33">
        <f t="shared" si="0"/>
        <v>145.2465</v>
      </c>
      <c r="U23" s="33">
        <v>192</v>
      </c>
      <c r="V23" s="33">
        <f t="shared" si="1"/>
        <v>337.24649999999997</v>
      </c>
      <c r="W23" s="33">
        <v>145.25</v>
      </c>
    </row>
    <row r="24" spans="1:23" s="19" customFormat="1" x14ac:dyDescent="0.2">
      <c r="A24" s="18">
        <v>11</v>
      </c>
      <c r="B24" s="21" t="s">
        <v>371</v>
      </c>
      <c r="C24" s="28" t="s">
        <v>7</v>
      </c>
      <c r="D24" s="28" t="s">
        <v>7</v>
      </c>
      <c r="E24" s="21" t="s">
        <v>2</v>
      </c>
      <c r="F24" s="21" t="s">
        <v>62</v>
      </c>
      <c r="G24" s="21" t="s">
        <v>7</v>
      </c>
      <c r="H24" s="21" t="s">
        <v>5</v>
      </c>
      <c r="I24" s="21" t="s">
        <v>7</v>
      </c>
      <c r="J24" s="21" t="s">
        <v>7</v>
      </c>
      <c r="K24" s="21" t="s">
        <v>7</v>
      </c>
      <c r="L24" s="21" t="s">
        <v>7</v>
      </c>
      <c r="M24" s="26"/>
      <c r="N24" s="26"/>
      <c r="O24" s="26"/>
      <c r="P24" s="33"/>
      <c r="Q24" s="33"/>
      <c r="R24" s="26"/>
      <c r="S24" s="33"/>
      <c r="T24" s="33">
        <v>0</v>
      </c>
      <c r="U24" s="33"/>
      <c r="V24" s="33">
        <f t="shared" si="1"/>
        <v>0</v>
      </c>
      <c r="W24" s="33">
        <v>0</v>
      </c>
    </row>
    <row r="25" spans="1:23" x14ac:dyDescent="0.2">
      <c r="A25" s="30">
        <v>12</v>
      </c>
      <c r="B25" s="9" t="s">
        <v>85</v>
      </c>
      <c r="C25" s="9" t="s">
        <v>83</v>
      </c>
      <c r="D25" s="9" t="s">
        <v>84</v>
      </c>
      <c r="E25" s="9" t="s">
        <v>2</v>
      </c>
      <c r="F25" s="9" t="s">
        <v>3</v>
      </c>
      <c r="G25" s="9" t="s">
        <v>58</v>
      </c>
      <c r="H25" s="9" t="s">
        <v>5</v>
      </c>
      <c r="I25" s="9">
        <v>47.592379999999999</v>
      </c>
      <c r="J25" s="9">
        <v>-117.69324</v>
      </c>
      <c r="K25" s="9" t="s">
        <v>8</v>
      </c>
      <c r="L25" s="9" t="s">
        <v>7</v>
      </c>
      <c r="M25" s="15">
        <v>2</v>
      </c>
      <c r="N25" s="15"/>
      <c r="O25" s="15">
        <v>4</v>
      </c>
      <c r="P25" s="33">
        <f>+M25*64.78</f>
        <v>129.56</v>
      </c>
      <c r="Q25" s="33"/>
      <c r="R25" s="26"/>
      <c r="S25" s="33"/>
      <c r="T25" s="33">
        <f t="shared" si="0"/>
        <v>145.2465</v>
      </c>
      <c r="U25" s="33">
        <v>192</v>
      </c>
      <c r="V25" s="33">
        <f t="shared" si="1"/>
        <v>337.24649999999997</v>
      </c>
      <c r="W25" s="33">
        <v>145.25</v>
      </c>
    </row>
    <row r="26" spans="1:23" x14ac:dyDescent="0.2">
      <c r="A26" s="16">
        <v>12.2</v>
      </c>
      <c r="B26" s="8" t="s">
        <v>88</v>
      </c>
      <c r="C26" s="8" t="s">
        <v>86</v>
      </c>
      <c r="D26" s="8" t="s">
        <v>87</v>
      </c>
      <c r="E26" s="8" t="s">
        <v>2</v>
      </c>
      <c r="F26" s="8" t="s">
        <v>3</v>
      </c>
      <c r="G26" s="8" t="s">
        <v>58</v>
      </c>
      <c r="H26" s="8" t="s">
        <v>5</v>
      </c>
      <c r="I26" s="8">
        <v>47.594760000000001</v>
      </c>
      <c r="J26" s="8">
        <v>-117.69620999999999</v>
      </c>
      <c r="K26" s="8" t="s">
        <v>7</v>
      </c>
      <c r="L26" s="8" t="s">
        <v>26</v>
      </c>
      <c r="M26" s="15">
        <v>2</v>
      </c>
      <c r="N26" s="15">
        <v>2</v>
      </c>
      <c r="O26" s="15">
        <v>4</v>
      </c>
      <c r="P26" s="33">
        <f>+M26*64.78</f>
        <v>129.56</v>
      </c>
      <c r="Q26" s="33">
        <f>+N26*46.82</f>
        <v>93.64</v>
      </c>
      <c r="R26" s="26"/>
      <c r="S26" s="33"/>
      <c r="T26" s="33">
        <f t="shared" si="0"/>
        <v>247.07999999999996</v>
      </c>
      <c r="U26" s="33">
        <v>192</v>
      </c>
      <c r="V26" s="33">
        <f t="shared" si="1"/>
        <v>439.07999999999993</v>
      </c>
      <c r="W26" s="33">
        <v>247.08</v>
      </c>
    </row>
    <row r="27" spans="1:23" x14ac:dyDescent="0.2">
      <c r="A27" s="16">
        <v>13.5</v>
      </c>
      <c r="B27" s="6" t="s">
        <v>91</v>
      </c>
      <c r="C27" s="6" t="s">
        <v>89</v>
      </c>
      <c r="D27" s="6" t="s">
        <v>90</v>
      </c>
      <c r="E27" s="6" t="s">
        <v>2</v>
      </c>
      <c r="F27" s="6" t="s">
        <v>3</v>
      </c>
      <c r="G27" s="6" t="s">
        <v>58</v>
      </c>
      <c r="H27" s="6" t="s">
        <v>5</v>
      </c>
      <c r="I27" s="6">
        <v>47.609569999999998</v>
      </c>
      <c r="J27" s="6">
        <v>-117.71478999999999</v>
      </c>
      <c r="K27" s="6" t="s">
        <v>7</v>
      </c>
      <c r="L27" s="6" t="s">
        <v>26</v>
      </c>
      <c r="M27" s="15">
        <v>2</v>
      </c>
      <c r="N27" s="15">
        <v>2</v>
      </c>
      <c r="O27" s="15">
        <v>4</v>
      </c>
      <c r="P27" s="33">
        <f>+M27*64.78</f>
        <v>129.56</v>
      </c>
      <c r="Q27" s="33">
        <f>+N27*46.82</f>
        <v>93.64</v>
      </c>
      <c r="R27" s="26"/>
      <c r="S27" s="33"/>
      <c r="T27" s="33">
        <f t="shared" si="0"/>
        <v>247.07999999999996</v>
      </c>
      <c r="U27" s="33">
        <v>192</v>
      </c>
      <c r="V27" s="33">
        <f t="shared" si="1"/>
        <v>439.07999999999993</v>
      </c>
      <c r="W27" s="33">
        <v>247.08</v>
      </c>
    </row>
    <row r="28" spans="1:23" x14ac:dyDescent="0.2">
      <c r="A28" s="16">
        <v>14.1</v>
      </c>
      <c r="B28" s="8" t="s">
        <v>94</v>
      </c>
      <c r="C28" s="8" t="s">
        <v>92</v>
      </c>
      <c r="D28" s="8" t="s">
        <v>93</v>
      </c>
      <c r="E28" s="8" t="s">
        <v>2</v>
      </c>
      <c r="F28" s="8" t="s">
        <v>3</v>
      </c>
      <c r="G28" s="8" t="s">
        <v>58</v>
      </c>
      <c r="H28" s="8" t="s">
        <v>5</v>
      </c>
      <c r="I28" s="8">
        <v>47.615079999999999</v>
      </c>
      <c r="J28" s="8">
        <v>-117.72119000000001</v>
      </c>
      <c r="K28" s="8" t="s">
        <v>7</v>
      </c>
      <c r="L28" s="8" t="s">
        <v>26</v>
      </c>
      <c r="M28" s="15">
        <v>2</v>
      </c>
      <c r="N28" s="15">
        <v>2</v>
      </c>
      <c r="O28" s="15">
        <v>4</v>
      </c>
      <c r="P28" s="33">
        <f>+M28*64.78</f>
        <v>129.56</v>
      </c>
      <c r="Q28" s="33">
        <f>+N28*46.82</f>
        <v>93.64</v>
      </c>
      <c r="R28" s="26"/>
      <c r="S28" s="33"/>
      <c r="T28" s="33">
        <f t="shared" si="0"/>
        <v>247.07999999999996</v>
      </c>
      <c r="U28" s="33">
        <v>192</v>
      </c>
      <c r="V28" s="33">
        <f t="shared" si="1"/>
        <v>439.07999999999993</v>
      </c>
      <c r="W28" s="33">
        <v>247.08</v>
      </c>
    </row>
    <row r="29" spans="1:23" x14ac:dyDescent="0.2">
      <c r="A29" s="16">
        <v>15</v>
      </c>
      <c r="B29" s="6" t="s">
        <v>97</v>
      </c>
      <c r="C29" s="6" t="s">
        <v>95</v>
      </c>
      <c r="D29" s="6" t="s">
        <v>96</v>
      </c>
      <c r="E29" s="6" t="s">
        <v>2</v>
      </c>
      <c r="F29" s="6" t="s">
        <v>3</v>
      </c>
      <c r="G29" s="6" t="s">
        <v>58</v>
      </c>
      <c r="H29" s="6" t="s">
        <v>5</v>
      </c>
      <c r="I29" s="6">
        <v>47.628779999999999</v>
      </c>
      <c r="J29" s="6">
        <v>-117.71754</v>
      </c>
      <c r="K29" s="6" t="s">
        <v>7</v>
      </c>
      <c r="L29" s="6" t="s">
        <v>98</v>
      </c>
      <c r="M29" s="15">
        <v>2</v>
      </c>
      <c r="N29" s="15">
        <v>2</v>
      </c>
      <c r="O29" s="15">
        <v>4</v>
      </c>
      <c r="P29" s="33">
        <f>+M29*64.78</f>
        <v>129.56</v>
      </c>
      <c r="Q29" s="33">
        <f>+N29*46.82</f>
        <v>93.64</v>
      </c>
      <c r="R29" s="26"/>
      <c r="S29" s="33"/>
      <c r="T29" s="33">
        <f t="shared" si="0"/>
        <v>247.07999999999996</v>
      </c>
      <c r="U29" s="33">
        <v>192</v>
      </c>
      <c r="V29" s="33">
        <f t="shared" si="1"/>
        <v>439.07999999999993</v>
      </c>
      <c r="W29" s="33">
        <v>247.08</v>
      </c>
    </row>
    <row r="30" spans="1:23" x14ac:dyDescent="0.2">
      <c r="A30" s="16">
        <v>15</v>
      </c>
      <c r="B30" s="8" t="s">
        <v>97</v>
      </c>
      <c r="C30" s="8" t="s">
        <v>95</v>
      </c>
      <c r="D30" s="8" t="s">
        <v>96</v>
      </c>
      <c r="E30" s="8" t="s">
        <v>2</v>
      </c>
      <c r="F30" s="8" t="s">
        <v>3</v>
      </c>
      <c r="G30" s="8" t="s">
        <v>58</v>
      </c>
      <c r="H30" s="8" t="s">
        <v>5</v>
      </c>
      <c r="I30" s="8">
        <v>47.628779999999999</v>
      </c>
      <c r="J30" s="8">
        <v>-117.71754</v>
      </c>
      <c r="K30" s="8" t="s">
        <v>7</v>
      </c>
      <c r="L30" s="8" t="s">
        <v>26</v>
      </c>
      <c r="M30" s="15"/>
      <c r="N30" s="15"/>
      <c r="O30" s="15"/>
      <c r="P30" s="33"/>
      <c r="Q30" s="33"/>
      <c r="R30" s="26"/>
      <c r="S30" s="33"/>
      <c r="T30" s="33">
        <v>0</v>
      </c>
      <c r="U30" s="33"/>
      <c r="V30" s="33">
        <f t="shared" si="1"/>
        <v>0</v>
      </c>
      <c r="W30" s="33">
        <v>0</v>
      </c>
    </row>
    <row r="31" spans="1:23" s="19" customFormat="1" x14ac:dyDescent="0.2">
      <c r="A31" s="18">
        <v>16.350000000000001</v>
      </c>
      <c r="B31" s="21" t="s">
        <v>371</v>
      </c>
      <c r="C31" s="28" t="s">
        <v>7</v>
      </c>
      <c r="D31" s="28" t="s">
        <v>7</v>
      </c>
      <c r="E31" s="21" t="s">
        <v>2</v>
      </c>
      <c r="F31" s="21" t="s">
        <v>62</v>
      </c>
      <c r="G31" s="21" t="s">
        <v>7</v>
      </c>
      <c r="H31" s="21" t="s">
        <v>5</v>
      </c>
      <c r="I31" s="21" t="s">
        <v>7</v>
      </c>
      <c r="J31" s="21" t="s">
        <v>7</v>
      </c>
      <c r="K31" s="21" t="s">
        <v>7</v>
      </c>
      <c r="L31" s="21" t="s">
        <v>7</v>
      </c>
      <c r="M31" s="26"/>
      <c r="N31" s="26"/>
      <c r="O31" s="26"/>
      <c r="P31" s="33"/>
      <c r="Q31" s="33"/>
      <c r="R31" s="26"/>
      <c r="S31" s="33"/>
      <c r="T31" s="33">
        <v>0</v>
      </c>
      <c r="U31" s="33"/>
      <c r="V31" s="33">
        <f t="shared" si="1"/>
        <v>0</v>
      </c>
      <c r="W31" s="33">
        <v>0</v>
      </c>
    </row>
    <row r="32" spans="1:23" x14ac:dyDescent="0.2">
      <c r="A32" s="16">
        <v>17.2</v>
      </c>
      <c r="B32" s="6" t="s">
        <v>101</v>
      </c>
      <c r="C32" s="6" t="s">
        <v>99</v>
      </c>
      <c r="D32" s="6" t="s">
        <v>100</v>
      </c>
      <c r="E32" s="6" t="s">
        <v>2</v>
      </c>
      <c r="F32" s="6" t="s">
        <v>3</v>
      </c>
      <c r="G32" s="6" t="s">
        <v>58</v>
      </c>
      <c r="H32" s="6" t="s">
        <v>5</v>
      </c>
      <c r="I32" s="6">
        <v>47.640549999999998</v>
      </c>
      <c r="J32" s="6">
        <v>-117.73335</v>
      </c>
      <c r="K32" s="6" t="s">
        <v>7</v>
      </c>
      <c r="L32" s="6" t="s">
        <v>26</v>
      </c>
      <c r="M32" s="15">
        <v>2</v>
      </c>
      <c r="N32" s="15">
        <v>2</v>
      </c>
      <c r="O32" s="15">
        <v>4</v>
      </c>
      <c r="P32" s="33">
        <f>+M32*64.78</f>
        <v>129.56</v>
      </c>
      <c r="Q32" s="33">
        <f>+N32*46.82</f>
        <v>93.64</v>
      </c>
      <c r="R32" s="26"/>
      <c r="S32" s="33"/>
      <c r="T32" s="33">
        <f t="shared" si="0"/>
        <v>247.07999999999996</v>
      </c>
      <c r="U32" s="33">
        <v>192</v>
      </c>
      <c r="V32" s="33">
        <f t="shared" si="1"/>
        <v>439.07999999999993</v>
      </c>
      <c r="W32" s="33">
        <v>247.08</v>
      </c>
    </row>
    <row r="33" spans="1:23" x14ac:dyDescent="0.2">
      <c r="A33" s="16"/>
      <c r="B33" s="8" t="s">
        <v>104</v>
      </c>
      <c r="C33" s="8" t="s">
        <v>102</v>
      </c>
      <c r="D33" s="8" t="s">
        <v>103</v>
      </c>
      <c r="E33" s="8" t="s">
        <v>49</v>
      </c>
      <c r="F33" s="8" t="s">
        <v>3</v>
      </c>
      <c r="G33" s="8" t="s">
        <v>58</v>
      </c>
      <c r="H33" s="8" t="s">
        <v>5</v>
      </c>
      <c r="I33" s="8">
        <v>47.643619999999999</v>
      </c>
      <c r="J33" s="8">
        <v>-117.73903</v>
      </c>
      <c r="K33" s="8" t="s">
        <v>7</v>
      </c>
      <c r="L33" s="8" t="s">
        <v>7</v>
      </c>
      <c r="M33" s="15"/>
      <c r="N33" s="15"/>
      <c r="O33" s="15"/>
      <c r="P33" s="33"/>
      <c r="Q33" s="33"/>
      <c r="R33" s="26"/>
      <c r="S33" s="33"/>
      <c r="T33" s="33">
        <v>0</v>
      </c>
      <c r="U33" s="33"/>
      <c r="V33" s="33">
        <f t="shared" si="1"/>
        <v>0</v>
      </c>
      <c r="W33" s="33">
        <v>0</v>
      </c>
    </row>
    <row r="34" spans="1:23" s="19" customFormat="1" x14ac:dyDescent="0.2">
      <c r="A34" s="18">
        <v>17.5</v>
      </c>
      <c r="B34" s="21" t="s">
        <v>371</v>
      </c>
      <c r="C34" s="28" t="s">
        <v>7</v>
      </c>
      <c r="D34" s="28" t="s">
        <v>7</v>
      </c>
      <c r="E34" s="21" t="s">
        <v>2</v>
      </c>
      <c r="F34" s="21" t="s">
        <v>62</v>
      </c>
      <c r="G34" s="21" t="s">
        <v>7</v>
      </c>
      <c r="H34" s="21" t="s">
        <v>5</v>
      </c>
      <c r="I34" s="21" t="s">
        <v>7</v>
      </c>
      <c r="J34" s="21" t="s">
        <v>7</v>
      </c>
      <c r="K34" s="21" t="s">
        <v>7</v>
      </c>
      <c r="L34" s="21" t="s">
        <v>7</v>
      </c>
      <c r="M34" s="26"/>
      <c r="N34" s="26"/>
      <c r="O34" s="26"/>
      <c r="P34" s="33"/>
      <c r="Q34" s="33"/>
      <c r="R34" s="26"/>
      <c r="S34" s="33"/>
      <c r="T34" s="33">
        <v>0</v>
      </c>
      <c r="U34" s="33"/>
      <c r="V34" s="33">
        <f t="shared" si="1"/>
        <v>0</v>
      </c>
      <c r="W34" s="33">
        <v>0</v>
      </c>
    </row>
    <row r="35" spans="1:23" x14ac:dyDescent="0.2">
      <c r="A35" s="16">
        <v>18.5</v>
      </c>
      <c r="B35" s="6" t="s">
        <v>108</v>
      </c>
      <c r="C35" s="6" t="s">
        <v>105</v>
      </c>
      <c r="D35" s="6" t="s">
        <v>106</v>
      </c>
      <c r="E35" s="6" t="s">
        <v>2</v>
      </c>
      <c r="F35" s="6" t="s">
        <v>3</v>
      </c>
      <c r="G35" s="6" t="s">
        <v>107</v>
      </c>
      <c r="H35" s="6" t="s">
        <v>5</v>
      </c>
      <c r="I35" s="6">
        <v>47.658079999999998</v>
      </c>
      <c r="J35" s="6">
        <v>-117.74156000000001</v>
      </c>
      <c r="K35" s="6" t="s">
        <v>7</v>
      </c>
      <c r="L35" s="6" t="s">
        <v>26</v>
      </c>
      <c r="M35" s="15">
        <v>2</v>
      </c>
      <c r="N35" s="15">
        <v>2</v>
      </c>
      <c r="O35" s="15">
        <v>4</v>
      </c>
      <c r="P35" s="33">
        <f>+M35*64.78</f>
        <v>129.56</v>
      </c>
      <c r="Q35" s="33">
        <f>+N35*46.82</f>
        <v>93.64</v>
      </c>
      <c r="R35" s="26"/>
      <c r="S35" s="33"/>
      <c r="T35" s="33">
        <f t="shared" si="0"/>
        <v>247.07999999999996</v>
      </c>
      <c r="U35" s="33">
        <v>192</v>
      </c>
      <c r="V35" s="33">
        <f t="shared" si="1"/>
        <v>439.07999999999993</v>
      </c>
      <c r="W35" s="33">
        <v>247.08</v>
      </c>
    </row>
    <row r="36" spans="1:23" x14ac:dyDescent="0.2">
      <c r="A36" s="16">
        <v>19.8</v>
      </c>
      <c r="B36" s="8" t="s">
        <v>111</v>
      </c>
      <c r="C36" s="8" t="s">
        <v>109</v>
      </c>
      <c r="D36" s="8" t="s">
        <v>110</v>
      </c>
      <c r="E36" s="8" t="s">
        <v>2</v>
      </c>
      <c r="F36" s="8" t="s">
        <v>3</v>
      </c>
      <c r="G36" s="8" t="s">
        <v>107</v>
      </c>
      <c r="H36" s="8" t="s">
        <v>5</v>
      </c>
      <c r="I36" s="8">
        <v>47.67313</v>
      </c>
      <c r="J36" s="8">
        <v>-117.75484</v>
      </c>
      <c r="K36" s="8" t="s">
        <v>7</v>
      </c>
      <c r="L36" s="8" t="s">
        <v>26</v>
      </c>
      <c r="M36" s="15">
        <v>2</v>
      </c>
      <c r="N36" s="15">
        <v>2</v>
      </c>
      <c r="O36" s="15">
        <v>4</v>
      </c>
      <c r="P36" s="33">
        <f>+M36*64.78</f>
        <v>129.56</v>
      </c>
      <c r="Q36" s="33">
        <f>+N36*46.82</f>
        <v>93.64</v>
      </c>
      <c r="R36" s="26"/>
      <c r="S36" s="33"/>
      <c r="T36" s="33">
        <f t="shared" si="0"/>
        <v>247.07999999999996</v>
      </c>
      <c r="U36" s="33">
        <v>192</v>
      </c>
      <c r="V36" s="33">
        <f t="shared" si="1"/>
        <v>439.07999999999993</v>
      </c>
      <c r="W36" s="33">
        <v>247.08</v>
      </c>
    </row>
    <row r="37" spans="1:23" x14ac:dyDescent="0.2">
      <c r="A37" s="16">
        <v>21.1</v>
      </c>
      <c r="B37" s="6" t="s">
        <v>114</v>
      </c>
      <c r="C37" s="6" t="s">
        <v>112</v>
      </c>
      <c r="D37" s="6" t="s">
        <v>113</v>
      </c>
      <c r="E37" s="6" t="s">
        <v>2</v>
      </c>
      <c r="F37" s="6" t="s">
        <v>3</v>
      </c>
      <c r="G37" s="6" t="s">
        <v>107</v>
      </c>
      <c r="H37" s="6" t="s">
        <v>5</v>
      </c>
      <c r="I37" s="6">
        <v>47.664929999999998</v>
      </c>
      <c r="J37" s="6">
        <v>-117.77708</v>
      </c>
      <c r="K37" s="6" t="s">
        <v>7</v>
      </c>
      <c r="L37" s="6" t="s">
        <v>26</v>
      </c>
      <c r="M37" s="15">
        <v>2</v>
      </c>
      <c r="N37" s="15">
        <v>2</v>
      </c>
      <c r="O37" s="15">
        <v>4</v>
      </c>
      <c r="P37" s="33">
        <f>+M37*64.78</f>
        <v>129.56</v>
      </c>
      <c r="Q37" s="33">
        <f>+N37*46.82</f>
        <v>93.64</v>
      </c>
      <c r="R37" s="26"/>
      <c r="S37" s="33"/>
      <c r="T37" s="33">
        <f t="shared" si="0"/>
        <v>247.07999999999996</v>
      </c>
      <c r="U37" s="33">
        <v>192</v>
      </c>
      <c r="V37" s="33">
        <f t="shared" si="1"/>
        <v>439.07999999999993</v>
      </c>
      <c r="W37" s="33">
        <v>247.08</v>
      </c>
    </row>
    <row r="38" spans="1:23" x14ac:dyDescent="0.2">
      <c r="A38" s="16">
        <v>22.2</v>
      </c>
      <c r="B38" s="8" t="s">
        <v>117</v>
      </c>
      <c r="C38" s="8" t="s">
        <v>115</v>
      </c>
      <c r="D38" s="8" t="s">
        <v>116</v>
      </c>
      <c r="E38" s="8" t="s">
        <v>2</v>
      </c>
      <c r="F38" s="8" t="s">
        <v>3</v>
      </c>
      <c r="G38" s="8" t="s">
        <v>107</v>
      </c>
      <c r="H38" s="8" t="s">
        <v>5</v>
      </c>
      <c r="I38" s="8">
        <v>47.664009999999998</v>
      </c>
      <c r="J38" s="8">
        <v>-117.79801999999999</v>
      </c>
      <c r="K38" s="8" t="s">
        <v>7</v>
      </c>
      <c r="L38" s="8" t="s">
        <v>26</v>
      </c>
      <c r="M38" s="15">
        <v>2</v>
      </c>
      <c r="N38" s="15">
        <v>2</v>
      </c>
      <c r="O38" s="15">
        <v>4</v>
      </c>
      <c r="P38" s="33">
        <f>+M38*64.78</f>
        <v>129.56</v>
      </c>
      <c r="Q38" s="33">
        <f>+N38*46.82</f>
        <v>93.64</v>
      </c>
      <c r="R38" s="26"/>
      <c r="S38" s="33"/>
      <c r="T38" s="33">
        <f t="shared" si="0"/>
        <v>247.07999999999996</v>
      </c>
      <c r="U38" s="33">
        <v>192</v>
      </c>
      <c r="V38" s="33">
        <f t="shared" si="1"/>
        <v>439.07999999999993</v>
      </c>
      <c r="W38" s="33">
        <v>247.08</v>
      </c>
    </row>
    <row r="39" spans="1:23" x14ac:dyDescent="0.2">
      <c r="A39" s="16">
        <v>23</v>
      </c>
      <c r="B39" s="6" t="s">
        <v>120</v>
      </c>
      <c r="C39" s="6" t="s">
        <v>118</v>
      </c>
      <c r="D39" s="6" t="s">
        <v>119</v>
      </c>
      <c r="E39" s="6" t="s">
        <v>2</v>
      </c>
      <c r="F39" s="6" t="s">
        <v>3</v>
      </c>
      <c r="G39" s="6" t="s">
        <v>107</v>
      </c>
      <c r="H39" s="6" t="s">
        <v>5</v>
      </c>
      <c r="I39" s="6">
        <v>47.672789999999999</v>
      </c>
      <c r="J39" s="6">
        <v>-117.80777</v>
      </c>
      <c r="K39" s="6" t="s">
        <v>7</v>
      </c>
      <c r="L39" s="6" t="s">
        <v>7</v>
      </c>
      <c r="M39" s="15">
        <v>2</v>
      </c>
      <c r="N39" s="15">
        <v>2</v>
      </c>
      <c r="O39" s="15">
        <v>4</v>
      </c>
      <c r="P39" s="33">
        <f>+M39*64.78</f>
        <v>129.56</v>
      </c>
      <c r="Q39" s="33">
        <f>+N39*46.82</f>
        <v>93.64</v>
      </c>
      <c r="R39" s="26"/>
      <c r="S39" s="33"/>
      <c r="T39" s="33">
        <f t="shared" si="0"/>
        <v>247.07999999999996</v>
      </c>
      <c r="U39" s="33">
        <v>192</v>
      </c>
      <c r="V39" s="33">
        <f t="shared" si="1"/>
        <v>439.07999999999993</v>
      </c>
      <c r="W39" s="33">
        <v>247.08</v>
      </c>
    </row>
    <row r="40" spans="1:23" x14ac:dyDescent="0.2">
      <c r="A40" s="16">
        <v>24.8</v>
      </c>
      <c r="B40" s="8" t="s">
        <v>124</v>
      </c>
      <c r="C40" s="8" t="s">
        <v>121</v>
      </c>
      <c r="D40" s="8" t="s">
        <v>122</v>
      </c>
      <c r="E40" s="8" t="s">
        <v>2</v>
      </c>
      <c r="F40" s="8" t="s">
        <v>3</v>
      </c>
      <c r="G40" s="8" t="s">
        <v>107</v>
      </c>
      <c r="H40" s="8" t="s">
        <v>123</v>
      </c>
      <c r="I40" s="8">
        <v>47.680549999999997</v>
      </c>
      <c r="J40" s="8">
        <v>-117.84162000000001</v>
      </c>
      <c r="K40" s="8" t="s">
        <v>7</v>
      </c>
      <c r="L40" s="8" t="s">
        <v>7</v>
      </c>
      <c r="M40" s="15">
        <v>2</v>
      </c>
      <c r="N40" s="15">
        <v>2</v>
      </c>
      <c r="O40" s="15">
        <v>4</v>
      </c>
      <c r="P40" s="33">
        <f>+M40*64.78</f>
        <v>129.56</v>
      </c>
      <c r="Q40" s="33">
        <f>+N40*46.82</f>
        <v>93.64</v>
      </c>
      <c r="R40" s="26"/>
      <c r="S40" s="33"/>
      <c r="T40" s="33">
        <f t="shared" si="0"/>
        <v>247.07999999999996</v>
      </c>
      <c r="U40" s="33">
        <v>192</v>
      </c>
      <c r="V40" s="33">
        <f t="shared" si="1"/>
        <v>439.07999999999993</v>
      </c>
      <c r="W40" s="33">
        <v>247.08</v>
      </c>
    </row>
    <row r="41" spans="1:23" x14ac:dyDescent="0.2">
      <c r="A41" s="16">
        <v>26.6</v>
      </c>
      <c r="B41" s="6" t="s">
        <v>127</v>
      </c>
      <c r="C41" s="6" t="s">
        <v>125</v>
      </c>
      <c r="D41" s="6" t="s">
        <v>126</v>
      </c>
      <c r="E41" s="6" t="s">
        <v>2</v>
      </c>
      <c r="F41" s="6" t="s">
        <v>3</v>
      </c>
      <c r="G41" s="6" t="s">
        <v>107</v>
      </c>
      <c r="H41" s="6" t="s">
        <v>123</v>
      </c>
      <c r="I41" s="6">
        <v>47.670720000000003</v>
      </c>
      <c r="J41" s="6">
        <v>-117.87797999999999</v>
      </c>
      <c r="K41" s="6" t="s">
        <v>7</v>
      </c>
      <c r="L41" s="6" t="s">
        <v>128</v>
      </c>
      <c r="M41" s="15"/>
      <c r="N41" s="15"/>
      <c r="O41" s="15"/>
      <c r="P41" s="33"/>
      <c r="Q41" s="33"/>
      <c r="R41" s="26">
        <v>2</v>
      </c>
      <c r="S41" s="33">
        <f>+R41*36.36</f>
        <v>72.72</v>
      </c>
      <c r="T41" s="33">
        <f t="shared" si="0"/>
        <v>83.432999999999993</v>
      </c>
      <c r="U41" s="33">
        <v>256</v>
      </c>
      <c r="V41" s="33">
        <f t="shared" si="1"/>
        <v>339.43299999999999</v>
      </c>
      <c r="W41" s="33">
        <v>83.43</v>
      </c>
    </row>
    <row r="42" spans="1:23" x14ac:dyDescent="0.2">
      <c r="A42" s="16">
        <v>26.6</v>
      </c>
      <c r="B42" s="10" t="s">
        <v>127</v>
      </c>
      <c r="C42" s="10" t="s">
        <v>125</v>
      </c>
      <c r="D42" s="10" t="s">
        <v>126</v>
      </c>
      <c r="E42" s="10" t="s">
        <v>2</v>
      </c>
      <c r="F42" s="10" t="s">
        <v>3</v>
      </c>
      <c r="G42" s="10" t="s">
        <v>107</v>
      </c>
      <c r="H42" s="10" t="s">
        <v>123</v>
      </c>
      <c r="I42" s="10">
        <v>47.670720000000003</v>
      </c>
      <c r="J42" s="10">
        <v>-117.87797999999999</v>
      </c>
      <c r="K42" s="10" t="s">
        <v>8</v>
      </c>
      <c r="L42" s="10" t="s">
        <v>7</v>
      </c>
      <c r="M42" s="15">
        <v>2</v>
      </c>
      <c r="N42" s="15"/>
      <c r="O42" s="15">
        <v>4</v>
      </c>
      <c r="P42" s="33">
        <f>+M42*64.78</f>
        <v>129.56</v>
      </c>
      <c r="Q42" s="33">
        <f>+N42*46.82</f>
        <v>0</v>
      </c>
      <c r="R42" s="26"/>
      <c r="S42" s="33">
        <f t="shared" ref="S42:S104" si="2">+R42*36.36</f>
        <v>0</v>
      </c>
      <c r="T42" s="33">
        <f t="shared" si="0"/>
        <v>145.2465</v>
      </c>
      <c r="U42" s="33"/>
      <c r="V42" s="33">
        <f t="shared" si="1"/>
        <v>145.2465</v>
      </c>
      <c r="W42" s="33">
        <v>145.25</v>
      </c>
    </row>
    <row r="43" spans="1:23" x14ac:dyDescent="0.2">
      <c r="A43" s="16">
        <v>26.7</v>
      </c>
      <c r="B43" s="6" t="s">
        <v>131</v>
      </c>
      <c r="C43" s="6" t="s">
        <v>129</v>
      </c>
      <c r="D43" s="6" t="s">
        <v>130</v>
      </c>
      <c r="E43" s="6" t="s">
        <v>2</v>
      </c>
      <c r="F43" s="6" t="s">
        <v>3</v>
      </c>
      <c r="G43" s="6" t="s">
        <v>107</v>
      </c>
      <c r="H43" s="6" t="s">
        <v>123</v>
      </c>
      <c r="I43" s="6">
        <v>47.670650000000002</v>
      </c>
      <c r="J43" s="6">
        <v>-117.87939</v>
      </c>
      <c r="K43" s="6" t="s">
        <v>7</v>
      </c>
      <c r="L43" s="6" t="s">
        <v>128</v>
      </c>
      <c r="M43" s="15">
        <v>2</v>
      </c>
      <c r="N43" s="15">
        <v>2</v>
      </c>
      <c r="O43" s="15">
        <v>4</v>
      </c>
      <c r="P43" s="33">
        <f>+M43*64.78</f>
        <v>129.56</v>
      </c>
      <c r="Q43" s="33">
        <f>+N43*46.82</f>
        <v>93.64</v>
      </c>
      <c r="R43" s="26">
        <v>2</v>
      </c>
      <c r="S43" s="33">
        <f t="shared" si="2"/>
        <v>72.72</v>
      </c>
      <c r="T43" s="33">
        <f t="shared" si="0"/>
        <v>326.16299999999995</v>
      </c>
      <c r="U43" s="33">
        <v>256</v>
      </c>
      <c r="V43" s="33">
        <f t="shared" si="1"/>
        <v>582.16300000000001</v>
      </c>
      <c r="W43" s="33">
        <v>250</v>
      </c>
    </row>
    <row r="44" spans="1:23" x14ac:dyDescent="0.2">
      <c r="A44" s="16">
        <v>26.8</v>
      </c>
      <c r="B44" s="8" t="s">
        <v>134</v>
      </c>
      <c r="C44" s="8" t="s">
        <v>132</v>
      </c>
      <c r="D44" s="8" t="s">
        <v>133</v>
      </c>
      <c r="E44" s="8" t="s">
        <v>2</v>
      </c>
      <c r="F44" s="8" t="s">
        <v>3</v>
      </c>
      <c r="G44" s="8" t="s">
        <v>107</v>
      </c>
      <c r="H44" s="8" t="s">
        <v>123</v>
      </c>
      <c r="I44" s="8">
        <v>47.670720000000003</v>
      </c>
      <c r="J44" s="8">
        <v>-117.88066000000001</v>
      </c>
      <c r="K44" s="8" t="s">
        <v>7</v>
      </c>
      <c r="L44" s="8" t="s">
        <v>128</v>
      </c>
      <c r="M44" s="15"/>
      <c r="N44" s="15"/>
      <c r="O44" s="15"/>
      <c r="P44" s="33"/>
      <c r="Q44" s="33"/>
      <c r="R44" s="26">
        <v>2</v>
      </c>
      <c r="S44" s="33">
        <f t="shared" si="2"/>
        <v>72.72</v>
      </c>
      <c r="T44" s="33">
        <f t="shared" si="0"/>
        <v>83.432999999999993</v>
      </c>
      <c r="U44" s="33">
        <v>256</v>
      </c>
      <c r="V44" s="33">
        <f t="shared" si="1"/>
        <v>339.43299999999999</v>
      </c>
      <c r="W44" s="33">
        <v>83.43</v>
      </c>
    </row>
    <row r="45" spans="1:23" x14ac:dyDescent="0.2">
      <c r="A45" s="16">
        <v>26.8</v>
      </c>
      <c r="B45" s="6" t="s">
        <v>134</v>
      </c>
      <c r="C45" s="6" t="s">
        <v>132</v>
      </c>
      <c r="D45" s="6" t="s">
        <v>133</v>
      </c>
      <c r="E45" s="6" t="s">
        <v>2</v>
      </c>
      <c r="F45" s="6" t="s">
        <v>3</v>
      </c>
      <c r="G45" s="6" t="s">
        <v>107</v>
      </c>
      <c r="H45" s="6" t="s">
        <v>123</v>
      </c>
      <c r="I45" s="6">
        <v>47.670720000000003</v>
      </c>
      <c r="J45" s="6">
        <v>-117.88066000000001</v>
      </c>
      <c r="K45" s="6" t="s">
        <v>7</v>
      </c>
      <c r="L45" s="6" t="s">
        <v>33</v>
      </c>
      <c r="M45" s="15"/>
      <c r="N45" s="15"/>
      <c r="O45" s="15"/>
      <c r="P45" s="33"/>
      <c r="Q45" s="33"/>
      <c r="R45" s="26"/>
      <c r="S45" s="33">
        <f t="shared" si="2"/>
        <v>0</v>
      </c>
      <c r="T45" s="33">
        <v>0</v>
      </c>
      <c r="U45" s="33"/>
      <c r="V45" s="33">
        <f t="shared" si="1"/>
        <v>0</v>
      </c>
      <c r="W45" s="33">
        <v>0</v>
      </c>
    </row>
    <row r="46" spans="1:23" x14ac:dyDescent="0.2">
      <c r="A46" s="16">
        <v>27.8</v>
      </c>
      <c r="B46" s="8" t="s">
        <v>137</v>
      </c>
      <c r="C46" s="8" t="s">
        <v>135</v>
      </c>
      <c r="D46" s="8" t="s">
        <v>136</v>
      </c>
      <c r="E46" s="8" t="s">
        <v>2</v>
      </c>
      <c r="F46" s="8" t="s">
        <v>3</v>
      </c>
      <c r="G46" s="8" t="s">
        <v>107</v>
      </c>
      <c r="H46" s="8" t="s">
        <v>123</v>
      </c>
      <c r="I46" s="8">
        <v>47.670839999999998</v>
      </c>
      <c r="J46" s="8">
        <v>-117.90367999999999</v>
      </c>
      <c r="K46" s="8" t="s">
        <v>7</v>
      </c>
      <c r="L46" s="8" t="s">
        <v>7</v>
      </c>
      <c r="M46" s="15">
        <v>2</v>
      </c>
      <c r="N46" s="15">
        <v>2</v>
      </c>
      <c r="O46" s="15">
        <v>4</v>
      </c>
      <c r="P46" s="33">
        <f>+M46*64.78</f>
        <v>129.56</v>
      </c>
      <c r="Q46" s="33">
        <f>+N46*46.82</f>
        <v>93.64</v>
      </c>
      <c r="R46" s="26"/>
      <c r="S46" s="33">
        <f t="shared" si="2"/>
        <v>0</v>
      </c>
      <c r="T46" s="33">
        <f t="shared" si="0"/>
        <v>247.07999999999996</v>
      </c>
      <c r="U46" s="33">
        <v>192</v>
      </c>
      <c r="V46" s="33">
        <f t="shared" si="1"/>
        <v>439.07999999999993</v>
      </c>
      <c r="W46" s="33">
        <v>247.08</v>
      </c>
    </row>
    <row r="47" spans="1:23" x14ac:dyDescent="0.2">
      <c r="A47" s="16">
        <v>30.5</v>
      </c>
      <c r="B47" s="6" t="s">
        <v>140</v>
      </c>
      <c r="C47" s="6" t="s">
        <v>138</v>
      </c>
      <c r="D47" s="6" t="s">
        <v>139</v>
      </c>
      <c r="E47" s="6" t="s">
        <v>2</v>
      </c>
      <c r="F47" s="6" t="s">
        <v>3</v>
      </c>
      <c r="G47" s="6" t="s">
        <v>107</v>
      </c>
      <c r="H47" s="6" t="s">
        <v>123</v>
      </c>
      <c r="I47" s="6">
        <v>47.675359999999998</v>
      </c>
      <c r="J47" s="6">
        <v>-117.94951</v>
      </c>
      <c r="K47" s="6" t="s">
        <v>7</v>
      </c>
      <c r="L47" s="6" t="s">
        <v>7</v>
      </c>
      <c r="M47" s="15">
        <v>2</v>
      </c>
      <c r="N47" s="15">
        <v>2</v>
      </c>
      <c r="O47" s="15">
        <v>4</v>
      </c>
      <c r="P47" s="33">
        <f>+M47*64.78</f>
        <v>129.56</v>
      </c>
      <c r="Q47" s="33">
        <f>+N47*46.82</f>
        <v>93.64</v>
      </c>
      <c r="R47" s="26"/>
      <c r="S47" s="33">
        <f t="shared" si="2"/>
        <v>0</v>
      </c>
      <c r="T47" s="33">
        <f t="shared" si="0"/>
        <v>247.07999999999996</v>
      </c>
      <c r="U47" s="33">
        <v>192</v>
      </c>
      <c r="V47" s="33">
        <f t="shared" si="1"/>
        <v>439.07999999999993</v>
      </c>
      <c r="W47" s="33">
        <v>247.08</v>
      </c>
    </row>
    <row r="48" spans="1:23" x14ac:dyDescent="0.2">
      <c r="A48" s="16">
        <v>31.6</v>
      </c>
      <c r="B48" s="8" t="s">
        <v>143</v>
      </c>
      <c r="C48" s="8" t="s">
        <v>141</v>
      </c>
      <c r="D48" s="8" t="s">
        <v>142</v>
      </c>
      <c r="E48" s="8" t="s">
        <v>2</v>
      </c>
      <c r="F48" s="8" t="s">
        <v>3</v>
      </c>
      <c r="G48" s="8" t="s">
        <v>107</v>
      </c>
      <c r="H48" s="8" t="s">
        <v>123</v>
      </c>
      <c r="I48" s="8">
        <v>47.681040000000003</v>
      </c>
      <c r="J48" s="8">
        <v>-117.96728</v>
      </c>
      <c r="K48" s="8" t="s">
        <v>7</v>
      </c>
      <c r="L48" s="8" t="s">
        <v>7</v>
      </c>
      <c r="M48" s="15">
        <v>2</v>
      </c>
      <c r="N48" s="15">
        <v>2</v>
      </c>
      <c r="O48" s="15">
        <v>4</v>
      </c>
      <c r="P48" s="33">
        <f>+M48*64.78</f>
        <v>129.56</v>
      </c>
      <c r="Q48" s="33">
        <f>+N48*46.82</f>
        <v>93.64</v>
      </c>
      <c r="R48" s="26"/>
      <c r="S48" s="33">
        <f t="shared" si="2"/>
        <v>0</v>
      </c>
      <c r="T48" s="33">
        <f t="shared" si="0"/>
        <v>247.07999999999996</v>
      </c>
      <c r="U48" s="33">
        <v>192</v>
      </c>
      <c r="V48" s="33">
        <f t="shared" si="1"/>
        <v>439.07999999999993</v>
      </c>
      <c r="W48" s="33">
        <v>247.08</v>
      </c>
    </row>
    <row r="49" spans="1:23" x14ac:dyDescent="0.2">
      <c r="A49" s="16">
        <v>32.9</v>
      </c>
      <c r="B49" s="6" t="s">
        <v>146</v>
      </c>
      <c r="C49" s="6" t="s">
        <v>144</v>
      </c>
      <c r="D49" s="6" t="s">
        <v>145</v>
      </c>
      <c r="E49" s="6" t="s">
        <v>2</v>
      </c>
      <c r="F49" s="6" t="s">
        <v>3</v>
      </c>
      <c r="G49" s="6" t="s">
        <v>107</v>
      </c>
      <c r="H49" s="6" t="s">
        <v>123</v>
      </c>
      <c r="I49" s="6">
        <v>47.679850000000002</v>
      </c>
      <c r="J49" s="6">
        <v>-117.99054</v>
      </c>
      <c r="K49" s="6" t="s">
        <v>7</v>
      </c>
      <c r="L49" s="6" t="s">
        <v>7</v>
      </c>
      <c r="M49" s="15">
        <v>2</v>
      </c>
      <c r="N49" s="15">
        <v>2</v>
      </c>
      <c r="O49" s="15">
        <v>4</v>
      </c>
      <c r="P49" s="33">
        <f>+M49*64.78</f>
        <v>129.56</v>
      </c>
      <c r="Q49" s="33">
        <f>+N49*46.82</f>
        <v>93.64</v>
      </c>
      <c r="R49" s="26"/>
      <c r="S49" s="33">
        <f t="shared" si="2"/>
        <v>0</v>
      </c>
      <c r="T49" s="33">
        <f t="shared" si="0"/>
        <v>247.07999999999996</v>
      </c>
      <c r="U49" s="33">
        <v>192</v>
      </c>
      <c r="V49" s="33">
        <f t="shared" si="1"/>
        <v>439.07999999999993</v>
      </c>
      <c r="W49" s="33">
        <v>247.08</v>
      </c>
    </row>
    <row r="50" spans="1:23" x14ac:dyDescent="0.2">
      <c r="A50" s="16">
        <v>34.200000000000003</v>
      </c>
      <c r="B50" s="8" t="s">
        <v>149</v>
      </c>
      <c r="C50" s="8" t="s">
        <v>147</v>
      </c>
      <c r="D50" s="8" t="s">
        <v>148</v>
      </c>
      <c r="E50" s="8" t="s">
        <v>2</v>
      </c>
      <c r="F50" s="8" t="s">
        <v>3</v>
      </c>
      <c r="G50" s="8" t="s">
        <v>107</v>
      </c>
      <c r="H50" s="8" t="s">
        <v>123</v>
      </c>
      <c r="I50" s="8">
        <v>47.680709999999998</v>
      </c>
      <c r="J50" s="8">
        <v>-118.01739000000001</v>
      </c>
      <c r="K50" s="8" t="s">
        <v>7</v>
      </c>
      <c r="L50" s="8" t="s">
        <v>128</v>
      </c>
      <c r="M50" s="15"/>
      <c r="N50" s="15"/>
      <c r="O50" s="15"/>
      <c r="P50" s="33"/>
      <c r="Q50" s="33"/>
      <c r="R50" s="26">
        <v>2</v>
      </c>
      <c r="S50" s="33">
        <f t="shared" si="2"/>
        <v>72.72</v>
      </c>
      <c r="T50" s="33">
        <f t="shared" si="0"/>
        <v>83.432999999999993</v>
      </c>
      <c r="U50" s="33">
        <v>256</v>
      </c>
      <c r="V50" s="33">
        <f t="shared" si="1"/>
        <v>339.43299999999999</v>
      </c>
      <c r="W50" s="33">
        <v>83.43</v>
      </c>
    </row>
    <row r="51" spans="1:23" x14ac:dyDescent="0.2">
      <c r="A51" s="30">
        <v>34.200000000000003</v>
      </c>
      <c r="B51" s="9" t="s">
        <v>149</v>
      </c>
      <c r="C51" s="9" t="s">
        <v>147</v>
      </c>
      <c r="D51" s="9" t="s">
        <v>148</v>
      </c>
      <c r="E51" s="9" t="s">
        <v>2</v>
      </c>
      <c r="F51" s="9" t="s">
        <v>3</v>
      </c>
      <c r="G51" s="9" t="s">
        <v>107</v>
      </c>
      <c r="H51" s="9" t="s">
        <v>123</v>
      </c>
      <c r="I51" s="9">
        <v>47.680709999999998</v>
      </c>
      <c r="J51" s="9">
        <v>-118.01739000000001</v>
      </c>
      <c r="K51" s="9" t="s">
        <v>8</v>
      </c>
      <c r="L51" s="9" t="s">
        <v>7</v>
      </c>
      <c r="M51" s="15">
        <v>2</v>
      </c>
      <c r="N51" s="15"/>
      <c r="O51" s="15">
        <v>4</v>
      </c>
      <c r="P51" s="33">
        <f>+M51*64.78</f>
        <v>129.56</v>
      </c>
      <c r="Q51" s="33">
        <f>+N51*46.82</f>
        <v>0</v>
      </c>
      <c r="R51" s="26"/>
      <c r="S51" s="33">
        <f t="shared" si="2"/>
        <v>0</v>
      </c>
      <c r="T51" s="33">
        <f t="shared" si="0"/>
        <v>145.2465</v>
      </c>
      <c r="U51" s="33">
        <v>192</v>
      </c>
      <c r="V51" s="33">
        <f t="shared" si="1"/>
        <v>337.24649999999997</v>
      </c>
      <c r="W51" s="33">
        <v>145.25</v>
      </c>
    </row>
    <row r="52" spans="1:23" x14ac:dyDescent="0.2">
      <c r="A52" s="16">
        <v>34.799999999999997</v>
      </c>
      <c r="B52" s="8" t="s">
        <v>153</v>
      </c>
      <c r="C52" s="8" t="s">
        <v>150</v>
      </c>
      <c r="D52" s="8" t="s">
        <v>151</v>
      </c>
      <c r="E52" s="8" t="s">
        <v>2</v>
      </c>
      <c r="F52" s="8" t="s">
        <v>3</v>
      </c>
      <c r="G52" s="8" t="s">
        <v>152</v>
      </c>
      <c r="H52" s="8" t="s">
        <v>123</v>
      </c>
      <c r="I52" s="8">
        <v>47.687159999999999</v>
      </c>
      <c r="J52" s="8">
        <v>-118.02500999999999</v>
      </c>
      <c r="K52" s="8" t="s">
        <v>7</v>
      </c>
      <c r="L52" s="8" t="s">
        <v>33</v>
      </c>
      <c r="M52" s="15">
        <v>2</v>
      </c>
      <c r="N52" s="15">
        <v>2</v>
      </c>
      <c r="O52" s="15">
        <v>4</v>
      </c>
      <c r="P52" s="33">
        <f>+M52*64.78</f>
        <v>129.56</v>
      </c>
      <c r="Q52" s="33">
        <f>+N52*46.82</f>
        <v>93.64</v>
      </c>
      <c r="R52" s="26"/>
      <c r="S52" s="33">
        <f t="shared" si="2"/>
        <v>0</v>
      </c>
      <c r="T52" s="33">
        <f t="shared" si="0"/>
        <v>247.07999999999996</v>
      </c>
      <c r="U52" s="33">
        <v>192</v>
      </c>
      <c r="V52" s="33">
        <f t="shared" si="1"/>
        <v>439.07999999999993</v>
      </c>
      <c r="W52" s="33">
        <v>247.08</v>
      </c>
    </row>
    <row r="53" spans="1:23" x14ac:dyDescent="0.2">
      <c r="A53" s="16">
        <v>35.6</v>
      </c>
      <c r="B53" s="29" t="s">
        <v>372</v>
      </c>
      <c r="C53" s="6" t="s">
        <v>154</v>
      </c>
      <c r="D53" s="6" t="s">
        <v>155</v>
      </c>
      <c r="E53" s="6" t="s">
        <v>2</v>
      </c>
      <c r="F53" s="6" t="s">
        <v>3</v>
      </c>
      <c r="G53" s="6" t="s">
        <v>152</v>
      </c>
      <c r="H53" s="6" t="s">
        <v>123</v>
      </c>
      <c r="I53" s="6">
        <v>47.687100000000001</v>
      </c>
      <c r="J53" s="6">
        <v>-118.04093</v>
      </c>
      <c r="K53" s="6" t="s">
        <v>7</v>
      </c>
      <c r="L53" s="6" t="s">
        <v>7</v>
      </c>
      <c r="M53" s="15">
        <v>2</v>
      </c>
      <c r="N53" s="15">
        <v>2</v>
      </c>
      <c r="O53" s="15">
        <v>4</v>
      </c>
      <c r="P53" s="33">
        <f>+M53*64.78</f>
        <v>129.56</v>
      </c>
      <c r="Q53" s="33">
        <f>+N53*46.82</f>
        <v>93.64</v>
      </c>
      <c r="R53" s="26"/>
      <c r="S53" s="33">
        <f t="shared" si="2"/>
        <v>0</v>
      </c>
      <c r="T53" s="33">
        <f t="shared" si="0"/>
        <v>247.07999999999996</v>
      </c>
      <c r="U53" s="33">
        <v>192</v>
      </c>
      <c r="V53" s="33">
        <f t="shared" si="1"/>
        <v>439.07999999999993</v>
      </c>
      <c r="W53" s="33">
        <v>247.08</v>
      </c>
    </row>
    <row r="54" spans="1:23" x14ac:dyDescent="0.2">
      <c r="A54" s="16">
        <v>36.299999999999997</v>
      </c>
      <c r="B54" s="8" t="s">
        <v>158</v>
      </c>
      <c r="C54" s="8" t="s">
        <v>156</v>
      </c>
      <c r="D54" s="8" t="s">
        <v>157</v>
      </c>
      <c r="E54" s="8" t="s">
        <v>2</v>
      </c>
      <c r="F54" s="8" t="s">
        <v>3</v>
      </c>
      <c r="G54" s="8" t="s">
        <v>152</v>
      </c>
      <c r="H54" s="8" t="s">
        <v>123</v>
      </c>
      <c r="I54" s="8">
        <v>47.682699999999997</v>
      </c>
      <c r="J54" s="8">
        <v>-118.05509000000001</v>
      </c>
      <c r="K54" s="8" t="s">
        <v>7</v>
      </c>
      <c r="L54" s="8" t="s">
        <v>7</v>
      </c>
      <c r="M54" s="15">
        <v>2</v>
      </c>
      <c r="N54" s="15">
        <v>2</v>
      </c>
      <c r="O54" s="15">
        <v>4</v>
      </c>
      <c r="P54" s="33">
        <f>+M54*64.78</f>
        <v>129.56</v>
      </c>
      <c r="Q54" s="33">
        <f>+N54*46.82</f>
        <v>93.64</v>
      </c>
      <c r="R54" s="26"/>
      <c r="S54" s="33">
        <f t="shared" si="2"/>
        <v>0</v>
      </c>
      <c r="T54" s="33">
        <f t="shared" si="0"/>
        <v>247.07999999999996</v>
      </c>
      <c r="U54" s="33">
        <v>192</v>
      </c>
      <c r="V54" s="33">
        <f t="shared" si="1"/>
        <v>439.07999999999993</v>
      </c>
      <c r="W54" s="33">
        <v>247.08</v>
      </c>
    </row>
    <row r="55" spans="1:23" x14ac:dyDescent="0.2">
      <c r="A55" s="30">
        <v>38</v>
      </c>
      <c r="B55" s="9" t="s">
        <v>161</v>
      </c>
      <c r="C55" s="9" t="s">
        <v>159</v>
      </c>
      <c r="D55" s="9" t="s">
        <v>160</v>
      </c>
      <c r="E55" s="9" t="s">
        <v>2</v>
      </c>
      <c r="F55" s="9" t="s">
        <v>3</v>
      </c>
      <c r="G55" s="9" t="s">
        <v>152</v>
      </c>
      <c r="H55" s="9" t="s">
        <v>123</v>
      </c>
      <c r="I55" s="9">
        <v>47.672400000000003</v>
      </c>
      <c r="J55" s="9">
        <v>-118.0883</v>
      </c>
      <c r="K55" s="9" t="s">
        <v>8</v>
      </c>
      <c r="L55" s="9" t="s">
        <v>7</v>
      </c>
      <c r="M55" s="15">
        <v>2</v>
      </c>
      <c r="N55" s="15">
        <v>2</v>
      </c>
      <c r="O55" s="15">
        <v>4</v>
      </c>
      <c r="P55" s="33">
        <f>+M55*64.78</f>
        <v>129.56</v>
      </c>
      <c r="Q55" s="33">
        <f>+N55*46.82</f>
        <v>93.64</v>
      </c>
      <c r="R55" s="26"/>
      <c r="S55" s="33">
        <f t="shared" si="2"/>
        <v>0</v>
      </c>
      <c r="T55" s="33">
        <f t="shared" si="0"/>
        <v>247.07999999999996</v>
      </c>
      <c r="U55" s="33">
        <v>192</v>
      </c>
      <c r="V55" s="33">
        <f t="shared" si="1"/>
        <v>439.07999999999993</v>
      </c>
      <c r="W55" s="33">
        <v>247.08</v>
      </c>
    </row>
    <row r="56" spans="1:23" x14ac:dyDescent="0.2">
      <c r="A56" s="16">
        <v>38.5</v>
      </c>
      <c r="B56" s="8" t="s">
        <v>164</v>
      </c>
      <c r="C56" s="8" t="s">
        <v>162</v>
      </c>
      <c r="D56" s="8" t="s">
        <v>163</v>
      </c>
      <c r="E56" s="8" t="s">
        <v>2</v>
      </c>
      <c r="F56" s="8" t="s">
        <v>3</v>
      </c>
      <c r="G56" s="8" t="s">
        <v>152</v>
      </c>
      <c r="H56" s="8" t="s">
        <v>123</v>
      </c>
      <c r="I56" s="8">
        <v>47.668909999999997</v>
      </c>
      <c r="J56" s="8">
        <v>-118.09853</v>
      </c>
      <c r="K56" s="8" t="s">
        <v>7</v>
      </c>
      <c r="L56" s="8" t="s">
        <v>165</v>
      </c>
      <c r="M56" s="15">
        <v>2</v>
      </c>
      <c r="N56" s="15">
        <v>2</v>
      </c>
      <c r="O56" s="15">
        <v>4</v>
      </c>
      <c r="P56" s="33">
        <f>+M56*64.78</f>
        <v>129.56</v>
      </c>
      <c r="Q56" s="33">
        <f>+N56*46.82</f>
        <v>93.64</v>
      </c>
      <c r="R56" s="26"/>
      <c r="S56" s="33">
        <f t="shared" si="2"/>
        <v>0</v>
      </c>
      <c r="T56" s="33">
        <f t="shared" si="0"/>
        <v>247.07999999999996</v>
      </c>
      <c r="U56" s="33">
        <v>192</v>
      </c>
      <c r="V56" s="33">
        <f t="shared" si="1"/>
        <v>439.07999999999993</v>
      </c>
      <c r="W56" s="33">
        <v>247.08</v>
      </c>
    </row>
    <row r="57" spans="1:23" s="19" customFormat="1" x14ac:dyDescent="0.2">
      <c r="A57" s="18">
        <v>40.5</v>
      </c>
      <c r="B57" s="21" t="s">
        <v>371</v>
      </c>
      <c r="C57" s="28" t="s">
        <v>7</v>
      </c>
      <c r="D57" s="28" t="s">
        <v>7</v>
      </c>
      <c r="E57" s="21" t="s">
        <v>2</v>
      </c>
      <c r="F57" s="21" t="s">
        <v>62</v>
      </c>
      <c r="G57" s="21" t="s">
        <v>7</v>
      </c>
      <c r="H57" s="21" t="s">
        <v>123</v>
      </c>
      <c r="I57" s="21" t="s">
        <v>7</v>
      </c>
      <c r="J57" s="21" t="s">
        <v>7</v>
      </c>
      <c r="K57" s="21" t="s">
        <v>7</v>
      </c>
      <c r="L57" s="21" t="s">
        <v>7</v>
      </c>
      <c r="M57" s="26"/>
      <c r="N57" s="26"/>
      <c r="O57" s="26"/>
      <c r="P57" s="33"/>
      <c r="Q57" s="33"/>
      <c r="R57" s="26"/>
      <c r="S57" s="33">
        <f t="shared" si="2"/>
        <v>0</v>
      </c>
      <c r="T57" s="33">
        <v>0</v>
      </c>
      <c r="U57" s="33"/>
      <c r="V57" s="33">
        <f t="shared" si="1"/>
        <v>0</v>
      </c>
      <c r="W57" s="33">
        <v>0</v>
      </c>
    </row>
    <row r="58" spans="1:23" x14ac:dyDescent="0.2">
      <c r="A58" s="16"/>
      <c r="B58" s="6" t="s">
        <v>104</v>
      </c>
      <c r="C58" s="6" t="s">
        <v>166</v>
      </c>
      <c r="D58" s="6" t="s">
        <v>167</v>
      </c>
      <c r="E58" s="6" t="s">
        <v>49</v>
      </c>
      <c r="F58" s="6" t="s">
        <v>3</v>
      </c>
      <c r="G58" s="6" t="s">
        <v>152</v>
      </c>
      <c r="H58" s="6" t="s">
        <v>123</v>
      </c>
      <c r="I58" s="6">
        <v>47.656359999999999</v>
      </c>
      <c r="J58" s="6">
        <v>-118.13538</v>
      </c>
      <c r="K58" s="6" t="s">
        <v>7</v>
      </c>
      <c r="L58" s="6" t="s">
        <v>7</v>
      </c>
      <c r="M58" s="15"/>
      <c r="N58" s="15"/>
      <c r="O58" s="15"/>
      <c r="P58" s="33"/>
      <c r="Q58" s="33"/>
      <c r="R58" s="26"/>
      <c r="S58" s="33">
        <f t="shared" si="2"/>
        <v>0</v>
      </c>
      <c r="T58" s="33">
        <v>0</v>
      </c>
      <c r="U58" s="33"/>
      <c r="V58" s="33">
        <f t="shared" si="1"/>
        <v>0</v>
      </c>
      <c r="W58" s="33">
        <v>0</v>
      </c>
    </row>
    <row r="59" spans="1:23" x14ac:dyDescent="0.2">
      <c r="A59" s="16">
        <v>41.3</v>
      </c>
      <c r="B59" s="8" t="s">
        <v>170</v>
      </c>
      <c r="C59" s="8" t="s">
        <v>168</v>
      </c>
      <c r="D59" s="8" t="s">
        <v>169</v>
      </c>
      <c r="E59" s="8" t="s">
        <v>2</v>
      </c>
      <c r="F59" s="8" t="s">
        <v>3</v>
      </c>
      <c r="G59" s="8" t="s">
        <v>152</v>
      </c>
      <c r="H59" s="8" t="s">
        <v>123</v>
      </c>
      <c r="I59" s="8">
        <v>47.647019999999998</v>
      </c>
      <c r="J59" s="8">
        <v>-118.14471</v>
      </c>
      <c r="K59" s="8" t="s">
        <v>7</v>
      </c>
      <c r="L59" s="8" t="s">
        <v>7</v>
      </c>
      <c r="M59" s="15">
        <v>2</v>
      </c>
      <c r="N59" s="15">
        <v>2</v>
      </c>
      <c r="O59" s="15">
        <v>4</v>
      </c>
      <c r="P59" s="33">
        <f>+M59*64.78</f>
        <v>129.56</v>
      </c>
      <c r="Q59" s="33">
        <f>+N59*46.82</f>
        <v>93.64</v>
      </c>
      <c r="R59" s="26"/>
      <c r="S59" s="33">
        <f t="shared" si="2"/>
        <v>0</v>
      </c>
      <c r="T59" s="33">
        <f t="shared" si="0"/>
        <v>247.07999999999996</v>
      </c>
      <c r="U59" s="33">
        <v>192</v>
      </c>
      <c r="V59" s="33">
        <f t="shared" si="1"/>
        <v>439.07999999999993</v>
      </c>
      <c r="W59" s="33">
        <v>247.08</v>
      </c>
    </row>
    <row r="60" spans="1:23" x14ac:dyDescent="0.2">
      <c r="A60" s="16">
        <v>41.5</v>
      </c>
      <c r="B60" s="6" t="s">
        <v>173</v>
      </c>
      <c r="C60" s="6" t="s">
        <v>171</v>
      </c>
      <c r="D60" s="6" t="s">
        <v>172</v>
      </c>
      <c r="E60" s="6" t="s">
        <v>2</v>
      </c>
      <c r="F60" s="6" t="s">
        <v>3</v>
      </c>
      <c r="G60" s="6" t="s">
        <v>152</v>
      </c>
      <c r="H60" s="6" t="s">
        <v>123</v>
      </c>
      <c r="I60" s="6">
        <v>47.646819999999998</v>
      </c>
      <c r="J60" s="6">
        <v>-118.14721</v>
      </c>
      <c r="K60" s="6" t="s">
        <v>7</v>
      </c>
      <c r="L60" s="6" t="s">
        <v>128</v>
      </c>
      <c r="M60" s="15">
        <v>2</v>
      </c>
      <c r="N60" s="15"/>
      <c r="O60" s="15">
        <v>4</v>
      </c>
      <c r="P60" s="33">
        <f>+M60*64.78</f>
        <v>129.56</v>
      </c>
      <c r="Q60" s="33">
        <f>+N60*46.82</f>
        <v>0</v>
      </c>
      <c r="R60" s="26">
        <v>2</v>
      </c>
      <c r="S60" s="33">
        <f t="shared" si="2"/>
        <v>72.72</v>
      </c>
      <c r="T60" s="33">
        <f t="shared" si="0"/>
        <v>224.3295</v>
      </c>
      <c r="U60" s="33">
        <v>256</v>
      </c>
      <c r="V60" s="33">
        <f t="shared" si="1"/>
        <v>480.3295</v>
      </c>
      <c r="W60" s="33">
        <v>224.33</v>
      </c>
    </row>
    <row r="61" spans="1:23" x14ac:dyDescent="0.2">
      <c r="A61" s="16">
        <v>41.5</v>
      </c>
      <c r="B61" s="8" t="s">
        <v>173</v>
      </c>
      <c r="C61" s="8" t="s">
        <v>171</v>
      </c>
      <c r="D61" s="8" t="s">
        <v>172</v>
      </c>
      <c r="E61" s="8" t="s">
        <v>2</v>
      </c>
      <c r="F61" s="8" t="s">
        <v>3</v>
      </c>
      <c r="G61" s="8" t="s">
        <v>152</v>
      </c>
      <c r="H61" s="8" t="s">
        <v>123</v>
      </c>
      <c r="I61" s="8">
        <v>47.646819999999998</v>
      </c>
      <c r="J61" s="8">
        <v>-118.14721</v>
      </c>
      <c r="K61" s="8" t="s">
        <v>7</v>
      </c>
      <c r="L61" s="8" t="s">
        <v>33</v>
      </c>
      <c r="M61" s="15"/>
      <c r="N61" s="15"/>
      <c r="O61" s="15"/>
      <c r="P61" s="33"/>
      <c r="Q61" s="33"/>
      <c r="R61" s="26"/>
      <c r="S61" s="33">
        <f t="shared" si="2"/>
        <v>0</v>
      </c>
      <c r="T61" s="33">
        <v>0</v>
      </c>
      <c r="U61" s="33"/>
      <c r="V61" s="33">
        <f t="shared" si="1"/>
        <v>0</v>
      </c>
      <c r="W61" s="33">
        <v>0</v>
      </c>
    </row>
    <row r="62" spans="1:23" x14ac:dyDescent="0.2">
      <c r="A62" s="16">
        <v>41.7</v>
      </c>
      <c r="B62" s="6" t="s">
        <v>176</v>
      </c>
      <c r="C62" s="6" t="s">
        <v>174</v>
      </c>
      <c r="D62" s="6" t="s">
        <v>175</v>
      </c>
      <c r="E62" s="6" t="s">
        <v>2</v>
      </c>
      <c r="F62" s="6" t="s">
        <v>3</v>
      </c>
      <c r="G62" s="6" t="s">
        <v>152</v>
      </c>
      <c r="H62" s="6" t="s">
        <v>123</v>
      </c>
      <c r="I62" s="6">
        <v>47.646859999999997</v>
      </c>
      <c r="J62" s="6">
        <v>-118.15234</v>
      </c>
      <c r="K62" s="6" t="s">
        <v>7</v>
      </c>
      <c r="L62" s="6" t="s">
        <v>128</v>
      </c>
      <c r="M62" s="15">
        <v>2</v>
      </c>
      <c r="N62" s="15"/>
      <c r="O62" s="15">
        <v>4</v>
      </c>
      <c r="P62" s="33">
        <f>+M62*64.78</f>
        <v>129.56</v>
      </c>
      <c r="Q62" s="33">
        <f>+N62*46.82</f>
        <v>0</v>
      </c>
      <c r="R62" s="26">
        <v>2</v>
      </c>
      <c r="S62" s="33">
        <f t="shared" si="2"/>
        <v>72.72</v>
      </c>
      <c r="T62" s="33">
        <f t="shared" si="0"/>
        <v>224.3295</v>
      </c>
      <c r="U62" s="33">
        <v>256</v>
      </c>
      <c r="V62" s="33">
        <f t="shared" si="1"/>
        <v>480.3295</v>
      </c>
      <c r="W62" s="33">
        <v>224.33</v>
      </c>
    </row>
    <row r="63" spans="1:23" x14ac:dyDescent="0.2">
      <c r="A63" s="16">
        <v>41.7</v>
      </c>
      <c r="B63" s="8" t="s">
        <v>176</v>
      </c>
      <c r="C63" s="8" t="s">
        <v>174</v>
      </c>
      <c r="D63" s="8" t="s">
        <v>175</v>
      </c>
      <c r="E63" s="8" t="s">
        <v>2</v>
      </c>
      <c r="F63" s="8" t="s">
        <v>3</v>
      </c>
      <c r="G63" s="8" t="s">
        <v>152</v>
      </c>
      <c r="H63" s="8" t="s">
        <v>123</v>
      </c>
      <c r="I63" s="8">
        <v>47.646859999999997</v>
      </c>
      <c r="J63" s="8">
        <v>-118.15234</v>
      </c>
      <c r="K63" s="8" t="s">
        <v>7</v>
      </c>
      <c r="L63" s="8" t="s">
        <v>33</v>
      </c>
      <c r="M63" s="15"/>
      <c r="N63" s="15"/>
      <c r="O63" s="15"/>
      <c r="P63" s="33"/>
      <c r="Q63" s="33"/>
      <c r="R63" s="26"/>
      <c r="S63" s="33">
        <f t="shared" si="2"/>
        <v>0</v>
      </c>
      <c r="T63" s="33">
        <v>0</v>
      </c>
      <c r="U63" s="33"/>
      <c r="V63" s="33">
        <f t="shared" si="1"/>
        <v>0</v>
      </c>
      <c r="W63" s="33">
        <v>0</v>
      </c>
    </row>
    <row r="64" spans="1:23" x14ac:dyDescent="0.2">
      <c r="A64" s="16">
        <v>41.8</v>
      </c>
      <c r="B64" s="6" t="s">
        <v>179</v>
      </c>
      <c r="C64" s="6" t="s">
        <v>177</v>
      </c>
      <c r="D64" s="6" t="s">
        <v>178</v>
      </c>
      <c r="E64" s="6" t="s">
        <v>2</v>
      </c>
      <c r="F64" s="6" t="s">
        <v>3</v>
      </c>
      <c r="G64" s="6" t="s">
        <v>152</v>
      </c>
      <c r="H64" s="6" t="s">
        <v>123</v>
      </c>
      <c r="I64" s="6">
        <v>47.64676</v>
      </c>
      <c r="J64" s="6">
        <v>-118.1549</v>
      </c>
      <c r="K64" s="6" t="s">
        <v>7</v>
      </c>
      <c r="L64" s="6" t="s">
        <v>128</v>
      </c>
      <c r="M64" s="15">
        <v>2</v>
      </c>
      <c r="N64" s="15">
        <v>2</v>
      </c>
      <c r="O64" s="15">
        <v>4</v>
      </c>
      <c r="P64" s="33">
        <f>+M64*64.78</f>
        <v>129.56</v>
      </c>
      <c r="Q64" s="33">
        <f>+N64*46.82</f>
        <v>93.64</v>
      </c>
      <c r="R64" s="26">
        <v>2</v>
      </c>
      <c r="S64" s="33">
        <f t="shared" si="2"/>
        <v>72.72</v>
      </c>
      <c r="T64" s="33">
        <f t="shared" si="0"/>
        <v>326.16299999999995</v>
      </c>
      <c r="U64" s="33">
        <v>256</v>
      </c>
      <c r="V64" s="33">
        <f t="shared" si="1"/>
        <v>582.16300000000001</v>
      </c>
      <c r="W64" s="33">
        <v>250</v>
      </c>
    </row>
    <row r="65" spans="1:23" x14ac:dyDescent="0.2">
      <c r="A65" s="30">
        <v>41.9</v>
      </c>
      <c r="B65" s="10" t="s">
        <v>182</v>
      </c>
      <c r="C65" s="10" t="s">
        <v>180</v>
      </c>
      <c r="D65" s="10" t="s">
        <v>181</v>
      </c>
      <c r="E65" s="10" t="s">
        <v>2</v>
      </c>
      <c r="F65" s="10" t="s">
        <v>3</v>
      </c>
      <c r="G65" s="10" t="s">
        <v>152</v>
      </c>
      <c r="H65" s="10" t="s">
        <v>123</v>
      </c>
      <c r="I65" s="10">
        <v>47.646790000000003</v>
      </c>
      <c r="J65" s="10">
        <v>-118.15773</v>
      </c>
      <c r="K65" s="10" t="s">
        <v>183</v>
      </c>
      <c r="L65" s="10" t="s">
        <v>7</v>
      </c>
      <c r="M65" s="15">
        <v>2</v>
      </c>
      <c r="N65" s="15"/>
      <c r="O65" s="15">
        <v>4</v>
      </c>
      <c r="P65" s="33">
        <f>+M65*64.78</f>
        <v>129.56</v>
      </c>
      <c r="Q65" s="33">
        <f t="shared" ref="Q65:Q127" si="3">+N65*46.82</f>
        <v>0</v>
      </c>
      <c r="R65" s="26"/>
      <c r="S65" s="33">
        <f t="shared" si="2"/>
        <v>0</v>
      </c>
      <c r="T65" s="33">
        <f t="shared" si="0"/>
        <v>145.2465</v>
      </c>
      <c r="U65" s="33">
        <v>192</v>
      </c>
      <c r="V65" s="33">
        <f t="shared" si="1"/>
        <v>337.24649999999997</v>
      </c>
      <c r="W65" s="33">
        <v>145.25</v>
      </c>
    </row>
    <row r="66" spans="1:23" x14ac:dyDescent="0.2">
      <c r="A66" s="16">
        <v>42.5</v>
      </c>
      <c r="B66" s="6" t="s">
        <v>186</v>
      </c>
      <c r="C66" s="6" t="s">
        <v>184</v>
      </c>
      <c r="D66" s="6" t="s">
        <v>185</v>
      </c>
      <c r="E66" s="6" t="s">
        <v>2</v>
      </c>
      <c r="F66" s="6" t="s">
        <v>3</v>
      </c>
      <c r="G66" s="6" t="s">
        <v>152</v>
      </c>
      <c r="H66" s="6" t="s">
        <v>123</v>
      </c>
      <c r="I66" s="6">
        <v>47.639600000000002</v>
      </c>
      <c r="J66" s="6">
        <v>-118.16701</v>
      </c>
      <c r="K66" s="6" t="s">
        <v>7</v>
      </c>
      <c r="L66" s="6" t="s">
        <v>7</v>
      </c>
      <c r="M66" s="15">
        <v>2</v>
      </c>
      <c r="N66" s="15">
        <v>2</v>
      </c>
      <c r="O66" s="15">
        <v>4</v>
      </c>
      <c r="P66" s="33">
        <f>+M66*64.78</f>
        <v>129.56</v>
      </c>
      <c r="Q66" s="33">
        <f t="shared" si="3"/>
        <v>93.64</v>
      </c>
      <c r="R66" s="26"/>
      <c r="S66" s="33">
        <f t="shared" si="2"/>
        <v>0</v>
      </c>
      <c r="T66" s="33">
        <f t="shared" si="0"/>
        <v>247.07999999999996</v>
      </c>
      <c r="U66" s="33">
        <v>192</v>
      </c>
      <c r="V66" s="33">
        <f t="shared" si="1"/>
        <v>439.07999999999993</v>
      </c>
      <c r="W66" s="33">
        <v>247.08</v>
      </c>
    </row>
    <row r="67" spans="1:23" x14ac:dyDescent="0.2">
      <c r="A67" s="16">
        <v>43.6</v>
      </c>
      <c r="B67" s="8" t="s">
        <v>189</v>
      </c>
      <c r="C67" s="8" t="s">
        <v>187</v>
      </c>
      <c r="D67" s="8" t="s">
        <v>188</v>
      </c>
      <c r="E67" s="8" t="s">
        <v>2</v>
      </c>
      <c r="F67" s="8" t="s">
        <v>3</v>
      </c>
      <c r="G67" s="8" t="s">
        <v>152</v>
      </c>
      <c r="H67" s="8" t="s">
        <v>123</v>
      </c>
      <c r="I67" s="8">
        <v>47.632010000000001</v>
      </c>
      <c r="J67" s="8">
        <v>-118.18395</v>
      </c>
      <c r="K67" s="8" t="s">
        <v>7</v>
      </c>
      <c r="L67" s="8" t="s">
        <v>7</v>
      </c>
      <c r="M67" s="15">
        <v>2</v>
      </c>
      <c r="N67" s="15">
        <v>2</v>
      </c>
      <c r="O67" s="15">
        <v>4</v>
      </c>
      <c r="P67" s="33">
        <f>+M67*64.78</f>
        <v>129.56</v>
      </c>
      <c r="Q67" s="33">
        <f t="shared" si="3"/>
        <v>93.64</v>
      </c>
      <c r="R67" s="26"/>
      <c r="S67" s="33">
        <f t="shared" si="2"/>
        <v>0</v>
      </c>
      <c r="T67" s="33">
        <f t="shared" si="0"/>
        <v>247.07999999999996</v>
      </c>
      <c r="U67" s="33">
        <v>192</v>
      </c>
      <c r="V67" s="33">
        <f t="shared" si="1"/>
        <v>439.07999999999993</v>
      </c>
      <c r="W67" s="33">
        <v>247.08</v>
      </c>
    </row>
    <row r="68" spans="1:23" x14ac:dyDescent="0.2">
      <c r="A68" s="16">
        <v>44.1</v>
      </c>
      <c r="B68" s="6" t="s">
        <v>192</v>
      </c>
      <c r="C68" s="6" t="s">
        <v>190</v>
      </c>
      <c r="D68" s="6" t="s">
        <v>191</v>
      </c>
      <c r="E68" s="6" t="s">
        <v>2</v>
      </c>
      <c r="F68" s="6" t="s">
        <v>3</v>
      </c>
      <c r="G68" s="6" t="s">
        <v>152</v>
      </c>
      <c r="H68" s="6" t="s">
        <v>123</v>
      </c>
      <c r="I68" s="6">
        <v>47.628210000000003</v>
      </c>
      <c r="J68" s="6">
        <v>-118.19241</v>
      </c>
      <c r="K68" s="6" t="s">
        <v>7</v>
      </c>
      <c r="L68" s="6" t="s">
        <v>7</v>
      </c>
      <c r="M68" s="15">
        <v>2</v>
      </c>
      <c r="N68" s="15">
        <v>2</v>
      </c>
      <c r="O68" s="15">
        <v>4</v>
      </c>
      <c r="P68" s="33">
        <f>+M68*64.78</f>
        <v>129.56</v>
      </c>
      <c r="Q68" s="33">
        <f t="shared" si="3"/>
        <v>93.64</v>
      </c>
      <c r="R68" s="26"/>
      <c r="S68" s="33">
        <f t="shared" si="2"/>
        <v>0</v>
      </c>
      <c r="T68" s="33">
        <f t="shared" si="0"/>
        <v>247.07999999999996</v>
      </c>
      <c r="U68" s="33">
        <v>192</v>
      </c>
      <c r="V68" s="33">
        <f t="shared" si="1"/>
        <v>439.07999999999993</v>
      </c>
      <c r="W68" s="33">
        <v>247.08</v>
      </c>
    </row>
    <row r="69" spans="1:23" x14ac:dyDescent="0.2">
      <c r="A69" s="16">
        <v>45.9</v>
      </c>
      <c r="B69" s="8" t="s">
        <v>195</v>
      </c>
      <c r="C69" s="8" t="s">
        <v>193</v>
      </c>
      <c r="D69" s="8" t="s">
        <v>194</v>
      </c>
      <c r="E69" s="8" t="s">
        <v>2</v>
      </c>
      <c r="F69" s="8" t="s">
        <v>3</v>
      </c>
      <c r="G69" s="8" t="s">
        <v>152</v>
      </c>
      <c r="H69" s="8" t="s">
        <v>123</v>
      </c>
      <c r="I69" s="8">
        <v>47.619140000000002</v>
      </c>
      <c r="J69" s="8">
        <v>-118.22698</v>
      </c>
      <c r="K69" s="8" t="s">
        <v>7</v>
      </c>
      <c r="L69" s="8" t="s">
        <v>7</v>
      </c>
      <c r="M69" s="15">
        <v>2</v>
      </c>
      <c r="N69" s="15">
        <v>2</v>
      </c>
      <c r="O69" s="15">
        <v>4</v>
      </c>
      <c r="P69" s="33">
        <f>+M69*64.78</f>
        <v>129.56</v>
      </c>
      <c r="Q69" s="33">
        <f t="shared" si="3"/>
        <v>93.64</v>
      </c>
      <c r="R69" s="26"/>
      <c r="S69" s="33">
        <f t="shared" si="2"/>
        <v>0</v>
      </c>
      <c r="T69" s="33">
        <f t="shared" si="0"/>
        <v>247.07999999999996</v>
      </c>
      <c r="U69" s="33">
        <v>192</v>
      </c>
      <c r="V69" s="33">
        <f t="shared" si="1"/>
        <v>439.07999999999993</v>
      </c>
      <c r="W69" s="33">
        <v>247.08</v>
      </c>
    </row>
    <row r="70" spans="1:23" x14ac:dyDescent="0.2">
      <c r="A70" s="30">
        <v>48</v>
      </c>
      <c r="B70" s="24" t="s">
        <v>198</v>
      </c>
      <c r="C70" s="24" t="s">
        <v>196</v>
      </c>
      <c r="D70" s="24" t="s">
        <v>197</v>
      </c>
      <c r="E70" s="24" t="s">
        <v>2</v>
      </c>
      <c r="F70" s="24" t="s">
        <v>3</v>
      </c>
      <c r="G70" s="24" t="s">
        <v>152</v>
      </c>
      <c r="H70" s="24" t="s">
        <v>123</v>
      </c>
      <c r="I70" s="24">
        <v>47.629480000000001</v>
      </c>
      <c r="J70" s="24">
        <v>-118.26963000000001</v>
      </c>
      <c r="K70" s="24" t="s">
        <v>7</v>
      </c>
      <c r="L70" s="24" t="s">
        <v>128</v>
      </c>
      <c r="M70" s="15">
        <v>2</v>
      </c>
      <c r="N70" s="15"/>
      <c r="O70" s="15">
        <v>4</v>
      </c>
      <c r="P70" s="33">
        <f>+M70*64.78</f>
        <v>129.56</v>
      </c>
      <c r="Q70" s="33">
        <f t="shared" si="3"/>
        <v>0</v>
      </c>
      <c r="R70" s="26">
        <v>2</v>
      </c>
      <c r="S70" s="33">
        <f t="shared" si="2"/>
        <v>72.72</v>
      </c>
      <c r="T70" s="33">
        <f t="shared" ref="T70:T132" si="4">(+P70+Q70+S70+4)*1.0875</f>
        <v>224.3295</v>
      </c>
      <c r="U70" s="33">
        <v>256</v>
      </c>
      <c r="V70" s="33">
        <f t="shared" ref="V70:V132" si="5">+T70+U70</f>
        <v>480.3295</v>
      </c>
      <c r="W70" s="33">
        <v>224.33</v>
      </c>
    </row>
    <row r="71" spans="1:23" x14ac:dyDescent="0.2">
      <c r="A71" s="30">
        <v>48</v>
      </c>
      <c r="B71" s="25" t="s">
        <v>198</v>
      </c>
      <c r="C71" s="25" t="s">
        <v>196</v>
      </c>
      <c r="D71" s="25" t="s">
        <v>197</v>
      </c>
      <c r="E71" s="25" t="s">
        <v>2</v>
      </c>
      <c r="F71" s="25" t="s">
        <v>3</v>
      </c>
      <c r="G71" s="25" t="s">
        <v>152</v>
      </c>
      <c r="H71" s="25" t="s">
        <v>123</v>
      </c>
      <c r="I71" s="25">
        <v>47.629480000000001</v>
      </c>
      <c r="J71" s="25">
        <v>-118.26963000000001</v>
      </c>
      <c r="K71" s="25" t="s">
        <v>8</v>
      </c>
      <c r="L71" s="25" t="s">
        <v>7</v>
      </c>
      <c r="M71" s="15"/>
      <c r="N71" s="15"/>
      <c r="O71" s="15"/>
      <c r="P71" s="33"/>
      <c r="Q71" s="33">
        <f t="shared" si="3"/>
        <v>0</v>
      </c>
      <c r="R71" s="26"/>
      <c r="S71" s="33">
        <f t="shared" si="2"/>
        <v>0</v>
      </c>
      <c r="T71" s="33">
        <v>0</v>
      </c>
      <c r="U71" s="33"/>
      <c r="V71" s="33">
        <f t="shared" si="5"/>
        <v>0</v>
      </c>
      <c r="W71" s="33">
        <v>0</v>
      </c>
    </row>
    <row r="72" spans="1:23" s="19" customFormat="1" x14ac:dyDescent="0.2">
      <c r="A72" s="18">
        <v>54</v>
      </c>
      <c r="B72" s="21" t="s">
        <v>371</v>
      </c>
      <c r="C72" s="28" t="s">
        <v>7</v>
      </c>
      <c r="D72" s="28" t="s">
        <v>7</v>
      </c>
      <c r="E72" s="21" t="s">
        <v>2</v>
      </c>
      <c r="F72" s="21" t="s">
        <v>62</v>
      </c>
      <c r="G72" s="21" t="s">
        <v>7</v>
      </c>
      <c r="H72" s="21" t="s">
        <v>123</v>
      </c>
      <c r="I72" s="21" t="s">
        <v>7</v>
      </c>
      <c r="J72" s="21" t="s">
        <v>7</v>
      </c>
      <c r="K72" s="21" t="s">
        <v>7</v>
      </c>
      <c r="L72" s="21" t="s">
        <v>7</v>
      </c>
      <c r="M72" s="26"/>
      <c r="N72" s="26"/>
      <c r="O72" s="26"/>
      <c r="P72" s="33"/>
      <c r="Q72" s="33">
        <f t="shared" si="3"/>
        <v>0</v>
      </c>
      <c r="R72" s="26"/>
      <c r="S72" s="33">
        <f t="shared" si="2"/>
        <v>0</v>
      </c>
      <c r="T72" s="33">
        <v>0</v>
      </c>
      <c r="U72" s="33"/>
      <c r="V72" s="33">
        <f t="shared" si="5"/>
        <v>0</v>
      </c>
      <c r="W72" s="33">
        <v>0</v>
      </c>
    </row>
    <row r="73" spans="1:23" x14ac:dyDescent="0.2">
      <c r="A73" s="16">
        <v>56.7</v>
      </c>
      <c r="B73" s="6" t="s">
        <v>202</v>
      </c>
      <c r="C73" s="6" t="s">
        <v>199</v>
      </c>
      <c r="D73" s="6" t="s">
        <v>200</v>
      </c>
      <c r="E73" s="6" t="s">
        <v>2</v>
      </c>
      <c r="F73" s="6" t="s">
        <v>3</v>
      </c>
      <c r="G73" s="6" t="s">
        <v>201</v>
      </c>
      <c r="H73" s="6" t="s">
        <v>123</v>
      </c>
      <c r="I73" s="6">
        <v>47.693989999999999</v>
      </c>
      <c r="J73" s="6">
        <v>-118.40773</v>
      </c>
      <c r="K73" s="6" t="s">
        <v>7</v>
      </c>
      <c r="L73" s="6" t="s">
        <v>7</v>
      </c>
      <c r="M73" s="15">
        <v>2</v>
      </c>
      <c r="N73" s="15">
        <v>2</v>
      </c>
      <c r="O73" s="15">
        <v>4</v>
      </c>
      <c r="P73" s="33">
        <f>+M73*64.78</f>
        <v>129.56</v>
      </c>
      <c r="Q73" s="33">
        <f t="shared" si="3"/>
        <v>93.64</v>
      </c>
      <c r="R73" s="26"/>
      <c r="S73" s="33">
        <f t="shared" si="2"/>
        <v>0</v>
      </c>
      <c r="T73" s="33">
        <f t="shared" si="4"/>
        <v>247.07999999999996</v>
      </c>
      <c r="U73" s="33">
        <v>192</v>
      </c>
      <c r="V73" s="33">
        <f t="shared" si="5"/>
        <v>439.07999999999993</v>
      </c>
      <c r="W73" s="33">
        <v>247.08</v>
      </c>
    </row>
    <row r="74" spans="1:23" x14ac:dyDescent="0.2">
      <c r="A74" s="16">
        <v>61</v>
      </c>
      <c r="B74" s="8" t="s">
        <v>205</v>
      </c>
      <c r="C74" s="8" t="s">
        <v>203</v>
      </c>
      <c r="D74" s="8" t="s">
        <v>204</v>
      </c>
      <c r="E74" s="8" t="s">
        <v>2</v>
      </c>
      <c r="F74" s="8" t="s">
        <v>3</v>
      </c>
      <c r="G74" s="8" t="s">
        <v>201</v>
      </c>
      <c r="H74" s="8" t="s">
        <v>123</v>
      </c>
      <c r="I74" s="8">
        <v>47.729779999999998</v>
      </c>
      <c r="J74" s="8">
        <v>-118.47444</v>
      </c>
      <c r="K74" s="8" t="s">
        <v>7</v>
      </c>
      <c r="L74" s="8" t="s">
        <v>7</v>
      </c>
      <c r="M74" s="15">
        <v>2</v>
      </c>
      <c r="N74" s="15">
        <v>2</v>
      </c>
      <c r="O74" s="15">
        <v>4</v>
      </c>
      <c r="P74" s="33">
        <f>+M74*64.78</f>
        <v>129.56</v>
      </c>
      <c r="Q74" s="33">
        <f t="shared" si="3"/>
        <v>93.64</v>
      </c>
      <c r="R74" s="26"/>
      <c r="S74" s="33">
        <f t="shared" si="2"/>
        <v>0</v>
      </c>
      <c r="T74" s="33">
        <f t="shared" si="4"/>
        <v>247.07999999999996</v>
      </c>
      <c r="U74" s="33">
        <v>192</v>
      </c>
      <c r="V74" s="33">
        <f t="shared" si="5"/>
        <v>439.07999999999993</v>
      </c>
      <c r="W74" s="33">
        <v>247.08</v>
      </c>
    </row>
    <row r="75" spans="1:23" x14ac:dyDescent="0.2">
      <c r="A75" s="16">
        <v>63.4</v>
      </c>
      <c r="B75" s="6" t="s">
        <v>208</v>
      </c>
      <c r="C75" s="6" t="s">
        <v>206</v>
      </c>
      <c r="D75" s="6" t="s">
        <v>207</v>
      </c>
      <c r="E75" s="6" t="s">
        <v>2</v>
      </c>
      <c r="F75" s="6" t="s">
        <v>3</v>
      </c>
      <c r="G75" s="6" t="s">
        <v>201</v>
      </c>
      <c r="H75" s="6" t="s">
        <v>123</v>
      </c>
      <c r="I75" s="6">
        <v>47.752339999999997</v>
      </c>
      <c r="J75" s="6">
        <v>-118.50069000000001</v>
      </c>
      <c r="K75" s="6" t="s">
        <v>7</v>
      </c>
      <c r="L75" s="6" t="s">
        <v>128</v>
      </c>
      <c r="M75" s="15">
        <v>2</v>
      </c>
      <c r="N75" s="15">
        <v>2</v>
      </c>
      <c r="O75" s="15">
        <v>4</v>
      </c>
      <c r="P75" s="33">
        <f>+M75*64.78</f>
        <v>129.56</v>
      </c>
      <c r="Q75" s="33">
        <f t="shared" si="3"/>
        <v>93.64</v>
      </c>
      <c r="R75" s="26">
        <v>2</v>
      </c>
      <c r="S75" s="33">
        <f t="shared" si="2"/>
        <v>72.72</v>
      </c>
      <c r="T75" s="33">
        <f t="shared" si="4"/>
        <v>326.16299999999995</v>
      </c>
      <c r="U75" s="33">
        <v>256</v>
      </c>
      <c r="V75" s="33">
        <f t="shared" si="5"/>
        <v>582.16300000000001</v>
      </c>
      <c r="W75" s="33">
        <v>250</v>
      </c>
    </row>
    <row r="76" spans="1:23" s="19" customFormat="1" x14ac:dyDescent="0.2">
      <c r="A76" s="27">
        <v>64.2</v>
      </c>
      <c r="B76" s="22" t="s">
        <v>230</v>
      </c>
      <c r="C76" s="22" t="s">
        <v>228</v>
      </c>
      <c r="D76" s="22" t="s">
        <v>229</v>
      </c>
      <c r="E76" s="22" t="s">
        <v>2</v>
      </c>
      <c r="F76" s="22" t="s">
        <v>3</v>
      </c>
      <c r="G76" s="22" t="s">
        <v>201</v>
      </c>
      <c r="H76" s="22" t="s">
        <v>123</v>
      </c>
      <c r="I76" s="22">
        <v>47.756329999999998</v>
      </c>
      <c r="J76" s="22">
        <v>-118.51631999999999</v>
      </c>
      <c r="K76" s="22" t="s">
        <v>7</v>
      </c>
      <c r="L76" s="22" t="s">
        <v>7</v>
      </c>
      <c r="M76" s="26">
        <v>2</v>
      </c>
      <c r="N76" s="26">
        <v>2</v>
      </c>
      <c r="O76" s="26">
        <v>4</v>
      </c>
      <c r="P76" s="33">
        <f>+M76*64.78</f>
        <v>129.56</v>
      </c>
      <c r="Q76" s="33">
        <f t="shared" si="3"/>
        <v>93.64</v>
      </c>
      <c r="R76" s="26"/>
      <c r="S76" s="33">
        <f t="shared" si="2"/>
        <v>0</v>
      </c>
      <c r="T76" s="33">
        <f t="shared" si="4"/>
        <v>247.07999999999996</v>
      </c>
      <c r="U76" s="33">
        <v>192</v>
      </c>
      <c r="V76" s="33">
        <f t="shared" si="5"/>
        <v>439.07999999999993</v>
      </c>
      <c r="W76" s="33">
        <v>247.08</v>
      </c>
    </row>
    <row r="77" spans="1:23" x14ac:dyDescent="0.2">
      <c r="A77" s="16">
        <v>64.3</v>
      </c>
      <c r="B77" s="8" t="s">
        <v>211</v>
      </c>
      <c r="C77" s="8" t="s">
        <v>209</v>
      </c>
      <c r="D77" s="8" t="s">
        <v>210</v>
      </c>
      <c r="E77" s="8" t="s">
        <v>2</v>
      </c>
      <c r="F77" s="8" t="s">
        <v>3</v>
      </c>
      <c r="G77" s="8" t="s">
        <v>201</v>
      </c>
      <c r="H77" s="8" t="s">
        <v>123</v>
      </c>
      <c r="I77" s="8">
        <v>47.75667</v>
      </c>
      <c r="J77" s="8">
        <v>-118.51854</v>
      </c>
      <c r="K77" s="8" t="s">
        <v>7</v>
      </c>
      <c r="L77" s="8" t="s">
        <v>7</v>
      </c>
      <c r="M77" s="15">
        <v>2</v>
      </c>
      <c r="N77" s="15">
        <v>2</v>
      </c>
      <c r="O77" s="15">
        <v>4</v>
      </c>
      <c r="P77" s="33">
        <f>+M77*64.78</f>
        <v>129.56</v>
      </c>
      <c r="Q77" s="33">
        <f t="shared" si="3"/>
        <v>93.64</v>
      </c>
      <c r="R77" s="26"/>
      <c r="S77" s="33">
        <f t="shared" si="2"/>
        <v>0</v>
      </c>
      <c r="T77" s="33">
        <f t="shared" si="4"/>
        <v>247.07999999999996</v>
      </c>
      <c r="U77" s="33">
        <v>192</v>
      </c>
      <c r="V77" s="33">
        <f t="shared" si="5"/>
        <v>439.07999999999993</v>
      </c>
      <c r="W77" s="33">
        <v>247.08</v>
      </c>
    </row>
    <row r="78" spans="1:23" x14ac:dyDescent="0.2">
      <c r="A78" s="30">
        <v>64.400000000000006</v>
      </c>
      <c r="B78" s="24" t="s">
        <v>214</v>
      </c>
      <c r="C78" s="24" t="s">
        <v>212</v>
      </c>
      <c r="D78" s="24" t="s">
        <v>213</v>
      </c>
      <c r="E78" s="24" t="s">
        <v>2</v>
      </c>
      <c r="F78" s="24" t="s">
        <v>3</v>
      </c>
      <c r="G78" s="24" t="s">
        <v>201</v>
      </c>
      <c r="H78" s="24" t="s">
        <v>123</v>
      </c>
      <c r="I78" s="24">
        <v>47.756929999999997</v>
      </c>
      <c r="J78" s="24">
        <v>-118.52047</v>
      </c>
      <c r="K78" s="24" t="s">
        <v>7</v>
      </c>
      <c r="L78" s="24" t="s">
        <v>128</v>
      </c>
      <c r="M78" s="15">
        <v>2</v>
      </c>
      <c r="N78" s="15"/>
      <c r="O78" s="15">
        <v>4</v>
      </c>
      <c r="P78" s="33">
        <f>+M78*64.78</f>
        <v>129.56</v>
      </c>
      <c r="Q78" s="33">
        <f t="shared" si="3"/>
        <v>0</v>
      </c>
      <c r="R78" s="26">
        <v>2</v>
      </c>
      <c r="S78" s="33">
        <f t="shared" si="2"/>
        <v>72.72</v>
      </c>
      <c r="T78" s="33">
        <f t="shared" si="4"/>
        <v>224.3295</v>
      </c>
      <c r="U78" s="33">
        <v>256</v>
      </c>
      <c r="V78" s="33">
        <f t="shared" si="5"/>
        <v>480.3295</v>
      </c>
      <c r="W78" s="33">
        <v>224.33</v>
      </c>
    </row>
    <row r="79" spans="1:23" x14ac:dyDescent="0.2">
      <c r="A79" s="30">
        <v>64.400000000000006</v>
      </c>
      <c r="B79" s="25" t="s">
        <v>214</v>
      </c>
      <c r="C79" s="10" t="s">
        <v>212</v>
      </c>
      <c r="D79" s="10" t="s">
        <v>213</v>
      </c>
      <c r="E79" s="10" t="s">
        <v>2</v>
      </c>
      <c r="F79" s="10" t="s">
        <v>3</v>
      </c>
      <c r="G79" s="10" t="s">
        <v>201</v>
      </c>
      <c r="H79" s="10" t="s">
        <v>123</v>
      </c>
      <c r="I79" s="10">
        <v>47.756929999999997</v>
      </c>
      <c r="J79" s="10">
        <v>-118.52047</v>
      </c>
      <c r="K79" s="10" t="s">
        <v>8</v>
      </c>
      <c r="L79" s="10" t="s">
        <v>7</v>
      </c>
      <c r="M79" s="15"/>
      <c r="N79" s="15"/>
      <c r="O79" s="15"/>
      <c r="P79" s="33"/>
      <c r="Q79" s="33">
        <f t="shared" si="3"/>
        <v>0</v>
      </c>
      <c r="R79" s="26"/>
      <c r="S79" s="33">
        <f t="shared" si="2"/>
        <v>0</v>
      </c>
      <c r="T79" s="33">
        <v>0</v>
      </c>
      <c r="U79" s="33"/>
      <c r="V79" s="33">
        <f t="shared" si="5"/>
        <v>0</v>
      </c>
      <c r="W79" s="33">
        <v>0</v>
      </c>
    </row>
    <row r="80" spans="1:23" x14ac:dyDescent="0.2">
      <c r="A80" s="16">
        <v>64.5</v>
      </c>
      <c r="B80" s="6" t="s">
        <v>217</v>
      </c>
      <c r="C80" s="6" t="s">
        <v>215</v>
      </c>
      <c r="D80" s="6" t="s">
        <v>216</v>
      </c>
      <c r="E80" s="6" t="s">
        <v>2</v>
      </c>
      <c r="F80" s="6" t="s">
        <v>3</v>
      </c>
      <c r="G80" s="6" t="s">
        <v>201</v>
      </c>
      <c r="H80" s="6" t="s">
        <v>123</v>
      </c>
      <c r="I80" s="6">
        <v>47.757249999999999</v>
      </c>
      <c r="J80" s="6">
        <v>-118.5224</v>
      </c>
      <c r="K80" s="6" t="s">
        <v>7</v>
      </c>
      <c r="L80" s="6" t="s">
        <v>128</v>
      </c>
      <c r="M80" s="15">
        <v>2</v>
      </c>
      <c r="N80" s="15">
        <v>2</v>
      </c>
      <c r="O80" s="15">
        <v>4</v>
      </c>
      <c r="P80" s="33">
        <f>+M80*64.78</f>
        <v>129.56</v>
      </c>
      <c r="Q80" s="33">
        <f t="shared" si="3"/>
        <v>93.64</v>
      </c>
      <c r="R80" s="26">
        <v>2</v>
      </c>
      <c r="S80" s="33">
        <f t="shared" si="2"/>
        <v>72.72</v>
      </c>
      <c r="T80" s="33">
        <f t="shared" si="4"/>
        <v>326.16299999999995</v>
      </c>
      <c r="U80" s="33">
        <v>256</v>
      </c>
      <c r="V80" s="33">
        <f t="shared" si="5"/>
        <v>582.16300000000001</v>
      </c>
      <c r="W80" s="33">
        <v>250</v>
      </c>
    </row>
    <row r="81" spans="1:23" x14ac:dyDescent="0.2">
      <c r="A81" s="16">
        <v>64.599999999999994</v>
      </c>
      <c r="B81" s="8" t="s">
        <v>220</v>
      </c>
      <c r="C81" s="8" t="s">
        <v>218</v>
      </c>
      <c r="D81" s="8" t="s">
        <v>219</v>
      </c>
      <c r="E81" s="8" t="s">
        <v>2</v>
      </c>
      <c r="F81" s="8" t="s">
        <v>3</v>
      </c>
      <c r="G81" s="8" t="s">
        <v>201</v>
      </c>
      <c r="H81" s="8" t="s">
        <v>123</v>
      </c>
      <c r="I81" s="8">
        <v>47.757599999999996</v>
      </c>
      <c r="J81" s="8">
        <v>-118.52432</v>
      </c>
      <c r="K81" s="8" t="s">
        <v>7</v>
      </c>
      <c r="L81" s="8" t="s">
        <v>128</v>
      </c>
      <c r="M81" s="15">
        <v>2</v>
      </c>
      <c r="N81" s="15">
        <v>2</v>
      </c>
      <c r="O81" s="15">
        <v>4</v>
      </c>
      <c r="P81" s="33">
        <f>+M81*64.78</f>
        <v>129.56</v>
      </c>
      <c r="Q81" s="33">
        <f t="shared" si="3"/>
        <v>93.64</v>
      </c>
      <c r="R81" s="26">
        <v>2</v>
      </c>
      <c r="S81" s="33">
        <f t="shared" si="2"/>
        <v>72.72</v>
      </c>
      <c r="T81" s="33">
        <f t="shared" si="4"/>
        <v>326.16299999999995</v>
      </c>
      <c r="U81" s="33">
        <v>256</v>
      </c>
      <c r="V81" s="33">
        <f t="shared" si="5"/>
        <v>582.16300000000001</v>
      </c>
      <c r="W81" s="33">
        <v>250</v>
      </c>
    </row>
    <row r="82" spans="1:23" x14ac:dyDescent="0.2">
      <c r="A82" s="16">
        <v>64.7</v>
      </c>
      <c r="B82" s="31" t="s">
        <v>383</v>
      </c>
      <c r="C82" s="6" t="s">
        <v>221</v>
      </c>
      <c r="D82" s="6" t="s">
        <v>222</v>
      </c>
      <c r="E82" s="6" t="s">
        <v>2</v>
      </c>
      <c r="F82" s="6" t="s">
        <v>3</v>
      </c>
      <c r="G82" s="6" t="s">
        <v>201</v>
      </c>
      <c r="H82" s="6" t="s">
        <v>123</v>
      </c>
      <c r="I82" s="6">
        <v>47.757840000000002</v>
      </c>
      <c r="J82" s="6">
        <v>-118.52624</v>
      </c>
      <c r="K82" s="6" t="s">
        <v>7</v>
      </c>
      <c r="L82" s="6" t="s">
        <v>7</v>
      </c>
      <c r="M82" s="15">
        <v>2</v>
      </c>
      <c r="N82" s="15">
        <v>2</v>
      </c>
      <c r="O82" s="15">
        <v>4</v>
      </c>
      <c r="P82" s="33">
        <f>+M82*64.78</f>
        <v>129.56</v>
      </c>
      <c r="Q82" s="33">
        <f t="shared" si="3"/>
        <v>93.64</v>
      </c>
      <c r="R82" s="26"/>
      <c r="S82" s="33">
        <f t="shared" si="2"/>
        <v>0</v>
      </c>
      <c r="T82" s="33">
        <f t="shared" si="4"/>
        <v>247.07999999999996</v>
      </c>
      <c r="U82" s="33">
        <v>192</v>
      </c>
      <c r="V82" s="33">
        <f t="shared" si="5"/>
        <v>439.07999999999993</v>
      </c>
      <c r="W82" s="33">
        <v>247.08</v>
      </c>
    </row>
    <row r="83" spans="1:23" x14ac:dyDescent="0.2">
      <c r="A83" s="16">
        <v>64.7</v>
      </c>
      <c r="B83" s="32" t="s">
        <v>382</v>
      </c>
      <c r="C83" s="8" t="s">
        <v>227</v>
      </c>
      <c r="D83" s="8" t="s">
        <v>226</v>
      </c>
      <c r="E83" s="8" t="s">
        <v>2</v>
      </c>
      <c r="F83" s="8" t="s">
        <v>3</v>
      </c>
      <c r="G83" s="8" t="s">
        <v>201</v>
      </c>
      <c r="H83" s="8" t="s">
        <v>123</v>
      </c>
      <c r="I83" s="8">
        <v>47.758229999999998</v>
      </c>
      <c r="J83" s="8">
        <v>-118.52612000000001</v>
      </c>
      <c r="K83" s="8" t="s">
        <v>7</v>
      </c>
      <c r="L83" s="8" t="s">
        <v>7</v>
      </c>
      <c r="M83" s="26">
        <v>2</v>
      </c>
      <c r="N83" s="26">
        <v>2</v>
      </c>
      <c r="O83" s="26">
        <v>4</v>
      </c>
      <c r="P83" s="33">
        <f>+M83*64.78</f>
        <v>129.56</v>
      </c>
      <c r="Q83" s="33">
        <f t="shared" ref="Q83" si="6">+N83*46.82</f>
        <v>93.64</v>
      </c>
      <c r="R83" s="26"/>
      <c r="S83" s="33">
        <f t="shared" si="2"/>
        <v>0</v>
      </c>
      <c r="T83" s="33">
        <f t="shared" ref="T83" si="7">(+P83+Q83+S83+4)*1.0875</f>
        <v>247.07999999999996</v>
      </c>
      <c r="U83" s="33"/>
      <c r="V83" s="33">
        <f t="shared" ref="V83" si="8">+T83+U83</f>
        <v>247.07999999999996</v>
      </c>
      <c r="W83" s="33">
        <v>247.08</v>
      </c>
    </row>
    <row r="84" spans="1:23" x14ac:dyDescent="0.2">
      <c r="A84" s="27">
        <v>64.900000000000006</v>
      </c>
      <c r="B84" s="23" t="s">
        <v>225</v>
      </c>
      <c r="C84" s="23" t="s">
        <v>223</v>
      </c>
      <c r="D84" s="23" t="s">
        <v>224</v>
      </c>
      <c r="E84" s="23" t="s">
        <v>2</v>
      </c>
      <c r="F84" s="23" t="s">
        <v>3</v>
      </c>
      <c r="G84" s="23" t="s">
        <v>201</v>
      </c>
      <c r="H84" s="23" t="s">
        <v>123</v>
      </c>
      <c r="I84" s="23">
        <v>47.75853</v>
      </c>
      <c r="J84" s="23">
        <v>-118.53086</v>
      </c>
      <c r="K84" s="23" t="s">
        <v>7</v>
      </c>
      <c r="L84" s="23" t="s">
        <v>128</v>
      </c>
      <c r="M84" s="26"/>
      <c r="N84" s="26"/>
      <c r="O84" s="26"/>
      <c r="P84" s="33"/>
      <c r="Q84" s="33">
        <f t="shared" ref="Q84" si="9">+N84*46.82</f>
        <v>0</v>
      </c>
      <c r="R84" s="26">
        <v>2</v>
      </c>
      <c r="S84" s="33">
        <f t="shared" si="2"/>
        <v>72.72</v>
      </c>
      <c r="T84" s="33">
        <f t="shared" ref="T84" si="10">(+P84+Q84+S84+4)*1.0875</f>
        <v>83.432999999999993</v>
      </c>
      <c r="U84" s="33">
        <v>256</v>
      </c>
      <c r="V84" s="33">
        <f t="shared" ref="V84" si="11">+T84+U84</f>
        <v>339.43299999999999</v>
      </c>
      <c r="W84" s="33">
        <v>83.43</v>
      </c>
    </row>
    <row r="85" spans="1:23" s="19" customFormat="1" x14ac:dyDescent="0.2">
      <c r="A85" s="27">
        <v>66.8</v>
      </c>
      <c r="B85" s="23" t="s">
        <v>233</v>
      </c>
      <c r="C85" s="23" t="s">
        <v>231</v>
      </c>
      <c r="D85" s="23" t="s">
        <v>232</v>
      </c>
      <c r="E85" s="23" t="s">
        <v>2</v>
      </c>
      <c r="F85" s="23" t="s">
        <v>3</v>
      </c>
      <c r="G85" s="23" t="s">
        <v>201</v>
      </c>
      <c r="H85" s="23" t="s">
        <v>123</v>
      </c>
      <c r="I85" s="23">
        <v>47.76126</v>
      </c>
      <c r="J85" s="23">
        <v>-118.57013999999999</v>
      </c>
      <c r="K85" s="23" t="s">
        <v>7</v>
      </c>
      <c r="L85" s="23" t="s">
        <v>21</v>
      </c>
      <c r="M85" s="26">
        <v>2</v>
      </c>
      <c r="N85" s="26">
        <v>2</v>
      </c>
      <c r="O85" s="26">
        <v>4</v>
      </c>
      <c r="P85" s="33">
        <f>+M85*64.78</f>
        <v>129.56</v>
      </c>
      <c r="Q85" s="33">
        <f t="shared" ref="Q85" si="12">+N85*46.82</f>
        <v>93.64</v>
      </c>
      <c r="R85" s="26"/>
      <c r="S85" s="33">
        <f t="shared" si="2"/>
        <v>0</v>
      </c>
      <c r="T85" s="33">
        <f t="shared" ref="T85" si="13">(+P85+Q85+S85+4)*1.0875</f>
        <v>247.07999999999996</v>
      </c>
      <c r="U85" s="33">
        <v>192</v>
      </c>
      <c r="V85" s="33">
        <f t="shared" ref="V85" si="14">+T85+U85</f>
        <v>439.07999999999993</v>
      </c>
      <c r="W85" s="33">
        <v>247.08</v>
      </c>
    </row>
    <row r="86" spans="1:23" s="19" customFormat="1" x14ac:dyDescent="0.2">
      <c r="A86" s="27">
        <v>67.31</v>
      </c>
      <c r="B86" s="22" t="s">
        <v>225</v>
      </c>
      <c r="C86" s="22" t="s">
        <v>234</v>
      </c>
      <c r="D86" s="22" t="s">
        <v>235</v>
      </c>
      <c r="E86" s="22" t="s">
        <v>2</v>
      </c>
      <c r="F86" s="22" t="s">
        <v>3</v>
      </c>
      <c r="G86" s="22" t="s">
        <v>201</v>
      </c>
      <c r="H86" s="22" t="s">
        <v>123</v>
      </c>
      <c r="I86" s="22">
        <v>47.758049999999997</v>
      </c>
      <c r="J86" s="22">
        <v>-118.5783</v>
      </c>
      <c r="K86" s="22"/>
      <c r="L86" s="23"/>
      <c r="M86" s="15">
        <v>2</v>
      </c>
      <c r="N86" s="15">
        <v>2</v>
      </c>
      <c r="O86" s="15">
        <v>4</v>
      </c>
      <c r="P86" s="33">
        <f>+M86*64.78</f>
        <v>129.56</v>
      </c>
      <c r="Q86" s="33">
        <f>+N86*46.82</f>
        <v>93.64</v>
      </c>
      <c r="R86" s="26"/>
      <c r="S86" s="33">
        <f>+R86*36.36</f>
        <v>0</v>
      </c>
      <c r="T86" s="33">
        <f>(+P86+Q86+S86+4)*1.0875</f>
        <v>247.07999999999996</v>
      </c>
      <c r="U86" s="33">
        <v>192</v>
      </c>
      <c r="V86" s="33">
        <f>+T86+U86</f>
        <v>439.07999999999993</v>
      </c>
      <c r="W86" s="33">
        <v>247.08</v>
      </c>
    </row>
    <row r="87" spans="1:23" x14ac:dyDescent="0.2">
      <c r="A87" s="16">
        <v>69.3</v>
      </c>
      <c r="B87" s="8" t="s">
        <v>239</v>
      </c>
      <c r="C87" s="8" t="s">
        <v>236</v>
      </c>
      <c r="D87" s="8" t="s">
        <v>237</v>
      </c>
      <c r="E87" s="8" t="s">
        <v>2</v>
      </c>
      <c r="F87" s="8" t="s">
        <v>3</v>
      </c>
      <c r="G87" s="8" t="s">
        <v>238</v>
      </c>
      <c r="H87" s="8" t="s">
        <v>123</v>
      </c>
      <c r="I87" s="8">
        <v>47.746600000000001</v>
      </c>
      <c r="J87" s="8">
        <v>-118.61357</v>
      </c>
      <c r="K87" s="8" t="s">
        <v>7</v>
      </c>
      <c r="L87" s="8" t="s">
        <v>7</v>
      </c>
      <c r="M87" s="15">
        <v>2</v>
      </c>
      <c r="N87" s="15">
        <v>2</v>
      </c>
      <c r="O87" s="15">
        <v>4</v>
      </c>
      <c r="P87" s="33">
        <f>+M87*64.78</f>
        <v>129.56</v>
      </c>
      <c r="Q87" s="33">
        <f t="shared" si="3"/>
        <v>93.64</v>
      </c>
      <c r="R87" s="26"/>
      <c r="S87" s="33">
        <f t="shared" si="2"/>
        <v>0</v>
      </c>
      <c r="T87" s="33">
        <f t="shared" si="4"/>
        <v>247.07999999999996</v>
      </c>
      <c r="U87" s="33">
        <v>192</v>
      </c>
      <c r="V87" s="33">
        <f t="shared" si="5"/>
        <v>439.07999999999993</v>
      </c>
      <c r="W87" s="33">
        <v>247.08</v>
      </c>
    </row>
    <row r="88" spans="1:23" x14ac:dyDescent="0.2">
      <c r="A88" s="16">
        <v>69.599999999999994</v>
      </c>
      <c r="B88" s="6" t="s">
        <v>242</v>
      </c>
      <c r="C88" s="6" t="s">
        <v>240</v>
      </c>
      <c r="D88" s="6" t="s">
        <v>241</v>
      </c>
      <c r="E88" s="6" t="s">
        <v>2</v>
      </c>
      <c r="F88" s="6" t="s">
        <v>3</v>
      </c>
      <c r="G88" s="6" t="s">
        <v>238</v>
      </c>
      <c r="H88" s="6" t="s">
        <v>123</v>
      </c>
      <c r="I88" s="6">
        <v>47.743299999999998</v>
      </c>
      <c r="J88" s="6">
        <v>-118.61581</v>
      </c>
      <c r="K88" s="6" t="s">
        <v>7</v>
      </c>
      <c r="L88" s="6" t="s">
        <v>7</v>
      </c>
      <c r="M88" s="15">
        <v>2</v>
      </c>
      <c r="N88" s="15">
        <v>2</v>
      </c>
      <c r="O88" s="15">
        <v>4</v>
      </c>
      <c r="P88" s="33">
        <f>+M88*64.78</f>
        <v>129.56</v>
      </c>
      <c r="Q88" s="33">
        <f t="shared" si="3"/>
        <v>93.64</v>
      </c>
      <c r="R88" s="26"/>
      <c r="S88" s="33">
        <f t="shared" si="2"/>
        <v>0</v>
      </c>
      <c r="T88" s="33">
        <f t="shared" si="4"/>
        <v>247.07999999999996</v>
      </c>
      <c r="U88" s="33">
        <v>192</v>
      </c>
      <c r="V88" s="33">
        <f t="shared" si="5"/>
        <v>439.07999999999993</v>
      </c>
      <c r="W88" s="33">
        <v>247.08</v>
      </c>
    </row>
    <row r="89" spans="1:23" x14ac:dyDescent="0.2">
      <c r="A89" s="16">
        <v>70.599999999999994</v>
      </c>
      <c r="B89" s="8" t="s">
        <v>245</v>
      </c>
      <c r="C89" s="8" t="s">
        <v>243</v>
      </c>
      <c r="D89" s="8" t="s">
        <v>244</v>
      </c>
      <c r="E89" s="8" t="s">
        <v>2</v>
      </c>
      <c r="F89" s="8" t="s">
        <v>3</v>
      </c>
      <c r="G89" s="8" t="s">
        <v>238</v>
      </c>
      <c r="H89" s="8" t="s">
        <v>123</v>
      </c>
      <c r="I89" s="8">
        <v>47.738289999999999</v>
      </c>
      <c r="J89" s="8">
        <v>-118.63473</v>
      </c>
      <c r="K89" s="8" t="s">
        <v>7</v>
      </c>
      <c r="L89" s="8" t="s">
        <v>7</v>
      </c>
      <c r="M89" s="15">
        <v>2</v>
      </c>
      <c r="N89" s="15">
        <v>2</v>
      </c>
      <c r="O89" s="15">
        <v>4</v>
      </c>
      <c r="P89" s="33">
        <f>+M89*64.78</f>
        <v>129.56</v>
      </c>
      <c r="Q89" s="33">
        <f t="shared" si="3"/>
        <v>93.64</v>
      </c>
      <c r="R89" s="26"/>
      <c r="S89" s="33">
        <f t="shared" si="2"/>
        <v>0</v>
      </c>
      <c r="T89" s="33">
        <f t="shared" si="4"/>
        <v>247.07999999999996</v>
      </c>
      <c r="U89" s="33">
        <v>192</v>
      </c>
      <c r="V89" s="33">
        <f t="shared" si="5"/>
        <v>439.07999999999993</v>
      </c>
      <c r="W89" s="33">
        <v>247.08</v>
      </c>
    </row>
    <row r="90" spans="1:23" x14ac:dyDescent="0.2">
      <c r="A90" s="16">
        <v>71.2</v>
      </c>
      <c r="B90" s="6" t="s">
        <v>248</v>
      </c>
      <c r="C90" s="6" t="s">
        <v>246</v>
      </c>
      <c r="D90" s="6" t="s">
        <v>247</v>
      </c>
      <c r="E90" s="6" t="s">
        <v>2</v>
      </c>
      <c r="F90" s="6" t="s">
        <v>3</v>
      </c>
      <c r="G90" s="6" t="s">
        <v>238</v>
      </c>
      <c r="H90" s="6" t="s">
        <v>123</v>
      </c>
      <c r="I90" s="6">
        <v>47.743400000000001</v>
      </c>
      <c r="J90" s="6">
        <v>-118.64469</v>
      </c>
      <c r="K90" s="6" t="s">
        <v>7</v>
      </c>
      <c r="L90" s="6" t="s">
        <v>7</v>
      </c>
      <c r="M90" s="15">
        <v>2</v>
      </c>
      <c r="N90" s="15">
        <v>2</v>
      </c>
      <c r="O90" s="15">
        <v>4</v>
      </c>
      <c r="P90" s="33">
        <f>+M90*64.78</f>
        <v>129.56</v>
      </c>
      <c r="Q90" s="33">
        <f t="shared" si="3"/>
        <v>93.64</v>
      </c>
      <c r="R90" s="26"/>
      <c r="S90" s="33">
        <f t="shared" si="2"/>
        <v>0</v>
      </c>
      <c r="T90" s="33">
        <f t="shared" si="4"/>
        <v>247.07999999999996</v>
      </c>
      <c r="U90" s="33">
        <v>192</v>
      </c>
      <c r="V90" s="33">
        <f t="shared" si="5"/>
        <v>439.07999999999993</v>
      </c>
      <c r="W90" s="33">
        <v>247.08</v>
      </c>
    </row>
    <row r="91" spans="1:23" x14ac:dyDescent="0.2">
      <c r="A91" s="16">
        <v>74.099999999999994</v>
      </c>
      <c r="B91" s="8" t="s">
        <v>251</v>
      </c>
      <c r="C91" s="8" t="s">
        <v>249</v>
      </c>
      <c r="D91" s="8" t="s">
        <v>250</v>
      </c>
      <c r="E91" s="8" t="s">
        <v>2</v>
      </c>
      <c r="F91" s="8" t="s">
        <v>3</v>
      </c>
      <c r="G91" s="8" t="s">
        <v>238</v>
      </c>
      <c r="H91" s="8" t="s">
        <v>123</v>
      </c>
      <c r="I91" s="8">
        <v>47.756180000000001</v>
      </c>
      <c r="J91" s="8">
        <v>-118.70327</v>
      </c>
      <c r="K91" s="8" t="s">
        <v>7</v>
      </c>
      <c r="L91" s="8" t="s">
        <v>128</v>
      </c>
      <c r="M91" s="15"/>
      <c r="N91" s="15"/>
      <c r="O91" s="15"/>
      <c r="P91" s="33"/>
      <c r="Q91" s="33">
        <f t="shared" si="3"/>
        <v>0</v>
      </c>
      <c r="R91" s="26">
        <v>2</v>
      </c>
      <c r="S91" s="33">
        <f t="shared" si="2"/>
        <v>72.72</v>
      </c>
      <c r="T91" s="33">
        <f t="shared" si="4"/>
        <v>83.432999999999993</v>
      </c>
      <c r="U91" s="33">
        <v>256</v>
      </c>
      <c r="V91" s="33">
        <f t="shared" si="5"/>
        <v>339.43299999999999</v>
      </c>
      <c r="W91" s="33">
        <v>83.43</v>
      </c>
    </row>
    <row r="92" spans="1:23" x14ac:dyDescent="0.2">
      <c r="A92" s="30">
        <v>74.099999999999994</v>
      </c>
      <c r="B92" s="9" t="s">
        <v>251</v>
      </c>
      <c r="C92" s="9" t="s">
        <v>249</v>
      </c>
      <c r="D92" s="9" t="s">
        <v>250</v>
      </c>
      <c r="E92" s="9" t="s">
        <v>2</v>
      </c>
      <c r="F92" s="9" t="s">
        <v>3</v>
      </c>
      <c r="G92" s="9" t="s">
        <v>238</v>
      </c>
      <c r="H92" s="9" t="s">
        <v>123</v>
      </c>
      <c r="I92" s="9">
        <v>47.756180000000001</v>
      </c>
      <c r="J92" s="9">
        <v>-118.70327</v>
      </c>
      <c r="K92" s="9" t="s">
        <v>8</v>
      </c>
      <c r="L92" s="9" t="s">
        <v>7</v>
      </c>
      <c r="M92" s="15">
        <v>2</v>
      </c>
      <c r="N92" s="15"/>
      <c r="O92" s="15">
        <v>4</v>
      </c>
      <c r="P92" s="33">
        <f>+M92*64.78</f>
        <v>129.56</v>
      </c>
      <c r="Q92" s="33">
        <f t="shared" si="3"/>
        <v>0</v>
      </c>
      <c r="R92" s="26"/>
      <c r="S92" s="33">
        <f t="shared" si="2"/>
        <v>0</v>
      </c>
      <c r="T92" s="33">
        <f t="shared" si="4"/>
        <v>145.2465</v>
      </c>
      <c r="U92" s="33">
        <v>192</v>
      </c>
      <c r="V92" s="33">
        <f t="shared" si="5"/>
        <v>337.24649999999997</v>
      </c>
      <c r="W92" s="33">
        <v>145.25</v>
      </c>
    </row>
    <row r="93" spans="1:23" x14ac:dyDescent="0.2">
      <c r="A93" s="16">
        <v>74.2</v>
      </c>
      <c r="B93" s="8" t="s">
        <v>254</v>
      </c>
      <c r="C93" s="8" t="s">
        <v>252</v>
      </c>
      <c r="D93" s="8" t="s">
        <v>253</v>
      </c>
      <c r="E93" s="8" t="s">
        <v>2</v>
      </c>
      <c r="F93" s="8" t="s">
        <v>3</v>
      </c>
      <c r="G93" s="8" t="s">
        <v>238</v>
      </c>
      <c r="H93" s="8" t="s">
        <v>123</v>
      </c>
      <c r="I93" s="8">
        <v>47.755949999999999</v>
      </c>
      <c r="J93" s="8">
        <v>-118.70244</v>
      </c>
      <c r="K93" s="8" t="s">
        <v>7</v>
      </c>
      <c r="L93" s="8" t="s">
        <v>128</v>
      </c>
      <c r="M93" s="15"/>
      <c r="N93" s="15"/>
      <c r="O93" s="15"/>
      <c r="P93" s="33"/>
      <c r="Q93" s="33">
        <f t="shared" si="3"/>
        <v>0</v>
      </c>
      <c r="R93" s="26">
        <v>2</v>
      </c>
      <c r="S93" s="33">
        <f t="shared" si="2"/>
        <v>72.72</v>
      </c>
      <c r="T93" s="33">
        <f t="shared" si="4"/>
        <v>83.432999999999993</v>
      </c>
      <c r="U93" s="33">
        <v>256</v>
      </c>
      <c r="V93" s="33">
        <f t="shared" si="5"/>
        <v>339.43299999999999</v>
      </c>
      <c r="W93" s="33">
        <v>83.43</v>
      </c>
    </row>
    <row r="94" spans="1:23" x14ac:dyDescent="0.2">
      <c r="A94" s="30">
        <v>74.2</v>
      </c>
      <c r="B94" s="9" t="s">
        <v>254</v>
      </c>
      <c r="C94" s="9" t="s">
        <v>252</v>
      </c>
      <c r="D94" s="9" t="s">
        <v>253</v>
      </c>
      <c r="E94" s="9" t="s">
        <v>2</v>
      </c>
      <c r="F94" s="9" t="s">
        <v>3</v>
      </c>
      <c r="G94" s="9" t="s">
        <v>238</v>
      </c>
      <c r="H94" s="9" t="s">
        <v>123</v>
      </c>
      <c r="I94" s="9">
        <v>47.755949999999999</v>
      </c>
      <c r="J94" s="9">
        <v>-118.70244</v>
      </c>
      <c r="K94" s="9" t="s">
        <v>255</v>
      </c>
      <c r="L94" s="9" t="s">
        <v>7</v>
      </c>
      <c r="M94" s="15">
        <v>2</v>
      </c>
      <c r="N94" s="15"/>
      <c r="O94" s="15">
        <v>4</v>
      </c>
      <c r="P94" s="33">
        <f>+M94*64.78</f>
        <v>129.56</v>
      </c>
      <c r="Q94" s="33">
        <f t="shared" si="3"/>
        <v>0</v>
      </c>
      <c r="R94" s="26"/>
      <c r="S94" s="33">
        <f t="shared" si="2"/>
        <v>0</v>
      </c>
      <c r="T94" s="33">
        <f t="shared" si="4"/>
        <v>145.2465</v>
      </c>
      <c r="U94" s="33">
        <v>192</v>
      </c>
      <c r="V94" s="33">
        <f t="shared" si="5"/>
        <v>337.24649999999997</v>
      </c>
      <c r="W94" s="33">
        <v>145.25</v>
      </c>
    </row>
    <row r="95" spans="1:23" x14ac:dyDescent="0.2">
      <c r="A95" s="16">
        <v>74.3</v>
      </c>
      <c r="B95" s="8" t="s">
        <v>258</v>
      </c>
      <c r="C95" s="8" t="s">
        <v>256</v>
      </c>
      <c r="D95" s="8" t="s">
        <v>257</v>
      </c>
      <c r="E95" s="8" t="s">
        <v>2</v>
      </c>
      <c r="F95" s="8" t="s">
        <v>3</v>
      </c>
      <c r="G95" s="8" t="s">
        <v>238</v>
      </c>
      <c r="H95" s="8" t="s">
        <v>123</v>
      </c>
      <c r="I95" s="8">
        <v>47.75629</v>
      </c>
      <c r="J95" s="8">
        <v>-118.70347</v>
      </c>
      <c r="K95" s="8" t="s">
        <v>7</v>
      </c>
      <c r="L95" s="8" t="s">
        <v>128</v>
      </c>
      <c r="M95" s="15">
        <v>2</v>
      </c>
      <c r="N95" s="15">
        <v>2</v>
      </c>
      <c r="O95" s="15">
        <v>4</v>
      </c>
      <c r="P95" s="33">
        <f>+M95*64.78</f>
        <v>129.56</v>
      </c>
      <c r="Q95" s="33">
        <f t="shared" si="3"/>
        <v>93.64</v>
      </c>
      <c r="R95" s="26">
        <v>2</v>
      </c>
      <c r="S95" s="33">
        <f t="shared" si="2"/>
        <v>72.72</v>
      </c>
      <c r="T95" s="33">
        <f t="shared" si="4"/>
        <v>326.16299999999995</v>
      </c>
      <c r="U95" s="33">
        <v>256</v>
      </c>
      <c r="V95" s="33">
        <f t="shared" si="5"/>
        <v>582.16300000000001</v>
      </c>
      <c r="W95" s="33">
        <v>250</v>
      </c>
    </row>
    <row r="96" spans="1:23" x14ac:dyDescent="0.2">
      <c r="A96" s="16">
        <v>74.400000000000006</v>
      </c>
      <c r="B96" s="6" t="s">
        <v>261</v>
      </c>
      <c r="C96" s="6" t="s">
        <v>259</v>
      </c>
      <c r="D96" s="6" t="s">
        <v>260</v>
      </c>
      <c r="E96" s="6" t="s">
        <v>2</v>
      </c>
      <c r="F96" s="6" t="s">
        <v>3</v>
      </c>
      <c r="G96" s="6" t="s">
        <v>238</v>
      </c>
      <c r="H96" s="6" t="s">
        <v>123</v>
      </c>
      <c r="I96" s="6">
        <v>47.756659999999997</v>
      </c>
      <c r="J96" s="6">
        <v>-118.70571</v>
      </c>
      <c r="K96" s="6" t="s">
        <v>7</v>
      </c>
      <c r="L96" s="6" t="s">
        <v>128</v>
      </c>
      <c r="M96" s="15"/>
      <c r="N96" s="15"/>
      <c r="O96" s="15"/>
      <c r="P96" s="33"/>
      <c r="Q96" s="33">
        <f t="shared" si="3"/>
        <v>0</v>
      </c>
      <c r="R96" s="26">
        <v>2</v>
      </c>
      <c r="S96" s="33">
        <f t="shared" si="2"/>
        <v>72.72</v>
      </c>
      <c r="T96" s="33">
        <f t="shared" si="4"/>
        <v>83.432999999999993</v>
      </c>
      <c r="U96" s="33">
        <v>256</v>
      </c>
      <c r="V96" s="33">
        <f t="shared" si="5"/>
        <v>339.43299999999999</v>
      </c>
      <c r="W96" s="33">
        <v>83.43</v>
      </c>
    </row>
    <row r="97" spans="1:23" x14ac:dyDescent="0.2">
      <c r="A97" s="30">
        <v>74.400000000000006</v>
      </c>
      <c r="B97" s="10" t="s">
        <v>261</v>
      </c>
      <c r="C97" s="10" t="s">
        <v>259</v>
      </c>
      <c r="D97" s="10" t="s">
        <v>260</v>
      </c>
      <c r="E97" s="10" t="s">
        <v>2</v>
      </c>
      <c r="F97" s="10" t="s">
        <v>3</v>
      </c>
      <c r="G97" s="10" t="s">
        <v>238</v>
      </c>
      <c r="H97" s="10" t="s">
        <v>123</v>
      </c>
      <c r="I97" s="10">
        <v>47.756659999999997</v>
      </c>
      <c r="J97" s="10">
        <v>-118.70571</v>
      </c>
      <c r="K97" s="10" t="s">
        <v>8</v>
      </c>
      <c r="L97" s="10" t="s">
        <v>7</v>
      </c>
      <c r="M97" s="15">
        <v>2</v>
      </c>
      <c r="N97" s="15"/>
      <c r="O97" s="15">
        <v>4</v>
      </c>
      <c r="P97" s="33">
        <f>+M97*64.78</f>
        <v>129.56</v>
      </c>
      <c r="Q97" s="33">
        <f t="shared" si="3"/>
        <v>0</v>
      </c>
      <c r="R97" s="26"/>
      <c r="S97" s="33">
        <f t="shared" si="2"/>
        <v>0</v>
      </c>
      <c r="T97" s="33">
        <f t="shared" si="4"/>
        <v>145.2465</v>
      </c>
      <c r="U97" s="33">
        <v>192</v>
      </c>
      <c r="V97" s="33">
        <f t="shared" si="5"/>
        <v>337.24649999999997</v>
      </c>
      <c r="W97" s="33">
        <v>145.25</v>
      </c>
    </row>
    <row r="98" spans="1:23" x14ac:dyDescent="0.2">
      <c r="A98" s="16">
        <v>74.5</v>
      </c>
      <c r="B98" s="6" t="s">
        <v>264</v>
      </c>
      <c r="C98" s="6" t="s">
        <v>262</v>
      </c>
      <c r="D98" s="6" t="s">
        <v>263</v>
      </c>
      <c r="E98" s="6" t="s">
        <v>2</v>
      </c>
      <c r="F98" s="6" t="s">
        <v>3</v>
      </c>
      <c r="G98" s="6" t="s">
        <v>238</v>
      </c>
      <c r="H98" s="6" t="s">
        <v>123</v>
      </c>
      <c r="I98" s="6">
        <v>47.756909999999998</v>
      </c>
      <c r="J98" s="6">
        <v>-118.70675</v>
      </c>
      <c r="K98" s="6" t="s">
        <v>7</v>
      </c>
      <c r="L98" s="6" t="s">
        <v>128</v>
      </c>
      <c r="M98" s="15">
        <v>2</v>
      </c>
      <c r="N98" s="15">
        <v>2</v>
      </c>
      <c r="O98" s="15">
        <v>4</v>
      </c>
      <c r="P98" s="33">
        <f>+M98*64.78</f>
        <v>129.56</v>
      </c>
      <c r="Q98" s="33">
        <f t="shared" si="3"/>
        <v>93.64</v>
      </c>
      <c r="R98" s="26">
        <v>2</v>
      </c>
      <c r="S98" s="33">
        <f t="shared" si="2"/>
        <v>72.72</v>
      </c>
      <c r="T98" s="33">
        <f t="shared" si="4"/>
        <v>326.16299999999995</v>
      </c>
      <c r="U98" s="33">
        <v>256</v>
      </c>
      <c r="V98" s="33">
        <f t="shared" si="5"/>
        <v>582.16300000000001</v>
      </c>
      <c r="W98" s="33">
        <v>250</v>
      </c>
    </row>
    <row r="99" spans="1:23" x14ac:dyDescent="0.2">
      <c r="A99" s="16">
        <v>74.599999999999994</v>
      </c>
      <c r="B99" s="8" t="s">
        <v>267</v>
      </c>
      <c r="C99" s="8" t="s">
        <v>265</v>
      </c>
      <c r="D99" s="8" t="s">
        <v>266</v>
      </c>
      <c r="E99" s="8" t="s">
        <v>2</v>
      </c>
      <c r="F99" s="8" t="s">
        <v>3</v>
      </c>
      <c r="G99" s="8" t="s">
        <v>238</v>
      </c>
      <c r="H99" s="8" t="s">
        <v>123</v>
      </c>
      <c r="I99" s="8">
        <v>47.757910000000003</v>
      </c>
      <c r="J99" s="8">
        <v>-118.7106</v>
      </c>
      <c r="K99" s="8" t="s">
        <v>7</v>
      </c>
      <c r="L99" s="8" t="s">
        <v>7</v>
      </c>
      <c r="M99" s="15">
        <v>2</v>
      </c>
      <c r="N99" s="15">
        <v>2</v>
      </c>
      <c r="O99" s="15">
        <v>4</v>
      </c>
      <c r="P99" s="33">
        <f>+M99*64.78</f>
        <v>129.56</v>
      </c>
      <c r="Q99" s="33">
        <f t="shared" si="3"/>
        <v>93.64</v>
      </c>
      <c r="R99" s="26"/>
      <c r="S99" s="33">
        <f t="shared" si="2"/>
        <v>0</v>
      </c>
      <c r="T99" s="33">
        <f t="shared" si="4"/>
        <v>247.07999999999996</v>
      </c>
      <c r="U99" s="33">
        <v>192</v>
      </c>
      <c r="V99" s="33">
        <f t="shared" si="5"/>
        <v>439.07999999999993</v>
      </c>
      <c r="W99" s="33">
        <v>247.08</v>
      </c>
    </row>
    <row r="100" spans="1:23" x14ac:dyDescent="0.2">
      <c r="A100" s="16">
        <v>77.400000000000006</v>
      </c>
      <c r="B100" s="6" t="s">
        <v>270</v>
      </c>
      <c r="C100" s="6" t="s">
        <v>268</v>
      </c>
      <c r="D100" s="6" t="s">
        <v>269</v>
      </c>
      <c r="E100" s="6" t="s">
        <v>2</v>
      </c>
      <c r="F100" s="6" t="s">
        <v>3</v>
      </c>
      <c r="G100" s="6" t="s">
        <v>238</v>
      </c>
      <c r="H100" s="6" t="s">
        <v>123</v>
      </c>
      <c r="I100" s="6">
        <v>47.743079999999999</v>
      </c>
      <c r="J100" s="6">
        <v>-118.75548000000001</v>
      </c>
      <c r="K100" s="6" t="s">
        <v>7</v>
      </c>
      <c r="L100" s="6" t="s">
        <v>7</v>
      </c>
      <c r="M100" s="15">
        <v>2</v>
      </c>
      <c r="N100" s="15">
        <v>2</v>
      </c>
      <c r="O100" s="15">
        <v>4</v>
      </c>
      <c r="P100" s="33">
        <f>+M100*64.78</f>
        <v>129.56</v>
      </c>
      <c r="Q100" s="33">
        <f t="shared" si="3"/>
        <v>93.64</v>
      </c>
      <c r="R100" s="26"/>
      <c r="S100" s="33">
        <f t="shared" si="2"/>
        <v>0</v>
      </c>
      <c r="T100" s="33">
        <f t="shared" si="4"/>
        <v>247.07999999999996</v>
      </c>
      <c r="U100" s="33">
        <v>192</v>
      </c>
      <c r="V100" s="33">
        <f t="shared" si="5"/>
        <v>439.07999999999993</v>
      </c>
      <c r="W100" s="33">
        <v>247.08</v>
      </c>
    </row>
    <row r="101" spans="1:23" x14ac:dyDescent="0.2">
      <c r="A101" s="16">
        <v>80.900000000000006</v>
      </c>
      <c r="B101" s="8" t="s">
        <v>273</v>
      </c>
      <c r="C101" s="8" t="s">
        <v>271</v>
      </c>
      <c r="D101" s="8" t="s">
        <v>272</v>
      </c>
      <c r="E101" s="8" t="s">
        <v>2</v>
      </c>
      <c r="F101" s="8" t="s">
        <v>3</v>
      </c>
      <c r="G101" s="8" t="s">
        <v>238</v>
      </c>
      <c r="H101" s="8" t="s">
        <v>123</v>
      </c>
      <c r="I101" s="8">
        <v>47.737990000000003</v>
      </c>
      <c r="J101" s="8">
        <v>-118.81895</v>
      </c>
      <c r="K101" s="8" t="s">
        <v>7</v>
      </c>
      <c r="L101" s="8" t="s">
        <v>128</v>
      </c>
      <c r="M101" s="15">
        <v>2</v>
      </c>
      <c r="N101" s="15">
        <v>2</v>
      </c>
      <c r="O101" s="15">
        <v>4</v>
      </c>
      <c r="P101" s="33">
        <f>+M101*64.78</f>
        <v>129.56</v>
      </c>
      <c r="Q101" s="33">
        <f t="shared" si="3"/>
        <v>93.64</v>
      </c>
      <c r="R101" s="26">
        <v>2</v>
      </c>
      <c r="S101" s="33">
        <f t="shared" si="2"/>
        <v>72.72</v>
      </c>
      <c r="T101" s="33">
        <f t="shared" si="4"/>
        <v>326.16299999999995</v>
      </c>
      <c r="U101" s="33">
        <v>256</v>
      </c>
      <c r="V101" s="33">
        <f t="shared" si="5"/>
        <v>582.16300000000001</v>
      </c>
      <c r="W101" s="33">
        <v>250</v>
      </c>
    </row>
    <row r="102" spans="1:23" x14ac:dyDescent="0.2">
      <c r="A102" s="30">
        <v>81.2</v>
      </c>
      <c r="B102" s="9" t="s">
        <v>277</v>
      </c>
      <c r="C102" s="9" t="s">
        <v>274</v>
      </c>
      <c r="D102" s="9" t="s">
        <v>275</v>
      </c>
      <c r="E102" s="9" t="s">
        <v>2</v>
      </c>
      <c r="F102" s="9" t="s">
        <v>3</v>
      </c>
      <c r="G102" s="9" t="s">
        <v>276</v>
      </c>
      <c r="H102" s="9" t="s">
        <v>123</v>
      </c>
      <c r="I102" s="9">
        <v>47.73603</v>
      </c>
      <c r="J102" s="9">
        <v>-118.82429</v>
      </c>
      <c r="K102" s="9" t="s">
        <v>8</v>
      </c>
      <c r="L102" s="9" t="s">
        <v>7</v>
      </c>
      <c r="M102" s="15">
        <v>2</v>
      </c>
      <c r="N102" s="15"/>
      <c r="O102" s="15">
        <v>4</v>
      </c>
      <c r="P102" s="33">
        <f>+M102*64.78</f>
        <v>129.56</v>
      </c>
      <c r="Q102" s="33">
        <f t="shared" si="3"/>
        <v>0</v>
      </c>
      <c r="R102" s="26"/>
      <c r="S102" s="33">
        <f t="shared" si="2"/>
        <v>0</v>
      </c>
      <c r="T102" s="33">
        <f t="shared" si="4"/>
        <v>145.2465</v>
      </c>
      <c r="U102" s="33">
        <v>192</v>
      </c>
      <c r="V102" s="33">
        <f t="shared" si="5"/>
        <v>337.24649999999997</v>
      </c>
      <c r="W102" s="33">
        <v>145.25</v>
      </c>
    </row>
    <row r="103" spans="1:23" x14ac:dyDescent="0.2">
      <c r="A103" s="16"/>
      <c r="B103" s="8" t="s">
        <v>104</v>
      </c>
      <c r="C103" s="8" t="s">
        <v>278</v>
      </c>
      <c r="D103" s="8" t="s">
        <v>279</v>
      </c>
      <c r="E103" s="8" t="s">
        <v>49</v>
      </c>
      <c r="F103" s="8" t="s">
        <v>3</v>
      </c>
      <c r="G103" s="8" t="s">
        <v>276</v>
      </c>
      <c r="H103" s="8" t="s">
        <v>123</v>
      </c>
      <c r="I103" s="8">
        <v>47.73912</v>
      </c>
      <c r="J103" s="8">
        <v>-118.84348</v>
      </c>
      <c r="K103" s="8" t="s">
        <v>7</v>
      </c>
      <c r="L103" s="8" t="s">
        <v>7</v>
      </c>
      <c r="M103" s="15"/>
      <c r="N103" s="15"/>
      <c r="O103" s="15"/>
      <c r="P103" s="33"/>
      <c r="Q103" s="33">
        <f t="shared" si="3"/>
        <v>0</v>
      </c>
      <c r="R103" s="26"/>
      <c r="S103" s="33">
        <f t="shared" si="2"/>
        <v>0</v>
      </c>
      <c r="T103" s="33">
        <v>0</v>
      </c>
      <c r="U103" s="33"/>
      <c r="V103" s="33">
        <f t="shared" si="5"/>
        <v>0</v>
      </c>
      <c r="W103" s="33">
        <v>0</v>
      </c>
    </row>
    <row r="104" spans="1:23" s="19" customFormat="1" x14ac:dyDescent="0.2">
      <c r="A104" s="18">
        <v>82.2</v>
      </c>
      <c r="B104" s="21" t="s">
        <v>371</v>
      </c>
      <c r="C104" s="28" t="s">
        <v>7</v>
      </c>
      <c r="D104" s="28" t="s">
        <v>7</v>
      </c>
      <c r="E104" s="21" t="s">
        <v>2</v>
      </c>
      <c r="F104" s="21" t="s">
        <v>62</v>
      </c>
      <c r="G104" s="21" t="s">
        <v>7</v>
      </c>
      <c r="H104" s="21" t="s">
        <v>123</v>
      </c>
      <c r="I104" s="21" t="s">
        <v>7</v>
      </c>
      <c r="J104" s="21" t="s">
        <v>7</v>
      </c>
      <c r="K104" s="21" t="s">
        <v>7</v>
      </c>
      <c r="L104" s="21" t="s">
        <v>7</v>
      </c>
      <c r="M104" s="26"/>
      <c r="N104" s="26"/>
      <c r="O104" s="26"/>
      <c r="P104" s="33"/>
      <c r="Q104" s="33">
        <f t="shared" si="3"/>
        <v>0</v>
      </c>
      <c r="R104" s="26"/>
      <c r="S104" s="33">
        <f t="shared" si="2"/>
        <v>0</v>
      </c>
      <c r="T104" s="33">
        <v>0</v>
      </c>
      <c r="U104" s="33"/>
      <c r="V104" s="33">
        <f t="shared" si="5"/>
        <v>0</v>
      </c>
      <c r="W104" s="33">
        <v>0</v>
      </c>
    </row>
    <row r="105" spans="1:23" x14ac:dyDescent="0.2">
      <c r="A105" s="16">
        <v>85.3</v>
      </c>
      <c r="B105" s="6" t="s">
        <v>282</v>
      </c>
      <c r="C105" s="6" t="s">
        <v>280</v>
      </c>
      <c r="D105" s="6" t="s">
        <v>281</v>
      </c>
      <c r="E105" s="6" t="s">
        <v>2</v>
      </c>
      <c r="F105" s="6" t="s">
        <v>3</v>
      </c>
      <c r="G105" s="6" t="s">
        <v>276</v>
      </c>
      <c r="H105" s="6" t="s">
        <v>123</v>
      </c>
      <c r="I105" s="6">
        <v>47.726900000000001</v>
      </c>
      <c r="J105" s="6">
        <v>-118.8952</v>
      </c>
      <c r="K105" s="6" t="s">
        <v>7</v>
      </c>
      <c r="L105" s="6" t="s">
        <v>7</v>
      </c>
      <c r="M105" s="15">
        <v>2</v>
      </c>
      <c r="N105" s="15">
        <v>2</v>
      </c>
      <c r="O105" s="15">
        <v>4</v>
      </c>
      <c r="P105" s="33">
        <f>+M105*64.78</f>
        <v>129.56</v>
      </c>
      <c r="Q105" s="33">
        <f t="shared" si="3"/>
        <v>93.64</v>
      </c>
      <c r="R105" s="26"/>
      <c r="S105" s="33">
        <f t="shared" ref="S105:S144" si="15">+R105*36.36</f>
        <v>0</v>
      </c>
      <c r="T105" s="33">
        <f t="shared" si="4"/>
        <v>247.07999999999996</v>
      </c>
      <c r="U105" s="33">
        <v>192</v>
      </c>
      <c r="V105" s="33">
        <f t="shared" si="5"/>
        <v>439.07999999999993</v>
      </c>
      <c r="W105" s="33">
        <v>247.08</v>
      </c>
    </row>
    <row r="106" spans="1:23" x14ac:dyDescent="0.2">
      <c r="A106" s="16">
        <v>87</v>
      </c>
      <c r="B106" s="8" t="s">
        <v>285</v>
      </c>
      <c r="C106" s="8" t="s">
        <v>283</v>
      </c>
      <c r="D106" s="8" t="s">
        <v>284</v>
      </c>
      <c r="E106" s="8" t="s">
        <v>2</v>
      </c>
      <c r="F106" s="8" t="s">
        <v>3</v>
      </c>
      <c r="G106" s="8" t="s">
        <v>276</v>
      </c>
      <c r="H106" s="8" t="s">
        <v>123</v>
      </c>
      <c r="I106" s="8">
        <v>47.713909999999998</v>
      </c>
      <c r="J106" s="8">
        <v>-118.92613</v>
      </c>
      <c r="K106" s="8" t="s">
        <v>7</v>
      </c>
      <c r="L106" s="8" t="s">
        <v>7</v>
      </c>
      <c r="M106" s="15">
        <v>2</v>
      </c>
      <c r="N106" s="15">
        <v>2</v>
      </c>
      <c r="O106" s="15">
        <v>4</v>
      </c>
      <c r="P106" s="33">
        <f>+M106*64.78</f>
        <v>129.56</v>
      </c>
      <c r="Q106" s="33">
        <f t="shared" si="3"/>
        <v>93.64</v>
      </c>
      <c r="R106" s="26"/>
      <c r="S106" s="33">
        <f t="shared" si="15"/>
        <v>0</v>
      </c>
      <c r="T106" s="33">
        <f t="shared" si="4"/>
        <v>247.07999999999996</v>
      </c>
      <c r="U106" s="33">
        <v>192</v>
      </c>
      <c r="V106" s="33">
        <f t="shared" si="5"/>
        <v>439.07999999999993</v>
      </c>
      <c r="W106" s="33">
        <v>247.08</v>
      </c>
    </row>
    <row r="107" spans="1:23" x14ac:dyDescent="0.2">
      <c r="A107" s="16">
        <v>87.8</v>
      </c>
      <c r="B107" s="6" t="s">
        <v>288</v>
      </c>
      <c r="C107" s="6" t="s">
        <v>286</v>
      </c>
      <c r="D107" s="6" t="s">
        <v>287</v>
      </c>
      <c r="E107" s="6" t="s">
        <v>2</v>
      </c>
      <c r="F107" s="6" t="s">
        <v>3</v>
      </c>
      <c r="G107" s="6" t="s">
        <v>276</v>
      </c>
      <c r="H107" s="6" t="s">
        <v>123</v>
      </c>
      <c r="I107" s="6">
        <v>47.712200000000003</v>
      </c>
      <c r="J107" s="6">
        <v>-118.93864000000001</v>
      </c>
      <c r="K107" s="6" t="s">
        <v>7</v>
      </c>
      <c r="L107" s="6" t="s">
        <v>128</v>
      </c>
      <c r="M107" s="15">
        <v>2</v>
      </c>
      <c r="N107" s="15"/>
      <c r="O107" s="15">
        <v>4</v>
      </c>
      <c r="P107" s="33">
        <f>+M107*64.78</f>
        <v>129.56</v>
      </c>
      <c r="Q107" s="33">
        <f t="shared" si="3"/>
        <v>0</v>
      </c>
      <c r="R107" s="26">
        <v>2</v>
      </c>
      <c r="S107" s="33">
        <f t="shared" si="15"/>
        <v>72.72</v>
      </c>
      <c r="T107" s="33">
        <f t="shared" si="4"/>
        <v>224.3295</v>
      </c>
      <c r="U107" s="33">
        <v>256</v>
      </c>
      <c r="V107" s="33">
        <f t="shared" si="5"/>
        <v>480.3295</v>
      </c>
      <c r="W107" s="33">
        <v>224.33</v>
      </c>
    </row>
    <row r="108" spans="1:23" x14ac:dyDescent="0.2">
      <c r="A108" s="16">
        <v>87.8</v>
      </c>
      <c r="B108" s="8" t="s">
        <v>288</v>
      </c>
      <c r="C108" s="8" t="s">
        <v>286</v>
      </c>
      <c r="D108" s="8" t="s">
        <v>287</v>
      </c>
      <c r="E108" s="8" t="s">
        <v>2</v>
      </c>
      <c r="F108" s="8" t="s">
        <v>3</v>
      </c>
      <c r="G108" s="8" t="s">
        <v>276</v>
      </c>
      <c r="H108" s="8" t="s">
        <v>123</v>
      </c>
      <c r="I108" s="8">
        <v>47.712200000000003</v>
      </c>
      <c r="J108" s="8">
        <v>-118.93864000000001</v>
      </c>
      <c r="K108" s="8" t="s">
        <v>7</v>
      </c>
      <c r="L108" s="8" t="s">
        <v>33</v>
      </c>
      <c r="M108" s="15"/>
      <c r="N108" s="15"/>
      <c r="O108" s="15"/>
      <c r="P108" s="33"/>
      <c r="Q108" s="33">
        <f t="shared" si="3"/>
        <v>0</v>
      </c>
      <c r="R108" s="26"/>
      <c r="S108" s="33">
        <f t="shared" si="15"/>
        <v>0</v>
      </c>
      <c r="T108" s="33">
        <v>0</v>
      </c>
      <c r="U108" s="33"/>
      <c r="V108" s="33">
        <f t="shared" si="5"/>
        <v>0</v>
      </c>
      <c r="W108" s="33">
        <v>0</v>
      </c>
    </row>
    <row r="109" spans="1:23" x14ac:dyDescent="0.2">
      <c r="A109" s="16">
        <v>87.9</v>
      </c>
      <c r="B109" s="6" t="s">
        <v>291</v>
      </c>
      <c r="C109" s="6" t="s">
        <v>289</v>
      </c>
      <c r="D109" s="6" t="s">
        <v>290</v>
      </c>
      <c r="E109" s="6" t="s">
        <v>2</v>
      </c>
      <c r="F109" s="6" t="s">
        <v>3</v>
      </c>
      <c r="G109" s="6" t="s">
        <v>276</v>
      </c>
      <c r="H109" s="6" t="s">
        <v>123</v>
      </c>
      <c r="I109" s="6">
        <v>47.713340000000002</v>
      </c>
      <c r="J109" s="6">
        <v>-118.94096999999999</v>
      </c>
      <c r="K109" s="6" t="s">
        <v>7</v>
      </c>
      <c r="L109" s="6" t="s">
        <v>128</v>
      </c>
      <c r="M109" s="15"/>
      <c r="N109" s="15">
        <v>2</v>
      </c>
      <c r="O109" s="15">
        <v>4</v>
      </c>
      <c r="P109" s="33">
        <f>+M109*64.78</f>
        <v>0</v>
      </c>
      <c r="Q109" s="33">
        <f t="shared" si="3"/>
        <v>93.64</v>
      </c>
      <c r="R109" s="26">
        <v>2</v>
      </c>
      <c r="S109" s="33">
        <f t="shared" si="15"/>
        <v>72.72</v>
      </c>
      <c r="T109" s="33">
        <f t="shared" si="4"/>
        <v>185.26650000000001</v>
      </c>
      <c r="U109" s="33">
        <v>256</v>
      </c>
      <c r="V109" s="33">
        <f t="shared" si="5"/>
        <v>441.26650000000001</v>
      </c>
      <c r="W109" s="33">
        <v>185.27</v>
      </c>
    </row>
    <row r="110" spans="1:23" x14ac:dyDescent="0.2">
      <c r="A110" s="30">
        <v>87.9</v>
      </c>
      <c r="B110" s="10" t="s">
        <v>291</v>
      </c>
      <c r="C110" s="10" t="s">
        <v>289</v>
      </c>
      <c r="D110" s="10" t="s">
        <v>290</v>
      </c>
      <c r="E110" s="10" t="s">
        <v>2</v>
      </c>
      <c r="F110" s="10" t="s">
        <v>3</v>
      </c>
      <c r="G110" s="10" t="s">
        <v>276</v>
      </c>
      <c r="H110" s="10" t="s">
        <v>123</v>
      </c>
      <c r="I110" s="10">
        <v>47.713340000000002</v>
      </c>
      <c r="J110" s="10">
        <v>-118.94096999999999</v>
      </c>
      <c r="K110" s="10" t="s">
        <v>8</v>
      </c>
      <c r="L110" s="10" t="s">
        <v>7</v>
      </c>
      <c r="M110" s="15">
        <v>2</v>
      </c>
      <c r="N110" s="15"/>
      <c r="O110" s="15">
        <v>4</v>
      </c>
      <c r="P110" s="33">
        <f>+M110*64.78</f>
        <v>129.56</v>
      </c>
      <c r="Q110" s="33">
        <f t="shared" si="3"/>
        <v>0</v>
      </c>
      <c r="R110" s="26"/>
      <c r="S110" s="33">
        <f t="shared" si="15"/>
        <v>0</v>
      </c>
      <c r="T110" s="33">
        <f t="shared" si="4"/>
        <v>145.2465</v>
      </c>
      <c r="U110" s="33">
        <v>192</v>
      </c>
      <c r="V110" s="33">
        <f t="shared" si="5"/>
        <v>337.24649999999997</v>
      </c>
      <c r="W110" s="33">
        <v>145.25</v>
      </c>
    </row>
    <row r="111" spans="1:23" x14ac:dyDescent="0.2">
      <c r="A111" s="16">
        <v>88</v>
      </c>
      <c r="B111" s="6" t="s">
        <v>294</v>
      </c>
      <c r="C111" s="6" t="s">
        <v>292</v>
      </c>
      <c r="D111" s="6" t="s">
        <v>293</v>
      </c>
      <c r="E111" s="6" t="s">
        <v>2</v>
      </c>
      <c r="F111" s="6" t="s">
        <v>3</v>
      </c>
      <c r="G111" s="6" t="s">
        <v>276</v>
      </c>
      <c r="H111" s="6" t="s">
        <v>123</v>
      </c>
      <c r="I111" s="6">
        <v>47.714030000000001</v>
      </c>
      <c r="J111" s="6">
        <v>-118.94237</v>
      </c>
      <c r="K111" s="6" t="s">
        <v>7</v>
      </c>
      <c r="L111" s="6" t="s">
        <v>7</v>
      </c>
      <c r="M111" s="15">
        <v>2</v>
      </c>
      <c r="N111" s="15">
        <v>2</v>
      </c>
      <c r="O111" s="15">
        <v>4</v>
      </c>
      <c r="P111" s="33">
        <f>+M111*64.78</f>
        <v>129.56</v>
      </c>
      <c r="Q111" s="33">
        <f t="shared" si="3"/>
        <v>93.64</v>
      </c>
      <c r="R111" s="26"/>
      <c r="S111" s="33">
        <f t="shared" si="15"/>
        <v>0</v>
      </c>
      <c r="T111" s="33">
        <f t="shared" si="4"/>
        <v>247.07999999999996</v>
      </c>
      <c r="U111" s="33">
        <v>192</v>
      </c>
      <c r="V111" s="33">
        <f t="shared" si="5"/>
        <v>439.07999999999993</v>
      </c>
      <c r="W111" s="33">
        <v>247.08</v>
      </c>
    </row>
    <row r="112" spans="1:23" x14ac:dyDescent="0.2">
      <c r="A112" s="16">
        <v>88.9</v>
      </c>
      <c r="B112" s="8" t="s">
        <v>297</v>
      </c>
      <c r="C112" s="8" t="s">
        <v>295</v>
      </c>
      <c r="D112" s="8" t="s">
        <v>296</v>
      </c>
      <c r="E112" s="8" t="s">
        <v>2</v>
      </c>
      <c r="F112" s="8" t="s">
        <v>3</v>
      </c>
      <c r="G112" s="8" t="s">
        <v>276</v>
      </c>
      <c r="H112" s="8" t="s">
        <v>123</v>
      </c>
      <c r="I112" s="8">
        <v>47.721350000000001</v>
      </c>
      <c r="J112" s="8">
        <v>-118.95856999999999</v>
      </c>
      <c r="K112" s="8" t="s">
        <v>7</v>
      </c>
      <c r="L112" s="8" t="s">
        <v>7</v>
      </c>
      <c r="M112" s="15">
        <v>2</v>
      </c>
      <c r="N112" s="15">
        <v>2</v>
      </c>
      <c r="O112" s="15">
        <v>4</v>
      </c>
      <c r="P112" s="33">
        <f>+M112*64.78</f>
        <v>129.56</v>
      </c>
      <c r="Q112" s="33">
        <f t="shared" si="3"/>
        <v>93.64</v>
      </c>
      <c r="R112" s="26"/>
      <c r="S112" s="33">
        <f t="shared" si="15"/>
        <v>0</v>
      </c>
      <c r="T112" s="33">
        <f t="shared" si="4"/>
        <v>247.07999999999996</v>
      </c>
      <c r="U112" s="33">
        <v>192</v>
      </c>
      <c r="V112" s="33">
        <f t="shared" si="5"/>
        <v>439.07999999999993</v>
      </c>
      <c r="W112" s="33">
        <v>247.08</v>
      </c>
    </row>
    <row r="113" spans="1:23" x14ac:dyDescent="0.2">
      <c r="A113" s="16">
        <v>89.8</v>
      </c>
      <c r="B113" s="6" t="s">
        <v>300</v>
      </c>
      <c r="C113" s="6" t="s">
        <v>298</v>
      </c>
      <c r="D113" s="6" t="s">
        <v>299</v>
      </c>
      <c r="E113" s="6" t="s">
        <v>2</v>
      </c>
      <c r="F113" s="6" t="s">
        <v>3</v>
      </c>
      <c r="G113" s="6" t="s">
        <v>276</v>
      </c>
      <c r="H113" s="6" t="s">
        <v>123</v>
      </c>
      <c r="I113" s="6">
        <v>47.726109999999998</v>
      </c>
      <c r="J113" s="6">
        <v>-118.97568</v>
      </c>
      <c r="K113" s="6" t="s">
        <v>7</v>
      </c>
      <c r="L113" s="6" t="s">
        <v>7</v>
      </c>
      <c r="M113" s="15">
        <v>2</v>
      </c>
      <c r="N113" s="15">
        <v>2</v>
      </c>
      <c r="O113" s="15">
        <v>4</v>
      </c>
      <c r="P113" s="33">
        <f>+M113*64.78</f>
        <v>129.56</v>
      </c>
      <c r="Q113" s="33">
        <f t="shared" si="3"/>
        <v>93.64</v>
      </c>
      <c r="R113" s="26"/>
      <c r="S113" s="33">
        <f t="shared" si="15"/>
        <v>0</v>
      </c>
      <c r="T113" s="33">
        <f t="shared" si="4"/>
        <v>247.07999999999996</v>
      </c>
      <c r="U113" s="33">
        <v>192</v>
      </c>
      <c r="V113" s="33">
        <f t="shared" si="5"/>
        <v>439.07999999999993</v>
      </c>
      <c r="W113" s="33">
        <v>247.08</v>
      </c>
    </row>
    <row r="114" spans="1:23" x14ac:dyDescent="0.2">
      <c r="A114" s="16">
        <v>90.8</v>
      </c>
      <c r="B114" s="8" t="s">
        <v>304</v>
      </c>
      <c r="C114" s="8" t="s">
        <v>301</v>
      </c>
      <c r="D114" s="8" t="s">
        <v>302</v>
      </c>
      <c r="E114" s="8" t="s">
        <v>2</v>
      </c>
      <c r="F114" s="8" t="s">
        <v>3</v>
      </c>
      <c r="G114" s="8" t="s">
        <v>276</v>
      </c>
      <c r="H114" s="8" t="s">
        <v>303</v>
      </c>
      <c r="I114" s="8">
        <v>47.728789999999996</v>
      </c>
      <c r="J114" s="8">
        <v>-118.99733999999999</v>
      </c>
      <c r="K114" s="8" t="s">
        <v>7</v>
      </c>
      <c r="L114" s="8" t="s">
        <v>21</v>
      </c>
      <c r="M114" s="15">
        <v>2</v>
      </c>
      <c r="N114" s="15">
        <v>2</v>
      </c>
      <c r="O114" s="15">
        <v>4</v>
      </c>
      <c r="P114" s="33">
        <f>+M114*64.78</f>
        <v>129.56</v>
      </c>
      <c r="Q114" s="33">
        <f t="shared" si="3"/>
        <v>93.64</v>
      </c>
      <c r="R114" s="26"/>
      <c r="S114" s="33">
        <f t="shared" si="15"/>
        <v>0</v>
      </c>
      <c r="T114" s="33">
        <f t="shared" si="4"/>
        <v>247.07999999999996</v>
      </c>
      <c r="U114" s="33">
        <v>192</v>
      </c>
      <c r="V114" s="33">
        <f t="shared" si="5"/>
        <v>439.07999999999993</v>
      </c>
      <c r="W114" s="33">
        <v>247.08</v>
      </c>
    </row>
    <row r="115" spans="1:23" x14ac:dyDescent="0.2">
      <c r="A115" s="16">
        <v>93.4</v>
      </c>
      <c r="B115" s="6" t="s">
        <v>308</v>
      </c>
      <c r="C115" s="6" t="s">
        <v>305</v>
      </c>
      <c r="D115" s="6" t="s">
        <v>306</v>
      </c>
      <c r="E115" s="6" t="s">
        <v>2</v>
      </c>
      <c r="F115" s="6" t="s">
        <v>3</v>
      </c>
      <c r="G115" s="6" t="s">
        <v>307</v>
      </c>
      <c r="H115" s="6" t="s">
        <v>303</v>
      </c>
      <c r="I115" s="6">
        <v>47.708190000000002</v>
      </c>
      <c r="J115" s="6">
        <v>-119.04069</v>
      </c>
      <c r="K115" s="6" t="s">
        <v>7</v>
      </c>
      <c r="L115" s="6" t="s">
        <v>7</v>
      </c>
      <c r="M115" s="15">
        <v>2</v>
      </c>
      <c r="N115" s="15">
        <v>2</v>
      </c>
      <c r="O115" s="15">
        <v>4</v>
      </c>
      <c r="P115" s="33">
        <f>+M115*64.78</f>
        <v>129.56</v>
      </c>
      <c r="Q115" s="33">
        <f t="shared" si="3"/>
        <v>93.64</v>
      </c>
      <c r="R115" s="26"/>
      <c r="S115" s="33">
        <f t="shared" si="15"/>
        <v>0</v>
      </c>
      <c r="T115" s="33">
        <f t="shared" si="4"/>
        <v>247.07999999999996</v>
      </c>
      <c r="U115" s="33">
        <v>192</v>
      </c>
      <c r="V115" s="33">
        <f t="shared" si="5"/>
        <v>439.07999999999993</v>
      </c>
      <c r="W115" s="33">
        <v>247.08</v>
      </c>
    </row>
    <row r="116" spans="1:23" x14ac:dyDescent="0.2">
      <c r="A116" s="16">
        <v>95.1</v>
      </c>
      <c r="B116" s="8" t="s">
        <v>312</v>
      </c>
      <c r="C116" s="8" t="s">
        <v>309</v>
      </c>
      <c r="D116" s="8" t="s">
        <v>310</v>
      </c>
      <c r="E116" s="8" t="s">
        <v>311</v>
      </c>
      <c r="F116" s="8" t="s">
        <v>3</v>
      </c>
      <c r="G116" s="8" t="s">
        <v>307</v>
      </c>
      <c r="H116" s="8" t="s">
        <v>303</v>
      </c>
      <c r="I116" s="8">
        <v>47.699120000000001</v>
      </c>
      <c r="J116" s="8">
        <v>-119.07304000000001</v>
      </c>
      <c r="K116" s="8" t="s">
        <v>7</v>
      </c>
      <c r="L116" s="8" t="s">
        <v>7</v>
      </c>
      <c r="M116" s="15">
        <v>2</v>
      </c>
      <c r="N116" s="15">
        <v>2</v>
      </c>
      <c r="O116" s="15">
        <v>4</v>
      </c>
      <c r="P116" s="33">
        <f>+M116*64.78</f>
        <v>129.56</v>
      </c>
      <c r="Q116" s="33">
        <f t="shared" si="3"/>
        <v>93.64</v>
      </c>
      <c r="R116" s="26"/>
      <c r="S116" s="33">
        <f t="shared" si="15"/>
        <v>0</v>
      </c>
      <c r="T116" s="33">
        <f t="shared" si="4"/>
        <v>247.07999999999996</v>
      </c>
      <c r="U116" s="33">
        <v>192</v>
      </c>
      <c r="V116" s="33">
        <f t="shared" si="5"/>
        <v>439.07999999999993</v>
      </c>
      <c r="W116" s="33">
        <v>247.08</v>
      </c>
    </row>
    <row r="117" spans="1:23" x14ac:dyDescent="0.2">
      <c r="A117" s="16">
        <v>95.6</v>
      </c>
      <c r="B117" s="6" t="s">
        <v>315</v>
      </c>
      <c r="C117" s="6" t="s">
        <v>313</v>
      </c>
      <c r="D117" s="6" t="s">
        <v>314</v>
      </c>
      <c r="E117" s="6" t="s">
        <v>2</v>
      </c>
      <c r="F117" s="6" t="s">
        <v>3</v>
      </c>
      <c r="G117" s="6" t="s">
        <v>307</v>
      </c>
      <c r="H117" s="6" t="s">
        <v>303</v>
      </c>
      <c r="I117" s="6">
        <v>47.696060000000003</v>
      </c>
      <c r="J117" s="6">
        <v>-119.08405</v>
      </c>
      <c r="K117" s="6" t="s">
        <v>7</v>
      </c>
      <c r="L117" s="6" t="s">
        <v>7</v>
      </c>
      <c r="M117" s="15">
        <v>2</v>
      </c>
      <c r="N117" s="15">
        <v>2</v>
      </c>
      <c r="O117" s="15">
        <v>4</v>
      </c>
      <c r="P117" s="33">
        <f>+M117*64.78</f>
        <v>129.56</v>
      </c>
      <c r="Q117" s="33">
        <f t="shared" si="3"/>
        <v>93.64</v>
      </c>
      <c r="R117" s="26"/>
      <c r="S117" s="33">
        <f t="shared" si="15"/>
        <v>0</v>
      </c>
      <c r="T117" s="33">
        <f t="shared" si="4"/>
        <v>247.07999999999996</v>
      </c>
      <c r="U117" s="33">
        <v>192</v>
      </c>
      <c r="V117" s="33">
        <f t="shared" si="5"/>
        <v>439.07999999999993</v>
      </c>
      <c r="W117" s="33">
        <v>247.08</v>
      </c>
    </row>
    <row r="118" spans="1:23" x14ac:dyDescent="0.2">
      <c r="A118" s="16">
        <v>96.7</v>
      </c>
      <c r="B118" s="8" t="s">
        <v>318</v>
      </c>
      <c r="C118" s="8" t="s">
        <v>316</v>
      </c>
      <c r="D118" s="8" t="s">
        <v>317</v>
      </c>
      <c r="E118" s="8" t="s">
        <v>2</v>
      </c>
      <c r="F118" s="8" t="s">
        <v>3</v>
      </c>
      <c r="G118" s="8" t="s">
        <v>307</v>
      </c>
      <c r="H118" s="8" t="s">
        <v>303</v>
      </c>
      <c r="I118" s="8">
        <v>47.690019999999997</v>
      </c>
      <c r="J118" s="8">
        <v>-119.1056</v>
      </c>
      <c r="K118" s="8" t="s">
        <v>7</v>
      </c>
      <c r="L118" s="8" t="s">
        <v>128</v>
      </c>
      <c r="M118" s="15"/>
      <c r="N118" s="15"/>
      <c r="O118" s="15"/>
      <c r="P118" s="33"/>
      <c r="Q118" s="33">
        <f t="shared" si="3"/>
        <v>0</v>
      </c>
      <c r="R118" s="26">
        <v>2</v>
      </c>
      <c r="S118" s="33">
        <f t="shared" si="15"/>
        <v>72.72</v>
      </c>
      <c r="T118" s="33">
        <f t="shared" si="4"/>
        <v>83.432999999999993</v>
      </c>
      <c r="U118" s="33">
        <v>256</v>
      </c>
      <c r="V118" s="33">
        <f t="shared" si="5"/>
        <v>339.43299999999999</v>
      </c>
      <c r="W118" s="33">
        <v>83.43</v>
      </c>
    </row>
    <row r="119" spans="1:23" x14ac:dyDescent="0.2">
      <c r="A119" s="30">
        <v>96.7</v>
      </c>
      <c r="B119" s="9" t="s">
        <v>318</v>
      </c>
      <c r="C119" s="9" t="s">
        <v>316</v>
      </c>
      <c r="D119" s="9" t="s">
        <v>317</v>
      </c>
      <c r="E119" s="9" t="s">
        <v>2</v>
      </c>
      <c r="F119" s="9" t="s">
        <v>3</v>
      </c>
      <c r="G119" s="9" t="s">
        <v>307</v>
      </c>
      <c r="H119" s="9" t="s">
        <v>303</v>
      </c>
      <c r="I119" s="9">
        <v>47.690019999999997</v>
      </c>
      <c r="J119" s="9">
        <v>-119.1056</v>
      </c>
      <c r="K119" s="9" t="s">
        <v>319</v>
      </c>
      <c r="L119" s="9" t="s">
        <v>7</v>
      </c>
      <c r="M119" s="15">
        <v>2</v>
      </c>
      <c r="N119" s="15"/>
      <c r="O119" s="15">
        <v>4</v>
      </c>
      <c r="P119" s="33">
        <f>+M119*64.78</f>
        <v>129.56</v>
      </c>
      <c r="Q119" s="33">
        <f t="shared" si="3"/>
        <v>0</v>
      </c>
      <c r="R119" s="26"/>
      <c r="S119" s="33">
        <f t="shared" si="15"/>
        <v>0</v>
      </c>
      <c r="T119" s="33">
        <f t="shared" si="4"/>
        <v>145.2465</v>
      </c>
      <c r="U119" s="33"/>
      <c r="V119" s="33">
        <f t="shared" si="5"/>
        <v>145.2465</v>
      </c>
      <c r="W119" s="33">
        <v>145.25</v>
      </c>
    </row>
    <row r="120" spans="1:23" x14ac:dyDescent="0.2">
      <c r="A120" s="16">
        <v>96.8</v>
      </c>
      <c r="B120" s="8" t="s">
        <v>322</v>
      </c>
      <c r="C120" s="8" t="s">
        <v>320</v>
      </c>
      <c r="D120" s="8" t="s">
        <v>321</v>
      </c>
      <c r="E120" s="8" t="s">
        <v>2</v>
      </c>
      <c r="F120" s="8" t="s">
        <v>3</v>
      </c>
      <c r="G120" s="8" t="s">
        <v>307</v>
      </c>
      <c r="H120" s="8" t="s">
        <v>303</v>
      </c>
      <c r="I120" s="8">
        <v>47.689279999999997</v>
      </c>
      <c r="J120" s="8">
        <v>-119.10822</v>
      </c>
      <c r="K120" s="8" t="s">
        <v>7</v>
      </c>
      <c r="L120" s="8" t="s">
        <v>128</v>
      </c>
      <c r="M120" s="15"/>
      <c r="N120" s="15"/>
      <c r="O120" s="15"/>
      <c r="P120" s="33"/>
      <c r="Q120" s="33">
        <f t="shared" si="3"/>
        <v>0</v>
      </c>
      <c r="R120" s="26">
        <v>2</v>
      </c>
      <c r="S120" s="33">
        <f t="shared" si="15"/>
        <v>72.72</v>
      </c>
      <c r="T120" s="33">
        <f t="shared" si="4"/>
        <v>83.432999999999993</v>
      </c>
      <c r="U120" s="33">
        <v>256</v>
      </c>
      <c r="V120" s="33">
        <f t="shared" si="5"/>
        <v>339.43299999999999</v>
      </c>
      <c r="W120" s="33">
        <v>83.43</v>
      </c>
    </row>
    <row r="121" spans="1:23" x14ac:dyDescent="0.2">
      <c r="A121" s="30">
        <v>96.8</v>
      </c>
      <c r="B121" s="9" t="s">
        <v>322</v>
      </c>
      <c r="C121" s="9" t="s">
        <v>320</v>
      </c>
      <c r="D121" s="9" t="s">
        <v>321</v>
      </c>
      <c r="E121" s="9" t="s">
        <v>2</v>
      </c>
      <c r="F121" s="9" t="s">
        <v>3</v>
      </c>
      <c r="G121" s="9" t="s">
        <v>307</v>
      </c>
      <c r="H121" s="9" t="s">
        <v>303</v>
      </c>
      <c r="I121" s="9">
        <v>47.689279999999997</v>
      </c>
      <c r="J121" s="9">
        <v>-119.10822</v>
      </c>
      <c r="K121" s="9" t="s">
        <v>319</v>
      </c>
      <c r="L121" s="9" t="s">
        <v>7</v>
      </c>
      <c r="M121" s="15">
        <v>2</v>
      </c>
      <c r="N121" s="15"/>
      <c r="O121" s="15">
        <v>4</v>
      </c>
      <c r="P121" s="33">
        <f>+M121*64.78</f>
        <v>129.56</v>
      </c>
      <c r="Q121" s="33">
        <f t="shared" si="3"/>
        <v>0</v>
      </c>
      <c r="R121" s="26"/>
      <c r="S121" s="33">
        <f t="shared" si="15"/>
        <v>0</v>
      </c>
      <c r="T121" s="33">
        <f t="shared" si="4"/>
        <v>145.2465</v>
      </c>
      <c r="U121" s="33">
        <v>192</v>
      </c>
      <c r="V121" s="33">
        <f t="shared" si="5"/>
        <v>337.24649999999997</v>
      </c>
      <c r="W121" s="33">
        <v>145.25</v>
      </c>
    </row>
    <row r="122" spans="1:23" x14ac:dyDescent="0.2">
      <c r="A122" s="16">
        <v>97.8</v>
      </c>
      <c r="B122" s="8" t="s">
        <v>381</v>
      </c>
      <c r="C122" s="8" t="s">
        <v>323</v>
      </c>
      <c r="D122" s="8" t="s">
        <v>324</v>
      </c>
      <c r="E122" s="8" t="s">
        <v>2</v>
      </c>
      <c r="F122" s="8" t="s">
        <v>3</v>
      </c>
      <c r="G122" s="8" t="s">
        <v>307</v>
      </c>
      <c r="H122" s="8" t="s">
        <v>303</v>
      </c>
      <c r="I122" s="8">
        <v>47.683990000000001</v>
      </c>
      <c r="J122" s="8">
        <v>-119.12717000000001</v>
      </c>
      <c r="K122" s="8" t="s">
        <v>7</v>
      </c>
      <c r="L122" s="8" t="s">
        <v>21</v>
      </c>
      <c r="M122" s="15">
        <v>2</v>
      </c>
      <c r="N122" s="15">
        <v>2</v>
      </c>
      <c r="O122" s="15">
        <v>4</v>
      </c>
      <c r="P122" s="33">
        <f>+M122*64.78</f>
        <v>129.56</v>
      </c>
      <c r="Q122" s="33">
        <f t="shared" si="3"/>
        <v>93.64</v>
      </c>
      <c r="R122" s="26"/>
      <c r="S122" s="33">
        <f t="shared" si="15"/>
        <v>0</v>
      </c>
      <c r="T122" s="33">
        <f t="shared" si="4"/>
        <v>247.07999999999996</v>
      </c>
      <c r="U122" s="33">
        <v>192</v>
      </c>
      <c r="V122" s="33">
        <f t="shared" si="5"/>
        <v>439.07999999999993</v>
      </c>
      <c r="W122" s="33">
        <v>247.08</v>
      </c>
    </row>
    <row r="123" spans="1:23" x14ac:dyDescent="0.2">
      <c r="A123" s="16">
        <v>98.9</v>
      </c>
      <c r="B123" s="6" t="s">
        <v>373</v>
      </c>
      <c r="C123" s="6" t="s">
        <v>325</v>
      </c>
      <c r="D123" s="6" t="s">
        <v>326</v>
      </c>
      <c r="E123" s="6" t="s">
        <v>2</v>
      </c>
      <c r="F123" s="6" t="s">
        <v>3</v>
      </c>
      <c r="G123" s="6" t="s">
        <v>307</v>
      </c>
      <c r="H123" s="6" t="s">
        <v>303</v>
      </c>
      <c r="I123" s="6">
        <v>47.67794</v>
      </c>
      <c r="J123" s="6">
        <v>-119.14877</v>
      </c>
      <c r="K123" s="6" t="s">
        <v>7</v>
      </c>
      <c r="L123" s="6" t="s">
        <v>21</v>
      </c>
      <c r="M123" s="15">
        <v>2</v>
      </c>
      <c r="N123" s="15">
        <v>2</v>
      </c>
      <c r="O123" s="15">
        <v>4</v>
      </c>
      <c r="P123" s="33">
        <f>+M123*64.78</f>
        <v>129.56</v>
      </c>
      <c r="Q123" s="33">
        <f t="shared" si="3"/>
        <v>93.64</v>
      </c>
      <c r="R123" s="26"/>
      <c r="S123" s="33">
        <f t="shared" si="15"/>
        <v>0</v>
      </c>
      <c r="T123" s="33">
        <f t="shared" si="4"/>
        <v>247.07999999999996</v>
      </c>
      <c r="U123" s="33">
        <v>192</v>
      </c>
      <c r="V123" s="33">
        <f t="shared" si="5"/>
        <v>439.07999999999993</v>
      </c>
      <c r="W123" s="33">
        <v>247.08</v>
      </c>
    </row>
    <row r="124" spans="1:23" x14ac:dyDescent="0.2">
      <c r="A124" s="30">
        <v>101.1</v>
      </c>
      <c r="B124" s="10" t="s">
        <v>330</v>
      </c>
      <c r="C124" s="10" t="s">
        <v>327</v>
      </c>
      <c r="D124" s="10" t="s">
        <v>328</v>
      </c>
      <c r="E124" s="10" t="s">
        <v>2</v>
      </c>
      <c r="F124" s="10" t="s">
        <v>3</v>
      </c>
      <c r="G124" s="10" t="s">
        <v>329</v>
      </c>
      <c r="H124" s="10" t="s">
        <v>303</v>
      </c>
      <c r="I124" s="10">
        <v>47.665714999999999</v>
      </c>
      <c r="J124" s="10">
        <v>-119.192441</v>
      </c>
      <c r="K124" s="10" t="s">
        <v>12</v>
      </c>
      <c r="L124" s="10" t="s">
        <v>7</v>
      </c>
      <c r="M124" s="15">
        <v>2</v>
      </c>
      <c r="N124" s="15"/>
      <c r="O124" s="15">
        <v>4</v>
      </c>
      <c r="P124" s="33">
        <f>+M124*64.78</f>
        <v>129.56</v>
      </c>
      <c r="Q124" s="33">
        <f t="shared" si="3"/>
        <v>0</v>
      </c>
      <c r="R124" s="26"/>
      <c r="S124" s="33">
        <f t="shared" si="15"/>
        <v>0</v>
      </c>
      <c r="T124" s="33">
        <f t="shared" si="4"/>
        <v>145.2465</v>
      </c>
      <c r="U124" s="33">
        <v>192</v>
      </c>
      <c r="V124" s="33">
        <f t="shared" si="5"/>
        <v>337.24649999999997</v>
      </c>
      <c r="W124" s="33">
        <v>145.25</v>
      </c>
    </row>
    <row r="125" spans="1:23" x14ac:dyDescent="0.2">
      <c r="A125" s="16">
        <v>103.2</v>
      </c>
      <c r="B125" s="6" t="s">
        <v>333</v>
      </c>
      <c r="C125" s="6" t="s">
        <v>331</v>
      </c>
      <c r="D125" s="6" t="s">
        <v>332</v>
      </c>
      <c r="E125" s="6" t="s">
        <v>2</v>
      </c>
      <c r="F125" s="6" t="s">
        <v>3</v>
      </c>
      <c r="G125" s="6" t="s">
        <v>329</v>
      </c>
      <c r="H125" s="6" t="s">
        <v>303</v>
      </c>
      <c r="I125" s="6">
        <v>47.65381</v>
      </c>
      <c r="J125" s="6">
        <v>-119.23488999999999</v>
      </c>
      <c r="K125" s="6" t="s">
        <v>7</v>
      </c>
      <c r="L125" s="6" t="s">
        <v>21</v>
      </c>
      <c r="M125" s="15">
        <v>2</v>
      </c>
      <c r="N125" s="15">
        <v>2</v>
      </c>
      <c r="O125" s="15">
        <v>4</v>
      </c>
      <c r="P125" s="33">
        <f>+M125*64.78</f>
        <v>129.56</v>
      </c>
      <c r="Q125" s="33">
        <f t="shared" si="3"/>
        <v>93.64</v>
      </c>
      <c r="R125" s="26"/>
      <c r="S125" s="33">
        <f t="shared" si="15"/>
        <v>0</v>
      </c>
      <c r="T125" s="33">
        <f t="shared" si="4"/>
        <v>247.07999999999996</v>
      </c>
      <c r="U125" s="33">
        <v>192</v>
      </c>
      <c r="V125" s="33">
        <f t="shared" si="5"/>
        <v>439.07999999999993</v>
      </c>
      <c r="W125" s="33">
        <v>247.08</v>
      </c>
    </row>
    <row r="126" spans="1:23" s="19" customFormat="1" x14ac:dyDescent="0.2">
      <c r="A126" s="18">
        <v>103.7</v>
      </c>
      <c r="B126" s="21" t="s">
        <v>371</v>
      </c>
      <c r="C126" s="28" t="s">
        <v>7</v>
      </c>
      <c r="D126" s="28" t="s">
        <v>7</v>
      </c>
      <c r="E126" s="21" t="s">
        <v>2</v>
      </c>
      <c r="F126" s="21" t="s">
        <v>62</v>
      </c>
      <c r="G126" s="21" t="s">
        <v>7</v>
      </c>
      <c r="H126" s="21" t="s">
        <v>303</v>
      </c>
      <c r="I126" s="21" t="s">
        <v>7</v>
      </c>
      <c r="J126" s="21" t="s">
        <v>7</v>
      </c>
      <c r="K126" s="21" t="s">
        <v>7</v>
      </c>
      <c r="L126" s="21" t="s">
        <v>7</v>
      </c>
      <c r="M126" s="26"/>
      <c r="N126" s="26"/>
      <c r="O126" s="26"/>
      <c r="P126" s="33"/>
      <c r="Q126" s="33">
        <f t="shared" si="3"/>
        <v>0</v>
      </c>
      <c r="R126" s="26"/>
      <c r="S126" s="33">
        <f t="shared" si="15"/>
        <v>0</v>
      </c>
      <c r="T126" s="33">
        <v>0</v>
      </c>
      <c r="U126" s="33"/>
      <c r="V126" s="33">
        <f t="shared" si="5"/>
        <v>0</v>
      </c>
      <c r="W126" s="33">
        <v>0</v>
      </c>
    </row>
    <row r="127" spans="1:23" x14ac:dyDescent="0.2">
      <c r="A127" s="16">
        <v>106.7</v>
      </c>
      <c r="B127" s="8" t="s">
        <v>336</v>
      </c>
      <c r="C127" s="8" t="s">
        <v>334</v>
      </c>
      <c r="D127" s="8" t="s">
        <v>335</v>
      </c>
      <c r="E127" s="8" t="s">
        <v>2</v>
      </c>
      <c r="F127" s="8" t="s">
        <v>3</v>
      </c>
      <c r="G127" s="8" t="s">
        <v>329</v>
      </c>
      <c r="H127" s="8" t="s">
        <v>303</v>
      </c>
      <c r="I127" s="8">
        <v>47.61233</v>
      </c>
      <c r="J127" s="8">
        <v>-119.26661</v>
      </c>
      <c r="K127" s="8" t="s">
        <v>7</v>
      </c>
      <c r="L127" s="8" t="s">
        <v>128</v>
      </c>
      <c r="M127" s="15">
        <v>2</v>
      </c>
      <c r="N127" s="15">
        <v>2</v>
      </c>
      <c r="O127" s="15">
        <v>4</v>
      </c>
      <c r="P127" s="33">
        <f>+M127*64.78</f>
        <v>129.56</v>
      </c>
      <c r="Q127" s="33">
        <f t="shared" si="3"/>
        <v>93.64</v>
      </c>
      <c r="R127" s="26">
        <v>2</v>
      </c>
      <c r="S127" s="33">
        <f t="shared" si="15"/>
        <v>72.72</v>
      </c>
      <c r="T127" s="33">
        <f t="shared" si="4"/>
        <v>326.16299999999995</v>
      </c>
      <c r="U127" s="33">
        <v>256</v>
      </c>
      <c r="V127" s="33">
        <f t="shared" si="5"/>
        <v>582.16300000000001</v>
      </c>
      <c r="W127" s="33">
        <v>250</v>
      </c>
    </row>
    <row r="128" spans="1:23" x14ac:dyDescent="0.2">
      <c r="A128" s="16">
        <v>107.4</v>
      </c>
      <c r="B128" s="6" t="s">
        <v>339</v>
      </c>
      <c r="C128" s="6" t="s">
        <v>337</v>
      </c>
      <c r="D128" s="6" t="s">
        <v>338</v>
      </c>
      <c r="E128" s="6" t="s">
        <v>2</v>
      </c>
      <c r="F128" s="6" t="s">
        <v>3</v>
      </c>
      <c r="G128" s="6" t="s">
        <v>329</v>
      </c>
      <c r="H128" s="6" t="s">
        <v>303</v>
      </c>
      <c r="I128" s="6">
        <v>47.607460000000003</v>
      </c>
      <c r="J128" s="6">
        <v>-119.27679000000001</v>
      </c>
      <c r="K128" s="6" t="s">
        <v>7</v>
      </c>
      <c r="L128" s="6" t="s">
        <v>7</v>
      </c>
      <c r="M128" s="15">
        <v>2</v>
      </c>
      <c r="N128" s="15">
        <v>2</v>
      </c>
      <c r="O128" s="15">
        <v>4</v>
      </c>
      <c r="P128" s="33">
        <f>+M128*64.78</f>
        <v>129.56</v>
      </c>
      <c r="Q128" s="33">
        <f t="shared" ref="Q128:Q144" si="16">+N128*46.82</f>
        <v>93.64</v>
      </c>
      <c r="R128" s="26"/>
      <c r="S128" s="33">
        <f t="shared" si="15"/>
        <v>0</v>
      </c>
      <c r="T128" s="33">
        <f t="shared" si="4"/>
        <v>247.07999999999996</v>
      </c>
      <c r="U128" s="33">
        <v>192</v>
      </c>
      <c r="V128" s="33">
        <f t="shared" si="5"/>
        <v>439.07999999999993</v>
      </c>
      <c r="W128" s="33">
        <v>247.08</v>
      </c>
    </row>
    <row r="129" spans="1:23" x14ac:dyDescent="0.2">
      <c r="A129" s="16">
        <v>107.73</v>
      </c>
      <c r="B129" s="8" t="s">
        <v>379</v>
      </c>
      <c r="C129" s="8" t="s">
        <v>340</v>
      </c>
      <c r="D129" s="8" t="s">
        <v>341</v>
      </c>
      <c r="E129" s="8" t="s">
        <v>2</v>
      </c>
      <c r="F129" s="8" t="s">
        <v>3</v>
      </c>
      <c r="G129" s="8" t="s">
        <v>329</v>
      </c>
      <c r="H129" s="8" t="s">
        <v>303</v>
      </c>
      <c r="I129" s="8">
        <v>47.604109999999999</v>
      </c>
      <c r="J129" s="8">
        <v>-119.28394</v>
      </c>
      <c r="K129" s="8" t="s">
        <v>7</v>
      </c>
      <c r="L129" s="8" t="s">
        <v>7</v>
      </c>
      <c r="M129" s="15">
        <v>2</v>
      </c>
      <c r="N129" s="15">
        <v>2</v>
      </c>
      <c r="O129" s="15">
        <v>4</v>
      </c>
      <c r="P129" s="33">
        <f>+M129*64.78</f>
        <v>129.56</v>
      </c>
      <c r="Q129" s="33">
        <f t="shared" si="16"/>
        <v>93.64</v>
      </c>
      <c r="R129" s="26"/>
      <c r="S129" s="33">
        <f t="shared" si="15"/>
        <v>0</v>
      </c>
      <c r="T129" s="33">
        <f t="shared" si="4"/>
        <v>247.07999999999996</v>
      </c>
      <c r="U129" s="33">
        <v>192</v>
      </c>
      <c r="V129" s="33">
        <f t="shared" si="5"/>
        <v>439.07999999999993</v>
      </c>
      <c r="W129" s="33">
        <v>247.08</v>
      </c>
    </row>
    <row r="130" spans="1:23" x14ac:dyDescent="0.2">
      <c r="A130" s="16">
        <v>108.05</v>
      </c>
      <c r="B130" s="6" t="s">
        <v>344</v>
      </c>
      <c r="C130" s="6" t="s">
        <v>342</v>
      </c>
      <c r="D130" s="6" t="s">
        <v>343</v>
      </c>
      <c r="E130" s="6" t="s">
        <v>2</v>
      </c>
      <c r="F130" s="6" t="s">
        <v>3</v>
      </c>
      <c r="G130" s="6" t="s">
        <v>329</v>
      </c>
      <c r="H130" s="6" t="s">
        <v>303</v>
      </c>
      <c r="I130" s="6">
        <v>47.606479999999998</v>
      </c>
      <c r="J130" s="6">
        <v>-119.29043</v>
      </c>
      <c r="K130" s="6" t="s">
        <v>7</v>
      </c>
      <c r="L130" s="6" t="s">
        <v>7</v>
      </c>
      <c r="M130" s="15">
        <v>2</v>
      </c>
      <c r="N130" s="15">
        <v>2</v>
      </c>
      <c r="O130" s="15">
        <v>4</v>
      </c>
      <c r="P130" s="33">
        <f>+M130*64.78</f>
        <v>129.56</v>
      </c>
      <c r="Q130" s="33">
        <f t="shared" si="16"/>
        <v>93.64</v>
      </c>
      <c r="R130" s="26"/>
      <c r="S130" s="33">
        <f t="shared" si="15"/>
        <v>0</v>
      </c>
      <c r="T130" s="33">
        <f t="shared" si="4"/>
        <v>247.07999999999996</v>
      </c>
      <c r="U130" s="33">
        <v>192</v>
      </c>
      <c r="V130" s="33">
        <f t="shared" si="5"/>
        <v>439.07999999999993</v>
      </c>
      <c r="W130" s="33">
        <v>247.08</v>
      </c>
    </row>
    <row r="131" spans="1:23" x14ac:dyDescent="0.2">
      <c r="A131" s="16">
        <v>108.4</v>
      </c>
      <c r="B131" s="8" t="s">
        <v>347</v>
      </c>
      <c r="C131" s="8" t="s">
        <v>345</v>
      </c>
      <c r="D131" s="8" t="s">
        <v>346</v>
      </c>
      <c r="E131" s="8" t="s">
        <v>2</v>
      </c>
      <c r="F131" s="8" t="s">
        <v>3</v>
      </c>
      <c r="G131" s="8" t="s">
        <v>329</v>
      </c>
      <c r="H131" s="8" t="s">
        <v>303</v>
      </c>
      <c r="I131" s="8">
        <v>47.61027</v>
      </c>
      <c r="J131" s="8">
        <v>-119.29416999999999</v>
      </c>
      <c r="K131" s="8" t="s">
        <v>7</v>
      </c>
      <c r="L131" s="8" t="s">
        <v>128</v>
      </c>
      <c r="M131" s="15">
        <v>2</v>
      </c>
      <c r="N131" s="15">
        <v>2</v>
      </c>
      <c r="O131" s="15">
        <v>4</v>
      </c>
      <c r="P131" s="33">
        <f>+M131*64.78</f>
        <v>129.56</v>
      </c>
      <c r="Q131" s="33">
        <f t="shared" si="16"/>
        <v>93.64</v>
      </c>
      <c r="R131" s="26">
        <v>2</v>
      </c>
      <c r="S131" s="33">
        <f t="shared" si="15"/>
        <v>72.72</v>
      </c>
      <c r="T131" s="33">
        <f t="shared" si="4"/>
        <v>326.16299999999995</v>
      </c>
      <c r="U131" s="33">
        <v>256</v>
      </c>
      <c r="V131" s="33">
        <f t="shared" si="5"/>
        <v>582.16300000000001</v>
      </c>
      <c r="W131" s="33">
        <v>250</v>
      </c>
    </row>
    <row r="132" spans="1:23" x14ac:dyDescent="0.2">
      <c r="A132" s="16">
        <v>108.5</v>
      </c>
      <c r="B132" s="6" t="s">
        <v>350</v>
      </c>
      <c r="C132" s="6" t="s">
        <v>348</v>
      </c>
      <c r="D132" s="6" t="s">
        <v>349</v>
      </c>
      <c r="E132" s="6" t="s">
        <v>2</v>
      </c>
      <c r="F132" s="6" t="s">
        <v>3</v>
      </c>
      <c r="G132" s="6" t="s">
        <v>329</v>
      </c>
      <c r="H132" s="6" t="s">
        <v>303</v>
      </c>
      <c r="I132" s="6">
        <v>47.610871000000003</v>
      </c>
      <c r="J132" s="6">
        <v>-119.29562300000001</v>
      </c>
      <c r="K132" s="6" t="s">
        <v>7</v>
      </c>
      <c r="L132" s="6" t="s">
        <v>128</v>
      </c>
      <c r="M132" s="15">
        <v>2</v>
      </c>
      <c r="N132" s="15">
        <v>2</v>
      </c>
      <c r="O132" s="15">
        <v>4</v>
      </c>
      <c r="P132" s="33">
        <f>+M132*64.78</f>
        <v>129.56</v>
      </c>
      <c r="Q132" s="33">
        <f t="shared" si="16"/>
        <v>93.64</v>
      </c>
      <c r="R132" s="26">
        <v>2</v>
      </c>
      <c r="S132" s="33">
        <f t="shared" si="15"/>
        <v>72.72</v>
      </c>
      <c r="T132" s="33">
        <f t="shared" si="4"/>
        <v>326.16299999999995</v>
      </c>
      <c r="U132" s="33">
        <v>256</v>
      </c>
      <c r="V132" s="33">
        <f t="shared" si="5"/>
        <v>582.16300000000001</v>
      </c>
      <c r="W132" s="33">
        <v>250</v>
      </c>
    </row>
    <row r="133" spans="1:23" x14ac:dyDescent="0.2">
      <c r="A133" s="30" t="s">
        <v>374</v>
      </c>
      <c r="B133" s="10" t="s">
        <v>59</v>
      </c>
      <c r="C133" s="10" t="s">
        <v>56</v>
      </c>
      <c r="D133" s="10" t="s">
        <v>57</v>
      </c>
      <c r="E133" s="10" t="s">
        <v>2</v>
      </c>
      <c r="F133" s="10" t="s">
        <v>3</v>
      </c>
      <c r="G133" s="10" t="s">
        <v>58</v>
      </c>
      <c r="H133" s="10" t="s">
        <v>5</v>
      </c>
      <c r="I133" s="10">
        <v>47.592239999999997</v>
      </c>
      <c r="J133" s="10">
        <v>-117.62356</v>
      </c>
      <c r="K133" s="10" t="s">
        <v>12</v>
      </c>
      <c r="L133" s="10" t="s">
        <v>7</v>
      </c>
      <c r="M133" s="15"/>
      <c r="N133" s="15"/>
      <c r="O133" s="15"/>
      <c r="P133" s="33"/>
      <c r="Q133" s="33">
        <f t="shared" si="16"/>
        <v>0</v>
      </c>
      <c r="R133" s="26"/>
      <c r="S133" s="33">
        <f t="shared" si="15"/>
        <v>0</v>
      </c>
      <c r="T133" s="33">
        <v>0</v>
      </c>
      <c r="U133" s="33"/>
      <c r="V133" s="33">
        <f t="shared" ref="V133:V144" si="17">+T133+U133</f>
        <v>0</v>
      </c>
      <c r="W133" s="33">
        <v>0</v>
      </c>
    </row>
    <row r="134" spans="1:23" x14ac:dyDescent="0.2">
      <c r="A134" s="4" t="s">
        <v>374</v>
      </c>
      <c r="B134" s="4" t="s">
        <v>63</v>
      </c>
      <c r="C134" s="4" t="s">
        <v>60</v>
      </c>
      <c r="D134" s="4" t="s">
        <v>61</v>
      </c>
      <c r="E134" s="4" t="s">
        <v>2</v>
      </c>
      <c r="F134" s="4" t="s">
        <v>62</v>
      </c>
      <c r="G134" s="4" t="s">
        <v>58</v>
      </c>
      <c r="H134" s="4" t="s">
        <v>5</v>
      </c>
      <c r="I134" s="4">
        <v>47.594639999999998</v>
      </c>
      <c r="J134" s="4">
        <v>-117.62350000000001</v>
      </c>
      <c r="K134" s="4" t="s">
        <v>7</v>
      </c>
      <c r="L134" s="4" t="s">
        <v>33</v>
      </c>
      <c r="M134" s="15"/>
      <c r="N134" s="15"/>
      <c r="O134" s="15"/>
      <c r="P134" s="33"/>
      <c r="Q134" s="33">
        <f t="shared" si="16"/>
        <v>0</v>
      </c>
      <c r="R134" s="26"/>
      <c r="S134" s="33">
        <f t="shared" si="15"/>
        <v>0</v>
      </c>
      <c r="T134" s="33">
        <v>0</v>
      </c>
      <c r="U134" s="33"/>
      <c r="V134" s="33">
        <f t="shared" si="17"/>
        <v>0</v>
      </c>
      <c r="W134" s="33">
        <v>0</v>
      </c>
    </row>
    <row r="135" spans="1:23" x14ac:dyDescent="0.2">
      <c r="A135" s="4" t="s">
        <v>374</v>
      </c>
      <c r="B135" s="5" t="s">
        <v>66</v>
      </c>
      <c r="C135" s="5" t="s">
        <v>64</v>
      </c>
      <c r="D135" s="5" t="s">
        <v>65</v>
      </c>
      <c r="E135" s="5" t="s">
        <v>2</v>
      </c>
      <c r="F135" s="5" t="s">
        <v>62</v>
      </c>
      <c r="G135" s="5" t="s">
        <v>24</v>
      </c>
      <c r="H135" s="5" t="s">
        <v>5</v>
      </c>
      <c r="I135" s="5">
        <v>47.628329999999998</v>
      </c>
      <c r="J135" s="5">
        <v>-117.61214</v>
      </c>
      <c r="K135" s="5" t="s">
        <v>7</v>
      </c>
      <c r="L135" s="5" t="s">
        <v>67</v>
      </c>
      <c r="M135" s="15"/>
      <c r="N135" s="15"/>
      <c r="O135" s="15"/>
      <c r="P135" s="33"/>
      <c r="Q135" s="33">
        <f t="shared" si="16"/>
        <v>0</v>
      </c>
      <c r="R135" s="26"/>
      <c r="S135" s="33">
        <f t="shared" si="15"/>
        <v>0</v>
      </c>
      <c r="T135" s="33">
        <v>0</v>
      </c>
      <c r="U135" s="33"/>
      <c r="V135" s="33">
        <f t="shared" si="17"/>
        <v>0</v>
      </c>
      <c r="W135" s="33">
        <v>0</v>
      </c>
    </row>
    <row r="136" spans="1:23" x14ac:dyDescent="0.2">
      <c r="A136" s="27" t="s">
        <v>374</v>
      </c>
      <c r="B136" s="6" t="s">
        <v>70</v>
      </c>
      <c r="C136" s="6" t="s">
        <v>68</v>
      </c>
      <c r="D136" s="6" t="s">
        <v>69</v>
      </c>
      <c r="E136" s="6" t="s">
        <v>2</v>
      </c>
      <c r="F136" s="6" t="s">
        <v>3</v>
      </c>
      <c r="G136" s="6" t="s">
        <v>24</v>
      </c>
      <c r="H136" s="6" t="s">
        <v>5</v>
      </c>
      <c r="I136" s="6">
        <v>47.613889999999998</v>
      </c>
      <c r="J136" s="6">
        <v>-117.62103999999999</v>
      </c>
      <c r="K136" s="6" t="s">
        <v>7</v>
      </c>
      <c r="L136" s="6" t="s">
        <v>26</v>
      </c>
      <c r="M136" s="15"/>
      <c r="N136" s="15"/>
      <c r="O136" s="15"/>
      <c r="P136" s="33"/>
      <c r="Q136" s="33">
        <f t="shared" si="16"/>
        <v>0</v>
      </c>
      <c r="R136" s="26"/>
      <c r="S136" s="33">
        <f t="shared" si="15"/>
        <v>0</v>
      </c>
      <c r="T136" s="33">
        <v>0</v>
      </c>
      <c r="U136" s="33"/>
      <c r="V136" s="33">
        <f t="shared" si="17"/>
        <v>0</v>
      </c>
      <c r="W136" s="33">
        <v>0</v>
      </c>
    </row>
    <row r="137" spans="1:23" x14ac:dyDescent="0.2">
      <c r="A137" s="27" t="s">
        <v>374</v>
      </c>
      <c r="B137" s="8" t="s">
        <v>70</v>
      </c>
      <c r="C137" s="8" t="s">
        <v>68</v>
      </c>
      <c r="D137" s="8" t="s">
        <v>69</v>
      </c>
      <c r="E137" s="8" t="s">
        <v>2</v>
      </c>
      <c r="F137" s="8" t="s">
        <v>3</v>
      </c>
      <c r="G137" s="8" t="s">
        <v>24</v>
      </c>
      <c r="H137" s="8" t="s">
        <v>5</v>
      </c>
      <c r="I137" s="8">
        <v>47.613889999999998</v>
      </c>
      <c r="J137" s="8">
        <v>-117.62103999999999</v>
      </c>
      <c r="K137" s="8" t="s">
        <v>7</v>
      </c>
      <c r="L137" s="8" t="s">
        <v>67</v>
      </c>
      <c r="M137" s="15"/>
      <c r="N137" s="15"/>
      <c r="O137" s="15"/>
      <c r="P137" s="33"/>
      <c r="Q137" s="33">
        <f t="shared" si="16"/>
        <v>0</v>
      </c>
      <c r="R137" s="26"/>
      <c r="S137" s="33">
        <f t="shared" si="15"/>
        <v>0</v>
      </c>
      <c r="T137" s="33">
        <v>0</v>
      </c>
      <c r="U137" s="33"/>
      <c r="V137" s="33">
        <f t="shared" si="17"/>
        <v>0</v>
      </c>
      <c r="W137" s="33">
        <v>0</v>
      </c>
    </row>
    <row r="138" spans="1:23" x14ac:dyDescent="0.2">
      <c r="A138" s="27" t="s">
        <v>374</v>
      </c>
      <c r="B138" s="6" t="s">
        <v>25</v>
      </c>
      <c r="C138" s="6" t="s">
        <v>22</v>
      </c>
      <c r="D138" s="6" t="s">
        <v>23</v>
      </c>
      <c r="E138" s="6" t="s">
        <v>2</v>
      </c>
      <c r="F138" s="6" t="s">
        <v>3</v>
      </c>
      <c r="G138" s="6" t="s">
        <v>24</v>
      </c>
      <c r="H138" s="6" t="s">
        <v>5</v>
      </c>
      <c r="I138" s="6">
        <v>47.62885</v>
      </c>
      <c r="J138" s="6">
        <v>-117.60413</v>
      </c>
      <c r="K138" s="6" t="s">
        <v>7</v>
      </c>
      <c r="L138" s="6" t="s">
        <v>26</v>
      </c>
      <c r="M138" s="15">
        <v>2</v>
      </c>
      <c r="N138" s="15">
        <v>2</v>
      </c>
      <c r="O138" s="15">
        <v>4</v>
      </c>
      <c r="P138" s="33">
        <f>+M138*64.78</f>
        <v>129.56</v>
      </c>
      <c r="Q138" s="33">
        <f t="shared" si="16"/>
        <v>93.64</v>
      </c>
      <c r="R138" s="26"/>
      <c r="S138" s="33">
        <f t="shared" si="15"/>
        <v>0</v>
      </c>
      <c r="T138" s="33">
        <f t="shared" ref="T138:T143" si="18">(+P138+Q138+S138+4)*1.0875</f>
        <v>247.07999999999996</v>
      </c>
      <c r="U138" s="33"/>
      <c r="V138" s="33">
        <f t="shared" si="17"/>
        <v>247.07999999999996</v>
      </c>
      <c r="W138" s="33">
        <v>247.08</v>
      </c>
    </row>
    <row r="139" spans="1:23" x14ac:dyDescent="0.2">
      <c r="A139" s="27" t="s">
        <v>374</v>
      </c>
      <c r="B139" s="8" t="s">
        <v>32</v>
      </c>
      <c r="C139" s="8" t="s">
        <v>30</v>
      </c>
      <c r="D139" s="8" t="s">
        <v>31</v>
      </c>
      <c r="E139" s="8" t="s">
        <v>2</v>
      </c>
      <c r="F139" s="8" t="s">
        <v>3</v>
      </c>
      <c r="G139" s="8" t="s">
        <v>24</v>
      </c>
      <c r="H139" s="8" t="s">
        <v>5</v>
      </c>
      <c r="I139" s="8">
        <v>47.628450000000001</v>
      </c>
      <c r="J139" s="8">
        <v>-117.58787</v>
      </c>
      <c r="K139" s="8" t="s">
        <v>7</v>
      </c>
      <c r="L139" s="8" t="s">
        <v>21</v>
      </c>
      <c r="M139" s="15">
        <v>2</v>
      </c>
      <c r="N139" s="15"/>
      <c r="O139" s="15">
        <v>4</v>
      </c>
      <c r="P139" s="33">
        <f>+M139*64.78</f>
        <v>129.56</v>
      </c>
      <c r="Q139" s="33">
        <f t="shared" si="16"/>
        <v>0</v>
      </c>
      <c r="R139" s="26"/>
      <c r="S139" s="33">
        <f t="shared" si="15"/>
        <v>0</v>
      </c>
      <c r="T139" s="33">
        <f t="shared" si="18"/>
        <v>145.2465</v>
      </c>
      <c r="U139" s="33"/>
      <c r="V139" s="33">
        <f t="shared" si="17"/>
        <v>145.2465</v>
      </c>
      <c r="W139" s="33">
        <v>145.25</v>
      </c>
    </row>
    <row r="140" spans="1:23" x14ac:dyDescent="0.2">
      <c r="A140" s="27" t="s">
        <v>374</v>
      </c>
      <c r="B140" s="6" t="s">
        <v>32</v>
      </c>
      <c r="C140" s="6" t="s">
        <v>30</v>
      </c>
      <c r="D140" s="6" t="s">
        <v>31</v>
      </c>
      <c r="E140" s="6" t="s">
        <v>2</v>
      </c>
      <c r="F140" s="6" t="s">
        <v>3</v>
      </c>
      <c r="G140" s="6" t="s">
        <v>24</v>
      </c>
      <c r="H140" s="6" t="s">
        <v>5</v>
      </c>
      <c r="I140" s="6">
        <v>47.628450000000001</v>
      </c>
      <c r="J140" s="6">
        <v>-117.58787</v>
      </c>
      <c r="K140" s="6" t="s">
        <v>7</v>
      </c>
      <c r="L140" s="6" t="s">
        <v>33</v>
      </c>
      <c r="M140" s="15"/>
      <c r="N140" s="15"/>
      <c r="O140" s="15"/>
      <c r="P140" s="33"/>
      <c r="Q140" s="33">
        <f t="shared" si="16"/>
        <v>0</v>
      </c>
      <c r="R140" s="26"/>
      <c r="S140" s="33">
        <f t="shared" si="15"/>
        <v>0</v>
      </c>
      <c r="T140" s="33">
        <v>0</v>
      </c>
      <c r="U140" s="33"/>
      <c r="V140" s="33">
        <f t="shared" si="17"/>
        <v>0</v>
      </c>
      <c r="W140" s="33">
        <v>0</v>
      </c>
    </row>
    <row r="141" spans="1:23" x14ac:dyDescent="0.2">
      <c r="A141" s="27" t="s">
        <v>374</v>
      </c>
      <c r="B141" s="8" t="s">
        <v>36</v>
      </c>
      <c r="C141" s="8" t="s">
        <v>34</v>
      </c>
      <c r="D141" s="8" t="s">
        <v>35</v>
      </c>
      <c r="E141" s="8" t="s">
        <v>2</v>
      </c>
      <c r="F141" s="8" t="s">
        <v>3</v>
      </c>
      <c r="G141" s="8" t="s">
        <v>24</v>
      </c>
      <c r="H141" s="8" t="s">
        <v>5</v>
      </c>
      <c r="I141" s="8">
        <v>47.628349999999998</v>
      </c>
      <c r="J141" s="8">
        <v>-117.57711999999999</v>
      </c>
      <c r="K141" s="8" t="s">
        <v>7</v>
      </c>
      <c r="L141" s="8" t="s">
        <v>21</v>
      </c>
      <c r="M141" s="15">
        <v>2</v>
      </c>
      <c r="N141" s="15"/>
      <c r="O141" s="15">
        <v>4</v>
      </c>
      <c r="P141" s="33">
        <f>+M141*64.78</f>
        <v>129.56</v>
      </c>
      <c r="Q141" s="33">
        <f t="shared" si="16"/>
        <v>0</v>
      </c>
      <c r="R141" s="26"/>
      <c r="S141" s="33">
        <f t="shared" si="15"/>
        <v>0</v>
      </c>
      <c r="T141" s="33">
        <f t="shared" si="18"/>
        <v>145.2465</v>
      </c>
      <c r="U141" s="33"/>
      <c r="V141" s="33">
        <f t="shared" si="17"/>
        <v>145.2465</v>
      </c>
      <c r="W141" s="33">
        <v>145.25</v>
      </c>
    </row>
    <row r="142" spans="1:23" x14ac:dyDescent="0.2">
      <c r="A142" s="27" t="s">
        <v>374</v>
      </c>
      <c r="B142" s="6" t="s">
        <v>36</v>
      </c>
      <c r="C142" s="6" t="s">
        <v>34</v>
      </c>
      <c r="D142" s="6" t="s">
        <v>35</v>
      </c>
      <c r="E142" s="6" t="s">
        <v>2</v>
      </c>
      <c r="F142" s="6" t="s">
        <v>3</v>
      </c>
      <c r="G142" s="6" t="s">
        <v>24</v>
      </c>
      <c r="H142" s="6" t="s">
        <v>5</v>
      </c>
      <c r="I142" s="6">
        <v>47.628349999999998</v>
      </c>
      <c r="J142" s="6">
        <v>-117.57711999999999</v>
      </c>
      <c r="K142" s="6" t="s">
        <v>7</v>
      </c>
      <c r="L142" s="6" t="s">
        <v>33</v>
      </c>
      <c r="M142" s="15"/>
      <c r="N142" s="15"/>
      <c r="O142" s="15"/>
      <c r="P142" s="33"/>
      <c r="Q142" s="33">
        <f t="shared" si="16"/>
        <v>0</v>
      </c>
      <c r="R142" s="26"/>
      <c r="S142" s="33">
        <f t="shared" si="15"/>
        <v>0</v>
      </c>
      <c r="T142" s="33">
        <v>0</v>
      </c>
      <c r="U142" s="33"/>
      <c r="V142" s="33">
        <f t="shared" si="17"/>
        <v>0</v>
      </c>
      <c r="W142" s="33">
        <v>0</v>
      </c>
    </row>
    <row r="143" spans="1:23" x14ac:dyDescent="0.2">
      <c r="A143" s="27" t="s">
        <v>374</v>
      </c>
      <c r="B143" s="8" t="s">
        <v>43</v>
      </c>
      <c r="C143" s="8" t="s">
        <v>41</v>
      </c>
      <c r="D143" s="8" t="s">
        <v>42</v>
      </c>
      <c r="E143" s="8" t="s">
        <v>2</v>
      </c>
      <c r="F143" s="8" t="s">
        <v>3</v>
      </c>
      <c r="G143" s="8" t="s">
        <v>24</v>
      </c>
      <c r="H143" s="8" t="s">
        <v>5</v>
      </c>
      <c r="I143" s="8">
        <v>47.628520000000002</v>
      </c>
      <c r="J143" s="8">
        <v>-117.56635</v>
      </c>
      <c r="K143" s="8" t="s">
        <v>7</v>
      </c>
      <c r="L143" s="8" t="s">
        <v>21</v>
      </c>
      <c r="M143" s="15">
        <v>2</v>
      </c>
      <c r="N143" s="15"/>
      <c r="O143" s="15">
        <v>4</v>
      </c>
      <c r="P143" s="33">
        <f>+M143*64.78</f>
        <v>129.56</v>
      </c>
      <c r="Q143" s="33">
        <f t="shared" si="16"/>
        <v>0</v>
      </c>
      <c r="R143" s="26"/>
      <c r="S143" s="33">
        <f t="shared" si="15"/>
        <v>0</v>
      </c>
      <c r="T143" s="33">
        <f t="shared" si="18"/>
        <v>145.2465</v>
      </c>
      <c r="U143" s="33"/>
      <c r="V143" s="33">
        <f t="shared" si="17"/>
        <v>145.2465</v>
      </c>
      <c r="W143" s="33">
        <v>145.25</v>
      </c>
    </row>
    <row r="144" spans="1:23" x14ac:dyDescent="0.2">
      <c r="A144" s="27" t="s">
        <v>374</v>
      </c>
      <c r="B144" s="6" t="s">
        <v>43</v>
      </c>
      <c r="C144" s="6" t="s">
        <v>41</v>
      </c>
      <c r="D144" s="6" t="s">
        <v>42</v>
      </c>
      <c r="E144" s="6" t="s">
        <v>2</v>
      </c>
      <c r="F144" s="6" t="s">
        <v>3</v>
      </c>
      <c r="G144" s="6" t="s">
        <v>24</v>
      </c>
      <c r="H144" s="6" t="s">
        <v>5</v>
      </c>
      <c r="I144" s="6">
        <v>47.628520000000002</v>
      </c>
      <c r="J144" s="6">
        <v>-117.56635</v>
      </c>
      <c r="K144" s="6" t="s">
        <v>7</v>
      </c>
      <c r="L144" s="6" t="s">
        <v>33</v>
      </c>
      <c r="M144" s="15">
        <v>0</v>
      </c>
      <c r="N144" s="15">
        <v>0</v>
      </c>
      <c r="O144" s="15">
        <v>0</v>
      </c>
      <c r="P144" s="33"/>
      <c r="Q144" s="33">
        <f t="shared" si="16"/>
        <v>0</v>
      </c>
      <c r="R144" s="26">
        <v>0</v>
      </c>
      <c r="S144" s="33">
        <f t="shared" si="15"/>
        <v>0</v>
      </c>
      <c r="T144" s="33">
        <v>0</v>
      </c>
      <c r="U144" s="33"/>
      <c r="V144" s="33">
        <f t="shared" si="17"/>
        <v>0</v>
      </c>
      <c r="W144" s="33">
        <v>0</v>
      </c>
    </row>
    <row r="145" spans="1:23" x14ac:dyDescent="0.2">
      <c r="A145" s="16"/>
      <c r="B145" s="6"/>
      <c r="C145" s="6"/>
      <c r="D145" s="6"/>
      <c r="E145" s="6"/>
      <c r="F145" s="6"/>
      <c r="G145" s="6"/>
      <c r="H145" s="6"/>
      <c r="I145" s="6"/>
      <c r="J145" s="6"/>
      <c r="K145" s="6" t="s">
        <v>7</v>
      </c>
      <c r="L145" s="6"/>
      <c r="M145" s="15">
        <f>SUM(M5:M144)</f>
        <v>198</v>
      </c>
      <c r="N145" s="26">
        <f>SUM(N5:N144)</f>
        <v>146</v>
      </c>
      <c r="O145" s="26">
        <f>SUM(O5:O144)</f>
        <v>404</v>
      </c>
      <c r="P145" s="26">
        <f>SUM(P5:P144)</f>
        <v>12826.439999999993</v>
      </c>
      <c r="Q145" s="26">
        <f>SUM(Q5:Q144)</f>
        <v>6835.7200000000075</v>
      </c>
      <c r="R145" s="26">
        <f>SUM(R5:R144)</f>
        <v>52</v>
      </c>
      <c r="S145" s="26">
        <f>SUM(S5:S144)</f>
        <v>1890.7200000000005</v>
      </c>
      <c r="T145" s="33">
        <f>SUM(T5:T144)</f>
        <v>23912.907000000039</v>
      </c>
      <c r="U145" s="33">
        <f>SUM(U5:U144)</f>
        <v>21440</v>
      </c>
      <c r="V145" s="33">
        <f>SUM(V5:V144)</f>
        <v>45352.907000000065</v>
      </c>
      <c r="W145" s="33">
        <f>SUM(W5:W144)</f>
        <v>23075.170000000031</v>
      </c>
    </row>
    <row r="146" spans="1:23" x14ac:dyDescent="0.2">
      <c r="U146" s="34">
        <f>+V145-W145</f>
        <v>22277.737000000034</v>
      </c>
      <c r="V146" s="35">
        <f>(+V145-W145)/V145</f>
        <v>0.49120857897818992</v>
      </c>
      <c r="W146" s="35">
        <f>+W145/V145</f>
        <v>0.50879142102181008</v>
      </c>
    </row>
    <row r="148" spans="1:23" x14ac:dyDescent="0.2">
      <c r="C148" s="11" t="s">
        <v>362</v>
      </c>
      <c r="D148" s="11"/>
      <c r="E148" s="13"/>
    </row>
    <row r="149" spans="1:23" x14ac:dyDescent="0.2">
      <c r="C149" s="12" t="s">
        <v>363</v>
      </c>
      <c r="D149" s="12"/>
      <c r="E149" s="12"/>
    </row>
  </sheetData>
  <pageMargins left="0.2" right="0.2" top="0.5" bottom="0.25" header="0.3" footer="0.3"/>
  <pageSetup scale="6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TR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Application for Funding</CaseType>
    <IndustryCode xmlns="dc463f71-b30c-4ab2-9473-d307f9d35888">210</IndustryCode>
    <CaseStatus xmlns="dc463f71-b30c-4ab2-9473-d307f9d35888">Closed</CaseStatus>
    <OpenedDate xmlns="dc463f71-b30c-4ab2-9473-d307f9d35888">2011-08-19T07:00:00+00:00</OpenedDate>
    <Date1 xmlns="dc463f71-b30c-4ab2-9473-d307f9d35888">2011-08-19T07:00:00+00:00</Date1>
    <IsDocumentOrder xmlns="dc463f71-b30c-4ab2-9473-d307f9d35888" xsi:nil="true"/>
    <IsHighlyConfidential xmlns="dc463f71-b30c-4ab2-9473-d307f9d35888">false</IsHighlyConfidential>
    <CaseCompanyNames xmlns="dc463f71-b30c-4ab2-9473-d307f9d35888">Eastern Washington Gateway RR</CaseCompanyNames>
    <DocketNumber xmlns="dc463f71-b30c-4ab2-9473-d307f9d35888">111528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D52D1E19D49048957E5BA30DD4750B" ma:contentTypeVersion="143" ma:contentTypeDescription="" ma:contentTypeScope="" ma:versionID="cd5adcc1cf415710870758f634d9855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EE2F64-571D-4BB4-898B-04E6659E2499}"/>
</file>

<file path=customXml/itemProps2.xml><?xml version="1.0" encoding="utf-8"?>
<ds:datastoreItem xmlns:ds="http://schemas.openxmlformats.org/officeDocument/2006/customXml" ds:itemID="{59EB05EC-F1A2-4D9C-BE4B-AF61E1526B3D}"/>
</file>

<file path=customXml/itemProps3.xml><?xml version="1.0" encoding="utf-8"?>
<ds:datastoreItem xmlns:ds="http://schemas.openxmlformats.org/officeDocument/2006/customXml" ds:itemID="{84CD120E-58B6-448F-93CD-D301CA8D6880}"/>
</file>

<file path=customXml/itemProps4.xml><?xml version="1.0" encoding="utf-8"?>
<ds:datastoreItem xmlns:ds="http://schemas.openxmlformats.org/officeDocument/2006/customXml" ds:itemID="{36F96DBD-FC8C-462A-92D2-A7BE3CF6F1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EWG</vt:lpstr>
      <vt:lpstr>Sheet2</vt:lpstr>
      <vt:lpstr>Sheet3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Halstead</dc:creator>
  <cp:lastModifiedBy>j.howell</cp:lastModifiedBy>
  <cp:lastPrinted>2011-08-17T16:35:33Z</cp:lastPrinted>
  <dcterms:created xsi:type="dcterms:W3CDTF">2011-08-15T21:40:40Z</dcterms:created>
  <dcterms:modified xsi:type="dcterms:W3CDTF">2011-08-19T20:28:33Z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0x0101006E56B4D1795A2E4DB2F0B01679ED314A000AD52D1E19D49048957E5BA30DD4750B</vt:lpwstr>
  </property>
  <property fmtid="{D5CDD505-2E9C-101B-9397-08002B2CF9AE}" pid="3" name="_docset_NoMedatataSyncRequired">
    <vt:lpwstr>False</vt:lpwstr>
  </property>
</Properties>
</file>