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__Final Order\Models\RY1\Compliance Adj\Bridger Mine Reclamation Update\"/>
    </mc:Choice>
  </mc:AlternateContent>
  <xr:revisionPtr revIDLastSave="0" documentId="8_{0DDA4B05-86FE-4143-95BA-4ADFEE06963A}" xr6:coauthVersionLast="47" xr6:coauthVersionMax="47" xr10:uidLastSave="{00000000-0000-0000-0000-000000000000}"/>
  <bookViews>
    <workbookView xWindow="19080" yWindow="480" windowWidth="19440" windowHeight="15000" xr2:uid="{AF1DDC01-AEC7-4BAE-9CBA-AA28D35DF01E}"/>
  </bookViews>
  <sheets>
    <sheet name="6.4.3_upd" sheetId="1" r:id="rId1"/>
    <sheet name="6.4.4_upd_REDACTED" sheetId="2" r:id="rId2"/>
  </sheet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#REF!</definedName>
    <definedName name="__123Graph_A" hidden="1">#REF!</definedName>
    <definedName name="__123Graph_AB06" localSheetId="0" hidden="1">#REF!</definedName>
    <definedName name="__123Graph_AB06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ofill" localSheetId="0" hidden="1">#REF!</definedName>
    <definedName name="_nofill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fd" localSheetId="0" hidden="1">{#N/A,#N/A,FALSE,"CHECKREQ"}</definedName>
    <definedName name="dfd" hidden="1">{#N/A,#N/A,FALSE,"CHECKREQ"}</definedName>
    <definedName name="dfdfdfd" localSheetId="0" hidden="1">{#N/A,#N/A,FALSE,"CHECKREQ"}</definedName>
    <definedName name="dfdfdfd" hidden="1">{#N/A,#N/A,FALSE,"CHECKREQ"}</definedName>
    <definedName name="dsd" hidden="1">#REF!</definedName>
    <definedName name="DUDE" localSheetId="0" hidden="1">#REF!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0" hidden="1">{#N/A,#N/A,FALSE,"CHECKREQ"}</definedName>
    <definedName name="f" hidden="1">{#N/A,#N/A,FALSE,"CHECKREQ"}</definedName>
    <definedName name="fdf" localSheetId="0" hidden="1">{#N/A,#N/A,FALSE,"CHECKREQ"}</definedName>
    <definedName name="fdf" hidden="1">{#N/A,#N/A,FALSE,"CHECKREQ"}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0" hidden="1">#REF!</definedName>
    <definedName name="n" hidden="1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0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#REF!</definedName>
    <definedName name="PricingInfo" hidden="1">#REF!</definedName>
    <definedName name="_xlnm.Print_Area" localSheetId="0">'6.4.3_upd'!$A$1:$G$45</definedName>
    <definedName name="_xlnm.Print_Area" localSheetId="1">'6.4.4_upd_REDACTED'!$A$1:$H$39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localSheetId="0" hidden="1">"3YJQSC8Y0GI9RK3LY9DCN6EQ3"</definedName>
    <definedName name="SAPBEXwbID" hidden="1">"45EQYSCWE9WJMGB34OOD1BOQZ"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est" localSheetId="0" hidden="1">#REF!</definedName>
    <definedName name="test" hidden="1">#REF!</definedName>
    <definedName name="TP_Footer_User" hidden="1">"Dylan Moser"</definedName>
    <definedName name="TP_Footer_Version" hidden="1">"v4.00"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#REF!</definedName>
    <definedName name="w" hidden="1">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Sheet";#N/A,#N/A,FALSE,"T-Accounts";#N/A,#N/A,FALSE,"Ins &amp; Prem ActualEstimates"}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0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" localSheetId="0" hidden="1">{"FC",#N/A,FALSE,"CALENDAR";"P",#N/A,FALSE,"CALENDAR"}</definedName>
    <definedName name="wrn.Print." hidden="1">{"FC",#N/A,FALSE,"CALENDAR";"P",#N/A,FALSE,"CALENDAR"}</definedName>
    <definedName name="wrn.Print._.Option._.1." localSheetId="0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0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est." localSheetId="0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H18" i="2"/>
  <c r="G18" i="2"/>
  <c r="F18" i="2"/>
  <c r="H11" i="2"/>
  <c r="F11" i="2"/>
  <c r="G11" i="2"/>
  <c r="C20" i="1"/>
  <c r="D20" i="1" s="1"/>
  <c r="E20" i="1" s="1"/>
  <c r="C29" i="1" l="1"/>
  <c r="D29" i="1" s="1"/>
  <c r="E29" i="1" s="1"/>
  <c r="C21" i="1"/>
  <c r="C26" i="1"/>
  <c r="D26" i="1" s="1"/>
  <c r="E26" i="1" s="1"/>
  <c r="C32" i="1"/>
  <c r="D32" i="1" s="1"/>
  <c r="E32" i="1" s="1"/>
  <c r="C24" i="1"/>
  <c r="D24" i="1" s="1"/>
  <c r="E24" i="1" s="1"/>
  <c r="C25" i="1"/>
  <c r="D25" i="1" s="1"/>
  <c r="E25" i="1" s="1"/>
  <c r="C28" i="1"/>
  <c r="D28" i="1" s="1"/>
  <c r="E28" i="1" s="1"/>
  <c r="C31" i="1"/>
  <c r="D31" i="1" s="1"/>
  <c r="E31" i="1" s="1"/>
  <c r="C23" i="1"/>
  <c r="D23" i="1" s="1"/>
  <c r="E23" i="1" s="1"/>
  <c r="C27" i="1"/>
  <c r="D27" i="1" s="1"/>
  <c r="E27" i="1" s="1"/>
  <c r="C30" i="1"/>
  <c r="D30" i="1" s="1"/>
  <c r="E30" i="1" s="1"/>
  <c r="C22" i="1"/>
  <c r="D22" i="1" s="1"/>
  <c r="E22" i="1" s="1"/>
  <c r="C34" i="1" l="1"/>
  <c r="E14" i="1" s="1"/>
  <c r="E15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7" i="1" s="1"/>
  <c r="F14" i="1" s="1"/>
  <c r="F15" i="1" s="1"/>
  <c r="D21" i="1"/>
  <c r="E21" i="1" l="1"/>
  <c r="D34" i="1"/>
  <c r="D41" i="1" s="1"/>
  <c r="D42" i="1" s="1"/>
  <c r="G21" i="1" l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7" i="1" s="1"/>
  <c r="G41" i="1" s="1"/>
  <c r="G42" i="1" s="1"/>
  <c r="E34" i="1"/>
  <c r="E41" i="1" s="1"/>
  <c r="E42" i="1" s="1"/>
</calcChain>
</file>

<file path=xl/sharedStrings.xml><?xml version="1.0" encoding="utf-8"?>
<sst xmlns="http://schemas.openxmlformats.org/spreadsheetml/2006/main" count="74" uniqueCount="54">
  <si>
    <t>PAGE 6.4.3_upd</t>
  </si>
  <si>
    <t>Bridger Mine Reclamation Costs</t>
  </si>
  <si>
    <t>Currently Approved Washington Allocation Annual Amount</t>
  </si>
  <si>
    <t>Ref 6.4.4_upd</t>
  </si>
  <si>
    <t>Proposed Washington Allocation Annual Amount</t>
  </si>
  <si>
    <t>Reg. Liability</t>
  </si>
  <si>
    <t>Amortization</t>
  </si>
  <si>
    <t>Balance</t>
  </si>
  <si>
    <t>Test Period Amount</t>
  </si>
  <si>
    <t>Pro Forma Amount (below)</t>
  </si>
  <si>
    <t>below</t>
  </si>
  <si>
    <t>Adjustment:</t>
  </si>
  <si>
    <t>Ref 6.4_upd</t>
  </si>
  <si>
    <t>SCHMAT</t>
  </si>
  <si>
    <t>Mthly Accum.</t>
  </si>
  <si>
    <t>Tax</t>
  </si>
  <si>
    <t>Def Inc Tax Exp</t>
  </si>
  <si>
    <t>Reg. Liab.</t>
  </si>
  <si>
    <t>ADIT</t>
  </si>
  <si>
    <t>Annual Total</t>
  </si>
  <si>
    <t>AMA</t>
  </si>
  <si>
    <t>December 2024 Proforma Tax Amounts</t>
  </si>
  <si>
    <t>Costs Summary by Plant</t>
  </si>
  <si>
    <t>CONFIDENTIAL</t>
  </si>
  <si>
    <t>Incremental Decommissioning Costs</t>
  </si>
  <si>
    <t>Plant</t>
  </si>
  <si>
    <t>End of Depreciable Life</t>
  </si>
  <si>
    <t>Remaining Depr. Life (Years)</t>
  </si>
  <si>
    <t>Decomm Costs</t>
  </si>
  <si>
    <t>Total Company Annual Amount</t>
  </si>
  <si>
    <t>Approved Washington Allocation</t>
  </si>
  <si>
    <t>Jim Bridger</t>
  </si>
  <si>
    <t>Colstrip - Unit 4</t>
  </si>
  <si>
    <t xml:space="preserve">Total   </t>
  </si>
  <si>
    <t>Ref 6.4.1</t>
  </si>
  <si>
    <t>Other Closure Costs</t>
  </si>
  <si>
    <t>Ref 6.4.2</t>
  </si>
  <si>
    <t>Total Reclamation Contribution</t>
  </si>
  <si>
    <t>Unrecovered Investment</t>
  </si>
  <si>
    <t>Years to End of Depreciable Life (2030)</t>
  </si>
  <si>
    <t>Annual Incremental Expense</t>
  </si>
  <si>
    <t>Proposed Change in Amount Due to Operating the Bridger Mine Through 2025:</t>
  </si>
  <si>
    <t>Total Reclamation Contribution - Total PacifiCorp</t>
  </si>
  <si>
    <t>Unrecovered Investment - Total PacifiCorp</t>
  </si>
  <si>
    <t>JBE Allocation Factor</t>
  </si>
  <si>
    <t>Annual Incremental Expense - Washington Allocation</t>
  </si>
  <si>
    <t>Less approved amounts collected through 2023</t>
  </si>
  <si>
    <t>Net WA Amount to be collected assuming Operation of Mine through 2025</t>
  </si>
  <si>
    <t>Updated Washington Allocation Annual Amount</t>
  </si>
  <si>
    <t>Ref 6.4.3_upd</t>
  </si>
  <si>
    <t>PacifiCorp</t>
  </si>
  <si>
    <t>Washington 2023 General Rate Case</t>
  </si>
  <si>
    <t>Decommissioning and Other Plant Closure Costs - Year 1</t>
  </si>
  <si>
    <t>PAGE 6.4.4_upd_REDACTED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</si>
</sst>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[$-409]mmm\-yy;@"/>
    <numFmt numFmtId="167" formatCode="0.0"/>
    <numFmt numFmtId="168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 applyAlignment="1">
      <alignment horizontal="right"/>
    </xf>
    <xf numFmtId="0" fontId="2" fillId="0" borderId="0" xfId="3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4" fillId="0" borderId="0" xfId="4"/>
    <xf numFmtId="0" fontId="7" fillId="0" borderId="0" xfId="0" applyFont="1" applyAlignment="1">
      <alignment horizontal="center"/>
    </xf>
    <xf numFmtId="0" fontId="4" fillId="0" borderId="0" xfId="4" applyAlignment="1">
      <alignment horizontal="right"/>
    </xf>
    <xf numFmtId="0" fontId="8" fillId="0" borderId="0" xfId="4" applyFont="1" applyAlignment="1">
      <alignment horizontal="center"/>
    </xf>
    <xf numFmtId="164" fontId="4" fillId="0" borderId="0" xfId="4" applyNumberFormat="1"/>
    <xf numFmtId="164" fontId="4" fillId="0" borderId="0" xfId="0" applyNumberFormat="1" applyFont="1"/>
    <xf numFmtId="0" fontId="9" fillId="0" borderId="0" xfId="4" applyFont="1"/>
    <xf numFmtId="164" fontId="4" fillId="0" borderId="2" xfId="4" applyNumberFormat="1" applyBorder="1"/>
    <xf numFmtId="164" fontId="2" fillId="0" borderId="3" xfId="0" applyNumberFormat="1" applyFont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3" fillId="0" borderId="0" xfId="2" applyNumberFormat="1" applyFont="1"/>
    <xf numFmtId="166" fontId="4" fillId="0" borderId="0" xfId="0" applyNumberFormat="1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0" fontId="3" fillId="0" borderId="0" xfId="0" applyFont="1" applyAlignment="1">
      <alignment horizontal="left" vertical="center" indent="5"/>
    </xf>
    <xf numFmtId="17" fontId="3" fillId="0" borderId="0" xfId="0" applyNumberFormat="1" applyFont="1" applyAlignment="1">
      <alignment horizontal="center"/>
    </xf>
    <xf numFmtId="164" fontId="7" fillId="0" borderId="0" xfId="1" applyNumberFormat="1" applyFont="1" applyFill="1" applyBorder="1"/>
    <xf numFmtId="17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4" fillId="0" borderId="0" xfId="0" applyFont="1" applyAlignment="1">
      <alignment horizontal="right"/>
    </xf>
    <xf numFmtId="164" fontId="4" fillId="0" borderId="0" xfId="1" applyNumberFormat="1" applyFont="1" applyFill="1" applyBorder="1"/>
    <xf numFmtId="164" fontId="4" fillId="0" borderId="0" xfId="1" applyNumberFormat="1" applyFont="1" applyFill="1"/>
    <xf numFmtId="0" fontId="4" fillId="0" borderId="0" xfId="0" applyFont="1"/>
    <xf numFmtId="164" fontId="4" fillId="0" borderId="3" xfId="0" applyNumberFormat="1" applyFont="1" applyBorder="1"/>
    <xf numFmtId="0" fontId="4" fillId="0" borderId="3" xfId="0" applyFont="1" applyBorder="1"/>
    <xf numFmtId="164" fontId="3" fillId="0" borderId="0" xfId="1" applyNumberFormat="1" applyFont="1" applyBorder="1"/>
    <xf numFmtId="17" fontId="2" fillId="0" borderId="0" xfId="5" applyNumberFormat="1" applyFont="1"/>
    <xf numFmtId="164" fontId="7" fillId="0" borderId="0" xfId="0" applyNumberFormat="1" applyFont="1"/>
    <xf numFmtId="0" fontId="8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167" fontId="4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164" fontId="2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4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/>
    </xf>
    <xf numFmtId="16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4" fillId="2" borderId="4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/>
    <xf numFmtId="164" fontId="3" fillId="2" borderId="1" xfId="1" applyNumberFormat="1" applyFont="1" applyFill="1" applyBorder="1"/>
    <xf numFmtId="168" fontId="3" fillId="2" borderId="0" xfId="2" applyNumberFormat="1" applyFont="1" applyFill="1" applyBorder="1"/>
    <xf numFmtId="164" fontId="3" fillId="2" borderId="0" xfId="1" applyNumberFormat="1" applyFont="1" applyFill="1" applyBorder="1"/>
    <xf numFmtId="164" fontId="11" fillId="2" borderId="11" xfId="1" applyNumberFormat="1" applyFont="1" applyFill="1" applyBorder="1"/>
    <xf numFmtId="164" fontId="11" fillId="2" borderId="0" xfId="1" applyNumberFormat="1" applyFont="1" applyFill="1" applyBorder="1"/>
  </cellXfs>
  <cellStyles count="6">
    <cellStyle name="Comma" xfId="1" builtinId="3"/>
    <cellStyle name="Normal" xfId="0" builtinId="0"/>
    <cellStyle name="Normal 11 3" xfId="4" xr:uid="{709E597B-F1E1-43D7-BF2D-67DE60DBFDEA}"/>
    <cellStyle name="Normal_Hydro Life Estimates - 5-1-02" xfId="3" xr:uid="{A54359CB-E988-41AE-88C1-8E1EDC31902D}"/>
    <cellStyle name="Percent" xfId="2" builtinId="5"/>
    <cellStyle name="Percent 2 2" xfId="5" xr:uid="{C00F8D32-2508-4E03-9B06-266522ED91AF}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4F12-A0F5-4E4E-9D09-7498FEE65525}">
  <sheetPr>
    <pageSetUpPr fitToPage="1"/>
  </sheetPr>
  <dimension ref="B1:K134"/>
  <sheetViews>
    <sheetView tabSelected="1" view="pageBreakPreview" zoomScale="85" zoomScaleNormal="100" zoomScaleSheetLayoutView="85" workbookViewId="0">
      <selection activeCell="E15" sqref="E15"/>
    </sheetView>
  </sheetViews>
  <sheetFormatPr defaultRowHeight="12.75" x14ac:dyDescent="0.2"/>
  <cols>
    <col min="1" max="1" width="1.42578125" style="2" customWidth="1"/>
    <col min="2" max="2" width="18.7109375" style="2" customWidth="1"/>
    <col min="3" max="3" width="15.7109375" style="2" customWidth="1"/>
    <col min="4" max="4" width="14.7109375" style="2" customWidth="1"/>
    <col min="5" max="5" width="17.28515625" style="2" customWidth="1"/>
    <col min="6" max="6" width="17.5703125" style="2" bestFit="1" customWidth="1"/>
    <col min="7" max="7" width="16.7109375" style="2" customWidth="1"/>
    <col min="8" max="8" width="15.140625" style="2" customWidth="1"/>
    <col min="9" max="9" width="13.5703125" style="2" bestFit="1" customWidth="1"/>
    <col min="10" max="10" width="9.140625" style="2"/>
    <col min="11" max="12" width="14.28515625" style="2" bestFit="1" customWidth="1"/>
    <col min="13" max="13" width="9.85546875" style="2" bestFit="1" customWidth="1"/>
    <col min="14" max="16384" width="9.140625" style="2"/>
  </cols>
  <sheetData>
    <row r="1" spans="2:7" x14ac:dyDescent="0.2">
      <c r="B1" s="1" t="s">
        <v>50</v>
      </c>
      <c r="G1" s="3" t="s">
        <v>0</v>
      </c>
    </row>
    <row r="2" spans="2:7" x14ac:dyDescent="0.2">
      <c r="B2" s="1" t="s">
        <v>51</v>
      </c>
    </row>
    <row r="3" spans="2:7" x14ac:dyDescent="0.2">
      <c r="B3" s="1" t="s">
        <v>52</v>
      </c>
    </row>
    <row r="4" spans="2:7" x14ac:dyDescent="0.2">
      <c r="B4" s="4" t="s">
        <v>1</v>
      </c>
    </row>
    <row r="5" spans="2:7" x14ac:dyDescent="0.2">
      <c r="B5" s="5"/>
    </row>
    <row r="6" spans="2:7" x14ac:dyDescent="0.2">
      <c r="D6" s="6" t="s">
        <v>2</v>
      </c>
      <c r="E6" s="7">
        <v>2549407.9127013339</v>
      </c>
      <c r="F6" s="8" t="s">
        <v>3</v>
      </c>
    </row>
    <row r="7" spans="2:7" x14ac:dyDescent="0.2">
      <c r="D7" s="9"/>
      <c r="E7" s="10"/>
      <c r="F7" s="11"/>
    </row>
    <row r="8" spans="2:7" x14ac:dyDescent="0.2">
      <c r="D8" s="9" t="s">
        <v>4</v>
      </c>
      <c r="E8" s="12">
        <f>'6.4.4_upd_REDACTED'!G38</f>
        <v>1278287.3409326673</v>
      </c>
      <c r="F8" s="11" t="s">
        <v>3</v>
      </c>
    </row>
    <row r="9" spans="2:7" x14ac:dyDescent="0.2">
      <c r="E9" s="9"/>
      <c r="G9" s="11"/>
    </row>
    <row r="10" spans="2:7" x14ac:dyDescent="0.2">
      <c r="E10" s="9"/>
      <c r="F10" s="10"/>
      <c r="G10" s="11"/>
    </row>
    <row r="11" spans="2:7" x14ac:dyDescent="0.2">
      <c r="D11" s="13"/>
      <c r="E11" s="13"/>
      <c r="F11" s="14" t="s">
        <v>5</v>
      </c>
      <c r="G11" s="14"/>
    </row>
    <row r="12" spans="2:7" x14ac:dyDescent="0.2">
      <c r="D12" s="15"/>
      <c r="E12" s="16" t="s">
        <v>6</v>
      </c>
      <c r="F12" s="16" t="s">
        <v>7</v>
      </c>
      <c r="G12" s="16"/>
    </row>
    <row r="13" spans="2:7" x14ac:dyDescent="0.2">
      <c r="D13" s="15" t="s">
        <v>8</v>
      </c>
      <c r="E13" s="17">
        <v>0</v>
      </c>
      <c r="F13" s="18">
        <v>-2549407.92</v>
      </c>
      <c r="G13" s="19"/>
    </row>
    <row r="14" spans="2:7" x14ac:dyDescent="0.2">
      <c r="D14" s="15" t="s">
        <v>9</v>
      </c>
      <c r="E14" s="20">
        <f>C34</f>
        <v>1278287.3409326673</v>
      </c>
      <c r="F14" s="18">
        <f>F37</f>
        <v>-8287367.4085703297</v>
      </c>
      <c r="G14" s="19" t="s">
        <v>10</v>
      </c>
    </row>
    <row r="15" spans="2:7" ht="13.5" thickBot="1" x14ac:dyDescent="0.25">
      <c r="D15" s="15" t="s">
        <v>11</v>
      </c>
      <c r="E15" s="21">
        <f>E14-E13</f>
        <v>1278287.3409326673</v>
      </c>
      <c r="F15" s="21">
        <f>F14-F13</f>
        <v>-5737959.4885703297</v>
      </c>
      <c r="G15" s="22"/>
    </row>
    <row r="16" spans="2:7" ht="13.5" thickTop="1" x14ac:dyDescent="0.2">
      <c r="E16" s="23"/>
      <c r="F16" s="23" t="s">
        <v>12</v>
      </c>
      <c r="G16" s="11"/>
    </row>
    <row r="17" spans="2:11" x14ac:dyDescent="0.2">
      <c r="D17" s="14"/>
      <c r="E17" s="10"/>
      <c r="G17" s="24"/>
    </row>
    <row r="18" spans="2:11" x14ac:dyDescent="0.2">
      <c r="C18" s="25">
        <v>501</v>
      </c>
      <c r="D18" s="26" t="s">
        <v>13</v>
      </c>
      <c r="E18" s="25">
        <v>41110</v>
      </c>
      <c r="F18" s="25">
        <v>254</v>
      </c>
      <c r="G18" s="25">
        <v>190</v>
      </c>
      <c r="I18" s="27"/>
      <c r="J18" s="28"/>
    </row>
    <row r="19" spans="2:11" x14ac:dyDescent="0.2">
      <c r="C19" s="29" t="s">
        <v>14</v>
      </c>
      <c r="D19" s="30" t="s">
        <v>15</v>
      </c>
      <c r="E19" s="29" t="s">
        <v>16</v>
      </c>
      <c r="F19" s="29" t="s">
        <v>17</v>
      </c>
      <c r="G19" s="29" t="s">
        <v>18</v>
      </c>
      <c r="I19" s="31"/>
      <c r="J19" s="28"/>
    </row>
    <row r="20" spans="2:11" ht="12.75" customHeight="1" x14ac:dyDescent="0.2">
      <c r="B20" s="32">
        <v>45261</v>
      </c>
      <c r="C20" s="33">
        <f>($E$6)/12</f>
        <v>212450.65939177782</v>
      </c>
      <c r="D20" s="34">
        <f t="shared" ref="D20:D32" si="0">+C20</f>
        <v>212450.65939177782</v>
      </c>
      <c r="E20" s="35">
        <f t="shared" ref="E20:E32" si="1">-D20*0.245866</f>
        <v>-52234.393822018843</v>
      </c>
      <c r="F20" s="36">
        <v>-7648223.738103996</v>
      </c>
      <c r="G20" s="37">
        <v>1880438.1775926773</v>
      </c>
      <c r="K20" s="38"/>
    </row>
    <row r="21" spans="2:11" ht="12.75" customHeight="1" x14ac:dyDescent="0.2">
      <c r="B21" s="32">
        <v>45292</v>
      </c>
      <c r="C21" s="33">
        <f t="shared" ref="C21:C32" si="2">($E$8)/12</f>
        <v>106523.94507772227</v>
      </c>
      <c r="D21" s="34">
        <f t="shared" si="0"/>
        <v>106523.94507772227</v>
      </c>
      <c r="E21" s="35">
        <f t="shared" si="1"/>
        <v>-26190.616280479262</v>
      </c>
      <c r="F21" s="36">
        <f t="shared" ref="F21:F32" si="3">F20-C21</f>
        <v>-7754747.683181718</v>
      </c>
      <c r="G21" s="37">
        <f t="shared" ref="G21:G32" si="4">+G20-E21</f>
        <v>1906628.7938731567</v>
      </c>
      <c r="K21" s="38"/>
    </row>
    <row r="22" spans="2:11" ht="12.75" customHeight="1" x14ac:dyDescent="0.2">
      <c r="B22" s="32">
        <v>45323</v>
      </c>
      <c r="C22" s="33">
        <f t="shared" si="2"/>
        <v>106523.94507772227</v>
      </c>
      <c r="D22" s="34">
        <f t="shared" si="0"/>
        <v>106523.94507772227</v>
      </c>
      <c r="E22" s="35">
        <f t="shared" si="1"/>
        <v>-26190.616280479262</v>
      </c>
      <c r="F22" s="36">
        <f t="shared" si="3"/>
        <v>-7861271.62825944</v>
      </c>
      <c r="G22" s="37">
        <f t="shared" si="4"/>
        <v>1932819.410153636</v>
      </c>
      <c r="K22" s="38"/>
    </row>
    <row r="23" spans="2:11" ht="12.75" customHeight="1" x14ac:dyDescent="0.2">
      <c r="B23" s="32">
        <v>45352</v>
      </c>
      <c r="C23" s="33">
        <f t="shared" si="2"/>
        <v>106523.94507772227</v>
      </c>
      <c r="D23" s="34">
        <f t="shared" si="0"/>
        <v>106523.94507772227</v>
      </c>
      <c r="E23" s="35">
        <f t="shared" si="1"/>
        <v>-26190.616280479262</v>
      </c>
      <c r="F23" s="36">
        <f t="shared" si="3"/>
        <v>-7967795.5733371619</v>
      </c>
      <c r="G23" s="37">
        <f t="shared" si="4"/>
        <v>1959010.0264341154</v>
      </c>
      <c r="K23" s="38"/>
    </row>
    <row r="24" spans="2:11" ht="12.75" customHeight="1" x14ac:dyDescent="0.2">
      <c r="B24" s="32">
        <v>45383</v>
      </c>
      <c r="C24" s="33">
        <f t="shared" si="2"/>
        <v>106523.94507772227</v>
      </c>
      <c r="D24" s="34">
        <f t="shared" si="0"/>
        <v>106523.94507772227</v>
      </c>
      <c r="E24" s="35">
        <f t="shared" si="1"/>
        <v>-26190.616280479262</v>
      </c>
      <c r="F24" s="36">
        <f t="shared" si="3"/>
        <v>-8074319.5184148839</v>
      </c>
      <c r="G24" s="37">
        <f t="shared" si="4"/>
        <v>1985200.6427145947</v>
      </c>
      <c r="K24" s="38"/>
    </row>
    <row r="25" spans="2:11" ht="12.75" customHeight="1" x14ac:dyDescent="0.2">
      <c r="B25" s="32">
        <v>45413</v>
      </c>
      <c r="C25" s="33">
        <f t="shared" si="2"/>
        <v>106523.94507772227</v>
      </c>
      <c r="D25" s="34">
        <f t="shared" si="0"/>
        <v>106523.94507772227</v>
      </c>
      <c r="E25" s="35">
        <f t="shared" si="1"/>
        <v>-26190.616280479262</v>
      </c>
      <c r="F25" s="36">
        <f t="shared" si="3"/>
        <v>-8180843.4634926058</v>
      </c>
      <c r="G25" s="37">
        <f t="shared" si="4"/>
        <v>2011391.2589950741</v>
      </c>
      <c r="K25" s="38"/>
    </row>
    <row r="26" spans="2:11" ht="12.75" customHeight="1" x14ac:dyDescent="0.2">
      <c r="B26" s="32">
        <v>45444</v>
      </c>
      <c r="C26" s="33">
        <f t="shared" si="2"/>
        <v>106523.94507772227</v>
      </c>
      <c r="D26" s="34">
        <f t="shared" si="0"/>
        <v>106523.94507772227</v>
      </c>
      <c r="E26" s="35">
        <f t="shared" si="1"/>
        <v>-26190.616280479262</v>
      </c>
      <c r="F26" s="36">
        <f t="shared" si="3"/>
        <v>-8287367.4085703278</v>
      </c>
      <c r="G26" s="37">
        <f t="shared" si="4"/>
        <v>2037581.8752755534</v>
      </c>
      <c r="K26" s="38"/>
    </row>
    <row r="27" spans="2:11" ht="12.75" customHeight="1" x14ac:dyDescent="0.2">
      <c r="B27" s="32">
        <v>45474</v>
      </c>
      <c r="C27" s="33">
        <f t="shared" si="2"/>
        <v>106523.94507772227</v>
      </c>
      <c r="D27" s="34">
        <f t="shared" si="0"/>
        <v>106523.94507772227</v>
      </c>
      <c r="E27" s="35">
        <f t="shared" si="1"/>
        <v>-26190.616280479262</v>
      </c>
      <c r="F27" s="36">
        <f t="shared" si="3"/>
        <v>-8393891.3536480498</v>
      </c>
      <c r="G27" s="37">
        <f t="shared" si="4"/>
        <v>2063772.4915560328</v>
      </c>
      <c r="K27" s="38"/>
    </row>
    <row r="28" spans="2:11" ht="12.75" customHeight="1" x14ac:dyDescent="0.2">
      <c r="B28" s="32">
        <v>45505</v>
      </c>
      <c r="C28" s="33">
        <f t="shared" si="2"/>
        <v>106523.94507772227</v>
      </c>
      <c r="D28" s="34">
        <f t="shared" si="0"/>
        <v>106523.94507772227</v>
      </c>
      <c r="E28" s="35">
        <f t="shared" si="1"/>
        <v>-26190.616280479262</v>
      </c>
      <c r="F28" s="36">
        <f t="shared" si="3"/>
        <v>-8500415.2987257726</v>
      </c>
      <c r="G28" s="37">
        <f t="shared" si="4"/>
        <v>2089963.1078365122</v>
      </c>
      <c r="K28" s="38"/>
    </row>
    <row r="29" spans="2:11" ht="12.75" customHeight="1" x14ac:dyDescent="0.2">
      <c r="B29" s="32">
        <v>45536</v>
      </c>
      <c r="C29" s="33">
        <f t="shared" si="2"/>
        <v>106523.94507772227</v>
      </c>
      <c r="D29" s="34">
        <f t="shared" si="0"/>
        <v>106523.94507772227</v>
      </c>
      <c r="E29" s="35">
        <f t="shared" si="1"/>
        <v>-26190.616280479262</v>
      </c>
      <c r="F29" s="36">
        <f t="shared" si="3"/>
        <v>-8606939.2438034955</v>
      </c>
      <c r="G29" s="37">
        <f t="shared" si="4"/>
        <v>2116153.7241169913</v>
      </c>
      <c r="K29" s="38"/>
    </row>
    <row r="30" spans="2:11" ht="12.75" customHeight="1" x14ac:dyDescent="0.2">
      <c r="B30" s="32">
        <v>45566</v>
      </c>
      <c r="C30" s="33">
        <f t="shared" si="2"/>
        <v>106523.94507772227</v>
      </c>
      <c r="D30" s="34">
        <f t="shared" si="0"/>
        <v>106523.94507772227</v>
      </c>
      <c r="E30" s="35">
        <f t="shared" si="1"/>
        <v>-26190.616280479262</v>
      </c>
      <c r="F30" s="36">
        <f t="shared" si="3"/>
        <v>-8713463.1888812184</v>
      </c>
      <c r="G30" s="37">
        <f t="shared" si="4"/>
        <v>2142344.3403974706</v>
      </c>
      <c r="K30" s="38"/>
    </row>
    <row r="31" spans="2:11" ht="12.75" customHeight="1" x14ac:dyDescent="0.2">
      <c r="B31" s="32">
        <v>45597</v>
      </c>
      <c r="C31" s="33">
        <f t="shared" si="2"/>
        <v>106523.94507772227</v>
      </c>
      <c r="D31" s="34">
        <f t="shared" si="0"/>
        <v>106523.94507772227</v>
      </c>
      <c r="E31" s="35">
        <f t="shared" si="1"/>
        <v>-26190.616280479262</v>
      </c>
      <c r="F31" s="36">
        <f t="shared" si="3"/>
        <v>-8819987.1339589413</v>
      </c>
      <c r="G31" s="37">
        <f t="shared" si="4"/>
        <v>2168534.95667795</v>
      </c>
      <c r="K31" s="38"/>
    </row>
    <row r="32" spans="2:11" ht="12.75" customHeight="1" x14ac:dyDescent="0.2">
      <c r="B32" s="32">
        <v>45627</v>
      </c>
      <c r="C32" s="33">
        <f t="shared" si="2"/>
        <v>106523.94507772227</v>
      </c>
      <c r="D32" s="34">
        <f t="shared" si="0"/>
        <v>106523.94507772227</v>
      </c>
      <c r="E32" s="35">
        <f t="shared" si="1"/>
        <v>-26190.616280479262</v>
      </c>
      <c r="F32" s="36">
        <f t="shared" si="3"/>
        <v>-8926511.0790366642</v>
      </c>
      <c r="G32" s="37">
        <f t="shared" si="4"/>
        <v>2194725.5729584293</v>
      </c>
      <c r="K32" s="38"/>
    </row>
    <row r="33" spans="2:8" ht="13.5" thickBot="1" x14ac:dyDescent="0.25">
      <c r="B33" s="39"/>
      <c r="C33" s="40"/>
      <c r="D33" s="40"/>
      <c r="E33" s="10"/>
      <c r="F33" s="35"/>
      <c r="G33" s="24"/>
    </row>
    <row r="34" spans="2:8" ht="13.5" thickBot="1" x14ac:dyDescent="0.25">
      <c r="B34" s="41" t="s">
        <v>19</v>
      </c>
      <c r="C34" s="42">
        <f>SUM(C21:C32)</f>
        <v>1278287.3409326673</v>
      </c>
      <c r="D34" s="42">
        <f>SUM(D21:D32)</f>
        <v>1278287.3409326673</v>
      </c>
      <c r="E34" s="43">
        <f>SUM(E21:E32)</f>
        <v>-314287.39536575117</v>
      </c>
      <c r="F34" s="35"/>
      <c r="G34" s="24"/>
    </row>
    <row r="35" spans="2:8" x14ac:dyDescent="0.2">
      <c r="B35" s="39"/>
      <c r="C35" s="40"/>
      <c r="D35" s="9"/>
      <c r="E35" s="9"/>
      <c r="F35" s="35"/>
      <c r="G35" s="24"/>
    </row>
    <row r="36" spans="2:8" ht="13.5" thickBot="1" x14ac:dyDescent="0.25">
      <c r="B36" s="39"/>
      <c r="C36" s="40"/>
      <c r="D36" s="10"/>
      <c r="E36" s="10"/>
      <c r="F36" s="35"/>
      <c r="G36" s="24"/>
    </row>
    <row r="37" spans="2:8" ht="13.5" thickBot="1" x14ac:dyDescent="0.25">
      <c r="E37" s="41" t="s">
        <v>20</v>
      </c>
      <c r="F37" s="44">
        <f>(F32+F20+2*SUM(F21:F31))/24</f>
        <v>-8287367.4085703297</v>
      </c>
      <c r="G37" s="45">
        <f>(G32+G20+2*SUM(G21:G31))/24</f>
        <v>2037581.8752755534</v>
      </c>
    </row>
    <row r="38" spans="2:8" x14ac:dyDescent="0.2">
      <c r="D38" s="35"/>
      <c r="E38" s="35"/>
      <c r="F38" s="9"/>
      <c r="G38" s="9"/>
      <c r="H38" s="14"/>
    </row>
    <row r="39" spans="2:8" x14ac:dyDescent="0.2">
      <c r="B39" s="39"/>
      <c r="C39" s="34"/>
      <c r="D39" s="35"/>
      <c r="E39" s="35"/>
    </row>
    <row r="40" spans="2:8" x14ac:dyDescent="0.2">
      <c r="C40" s="46"/>
      <c r="D40" s="47"/>
      <c r="E40" s="47"/>
      <c r="F40" s="47"/>
      <c r="G40" s="47"/>
    </row>
    <row r="41" spans="2:8" x14ac:dyDescent="0.2">
      <c r="C41" s="46" t="s">
        <v>21</v>
      </c>
      <c r="D41" s="48">
        <f>ROUND(D34,0)</f>
        <v>1278287</v>
      </c>
      <c r="E41" s="48">
        <f>ROUND(E34,0)</f>
        <v>-314287</v>
      </c>
      <c r="F41" s="48"/>
      <c r="G41" s="48">
        <f>ROUND(G37,0)</f>
        <v>2037582</v>
      </c>
    </row>
    <row r="42" spans="2:8" ht="13.5" thickBot="1" x14ac:dyDescent="0.25">
      <c r="B42" s="49"/>
      <c r="C42" s="46" t="s">
        <v>11</v>
      </c>
      <c r="D42" s="50">
        <f>D41-D40</f>
        <v>1278287</v>
      </c>
      <c r="E42" s="50">
        <f>E41-E40</f>
        <v>-314287</v>
      </c>
      <c r="F42" s="51"/>
      <c r="G42" s="50">
        <f>G41-G40</f>
        <v>2037582</v>
      </c>
    </row>
    <row r="43" spans="2:8" ht="13.5" thickTop="1" x14ac:dyDescent="0.2">
      <c r="B43" s="39"/>
      <c r="C43" s="52"/>
      <c r="D43" s="9" t="s">
        <v>12</v>
      </c>
      <c r="E43" s="9" t="s">
        <v>12</v>
      </c>
      <c r="G43" s="9" t="s">
        <v>12</v>
      </c>
    </row>
    <row r="44" spans="2:8" x14ac:dyDescent="0.2">
      <c r="B44" s="39"/>
      <c r="C44" s="52"/>
      <c r="D44" s="52"/>
      <c r="E44" s="52"/>
      <c r="F44" s="52"/>
    </row>
    <row r="45" spans="2:8" x14ac:dyDescent="0.2">
      <c r="B45" s="39"/>
      <c r="C45" s="52"/>
      <c r="D45" s="52"/>
      <c r="E45" s="52"/>
      <c r="F45" s="52"/>
    </row>
    <row r="46" spans="2:8" x14ac:dyDescent="0.2">
      <c r="B46" s="39"/>
      <c r="C46" s="52"/>
      <c r="D46" s="52"/>
      <c r="E46" s="52"/>
      <c r="F46" s="52"/>
    </row>
    <row r="47" spans="2:8" x14ac:dyDescent="0.2">
      <c r="B47" s="39"/>
      <c r="C47" s="52"/>
      <c r="D47" s="52"/>
      <c r="E47" s="52"/>
      <c r="F47" s="52"/>
    </row>
    <row r="48" spans="2:8" x14ac:dyDescent="0.2">
      <c r="B48" s="39"/>
      <c r="C48" s="52"/>
      <c r="D48" s="52"/>
      <c r="E48" s="52"/>
      <c r="F48" s="52"/>
    </row>
    <row r="49" spans="2:7" x14ac:dyDescent="0.2">
      <c r="B49" s="39"/>
      <c r="C49" s="52"/>
      <c r="D49" s="52"/>
      <c r="E49" s="52"/>
      <c r="F49" s="52"/>
    </row>
    <row r="50" spans="2:7" x14ac:dyDescent="0.2">
      <c r="B50" s="39"/>
      <c r="C50" s="52"/>
      <c r="D50" s="52"/>
      <c r="E50" s="52"/>
      <c r="F50" s="52"/>
      <c r="G50" s="52"/>
    </row>
    <row r="51" spans="2:7" x14ac:dyDescent="0.2">
      <c r="B51" s="39"/>
      <c r="C51" s="52"/>
      <c r="D51" s="52"/>
      <c r="E51" s="52"/>
      <c r="F51" s="52"/>
      <c r="G51" s="52"/>
    </row>
    <row r="52" spans="2:7" x14ac:dyDescent="0.2">
      <c r="B52" s="39"/>
      <c r="C52" s="52"/>
      <c r="D52" s="52"/>
      <c r="E52" s="52"/>
      <c r="F52" s="52"/>
      <c r="G52" s="52"/>
    </row>
    <row r="53" spans="2:7" x14ac:dyDescent="0.2">
      <c r="B53" s="39"/>
      <c r="C53" s="52"/>
      <c r="D53" s="52"/>
      <c r="E53" s="52"/>
      <c r="F53" s="52"/>
      <c r="G53" s="52"/>
    </row>
    <row r="54" spans="2:7" x14ac:dyDescent="0.2">
      <c r="B54" s="39"/>
      <c r="C54" s="52"/>
      <c r="D54" s="52"/>
      <c r="E54" s="52"/>
      <c r="F54" s="52"/>
      <c r="G54" s="52"/>
    </row>
    <row r="55" spans="2:7" x14ac:dyDescent="0.2">
      <c r="B55" s="39"/>
      <c r="C55" s="52"/>
      <c r="D55" s="52"/>
      <c r="E55" s="52"/>
      <c r="F55" s="52"/>
      <c r="G55" s="52"/>
    </row>
    <row r="56" spans="2:7" x14ac:dyDescent="0.2">
      <c r="B56" s="39"/>
      <c r="C56" s="52"/>
      <c r="D56" s="52"/>
      <c r="E56" s="52"/>
      <c r="F56" s="52"/>
      <c r="G56" s="52"/>
    </row>
    <row r="57" spans="2:7" x14ac:dyDescent="0.2">
      <c r="B57" s="39"/>
      <c r="C57" s="52"/>
      <c r="D57" s="52"/>
      <c r="E57" s="52"/>
      <c r="F57" s="52"/>
      <c r="G57" s="52"/>
    </row>
    <row r="58" spans="2:7" x14ac:dyDescent="0.2">
      <c r="B58" s="39"/>
      <c r="C58" s="52"/>
      <c r="D58" s="52"/>
      <c r="E58" s="52"/>
      <c r="F58" s="52"/>
      <c r="G58" s="52"/>
    </row>
    <row r="59" spans="2:7" x14ac:dyDescent="0.2">
      <c r="B59" s="39"/>
      <c r="C59" s="52"/>
      <c r="D59" s="52"/>
      <c r="E59" s="52"/>
      <c r="F59" s="52"/>
      <c r="G59" s="52"/>
    </row>
    <row r="60" spans="2:7" x14ac:dyDescent="0.2">
      <c r="B60" s="39"/>
      <c r="C60" s="52"/>
      <c r="D60" s="52"/>
      <c r="E60" s="52"/>
      <c r="F60" s="52"/>
      <c r="G60" s="52"/>
    </row>
    <row r="61" spans="2:7" x14ac:dyDescent="0.2">
      <c r="B61" s="39"/>
      <c r="C61" s="52"/>
      <c r="D61" s="52"/>
      <c r="E61" s="52"/>
      <c r="F61" s="52"/>
      <c r="G61" s="52"/>
    </row>
    <row r="62" spans="2:7" x14ac:dyDescent="0.2">
      <c r="B62" s="39"/>
      <c r="C62" s="52"/>
      <c r="D62" s="52"/>
      <c r="E62" s="52"/>
      <c r="F62" s="52"/>
      <c r="G62" s="52"/>
    </row>
    <row r="63" spans="2:7" x14ac:dyDescent="0.2">
      <c r="B63" s="39"/>
      <c r="C63" s="52"/>
      <c r="D63" s="52"/>
      <c r="E63" s="52"/>
      <c r="F63" s="52"/>
      <c r="G63" s="52"/>
    </row>
    <row r="64" spans="2:7" x14ac:dyDescent="0.2">
      <c r="B64" s="39"/>
      <c r="C64" s="52"/>
      <c r="D64" s="52"/>
      <c r="E64" s="52"/>
      <c r="F64" s="52"/>
      <c r="G64" s="52"/>
    </row>
    <row r="65" spans="2:7" x14ac:dyDescent="0.2">
      <c r="B65" s="39"/>
      <c r="C65" s="52"/>
      <c r="D65" s="52"/>
      <c r="E65" s="52"/>
      <c r="F65" s="52"/>
      <c r="G65" s="52"/>
    </row>
    <row r="66" spans="2:7" x14ac:dyDescent="0.2">
      <c r="B66" s="39"/>
      <c r="C66" s="52"/>
      <c r="D66" s="52"/>
      <c r="E66" s="52"/>
      <c r="F66" s="52"/>
      <c r="G66" s="52"/>
    </row>
    <row r="67" spans="2:7" x14ac:dyDescent="0.2">
      <c r="B67" s="39"/>
      <c r="C67" s="52"/>
      <c r="D67" s="52"/>
      <c r="E67" s="52"/>
      <c r="F67" s="52"/>
      <c r="G67" s="52"/>
    </row>
    <row r="68" spans="2:7" x14ac:dyDescent="0.2">
      <c r="B68" s="39"/>
      <c r="C68" s="52"/>
      <c r="D68" s="52"/>
      <c r="E68" s="52"/>
      <c r="F68" s="52"/>
      <c r="G68" s="52"/>
    </row>
    <row r="69" spans="2:7" x14ac:dyDescent="0.2">
      <c r="B69" s="39"/>
      <c r="C69" s="52"/>
      <c r="D69" s="52"/>
      <c r="E69" s="52"/>
      <c r="F69" s="52"/>
      <c r="G69" s="52"/>
    </row>
    <row r="70" spans="2:7" x14ac:dyDescent="0.2">
      <c r="B70" s="39"/>
      <c r="C70" s="52"/>
      <c r="D70" s="52"/>
      <c r="E70" s="52"/>
      <c r="F70" s="52"/>
      <c r="G70" s="52"/>
    </row>
    <row r="71" spans="2:7" x14ac:dyDescent="0.2">
      <c r="B71" s="39"/>
      <c r="C71" s="52"/>
      <c r="D71" s="52"/>
      <c r="E71" s="52"/>
      <c r="F71" s="52"/>
      <c r="G71" s="52"/>
    </row>
    <row r="72" spans="2:7" x14ac:dyDescent="0.2">
      <c r="B72" s="39"/>
      <c r="C72" s="52"/>
      <c r="D72" s="52"/>
      <c r="E72" s="52"/>
      <c r="F72" s="52"/>
      <c r="G72" s="52"/>
    </row>
    <row r="73" spans="2:7" x14ac:dyDescent="0.2">
      <c r="B73" s="39"/>
      <c r="C73" s="52"/>
      <c r="D73" s="52"/>
      <c r="E73" s="52"/>
      <c r="F73" s="52"/>
      <c r="G73" s="52"/>
    </row>
    <row r="74" spans="2:7" x14ac:dyDescent="0.2">
      <c r="B74" s="39"/>
      <c r="C74" s="52"/>
      <c r="D74" s="52"/>
      <c r="E74" s="52"/>
      <c r="F74" s="52"/>
      <c r="G74" s="52"/>
    </row>
    <row r="75" spans="2:7" x14ac:dyDescent="0.2">
      <c r="B75" s="39"/>
      <c r="C75" s="52"/>
      <c r="D75" s="52"/>
      <c r="E75" s="52"/>
      <c r="F75" s="52"/>
      <c r="G75" s="52"/>
    </row>
    <row r="76" spans="2:7" x14ac:dyDescent="0.2">
      <c r="B76" s="39"/>
      <c r="C76" s="52"/>
      <c r="D76" s="52"/>
      <c r="E76" s="52"/>
      <c r="F76" s="52"/>
      <c r="G76" s="52"/>
    </row>
    <row r="77" spans="2:7" x14ac:dyDescent="0.2">
      <c r="B77" s="39"/>
      <c r="C77" s="52"/>
      <c r="D77" s="52"/>
      <c r="E77" s="52"/>
      <c r="F77" s="52"/>
      <c r="G77" s="52"/>
    </row>
    <row r="78" spans="2:7" x14ac:dyDescent="0.2">
      <c r="B78" s="39"/>
      <c r="C78" s="52"/>
      <c r="D78" s="52"/>
      <c r="E78" s="52"/>
      <c r="F78" s="52"/>
      <c r="G78" s="52"/>
    </row>
    <row r="79" spans="2:7" x14ac:dyDescent="0.2">
      <c r="B79" s="39"/>
      <c r="C79" s="52"/>
      <c r="D79" s="52"/>
      <c r="E79" s="52"/>
      <c r="F79" s="52"/>
      <c r="G79" s="52"/>
    </row>
    <row r="80" spans="2:7" x14ac:dyDescent="0.2">
      <c r="B80" s="39"/>
      <c r="C80" s="52"/>
      <c r="D80" s="52"/>
      <c r="E80" s="52"/>
      <c r="F80" s="52"/>
      <c r="G80" s="52"/>
    </row>
    <row r="81" spans="2:7" x14ac:dyDescent="0.2">
      <c r="B81" s="39"/>
      <c r="C81" s="52"/>
      <c r="D81" s="52"/>
      <c r="E81" s="52"/>
      <c r="F81" s="52"/>
      <c r="G81" s="52"/>
    </row>
    <row r="82" spans="2:7" x14ac:dyDescent="0.2">
      <c r="B82" s="39"/>
      <c r="C82" s="52"/>
      <c r="D82" s="52"/>
      <c r="E82" s="52"/>
      <c r="F82" s="52"/>
      <c r="G82" s="52"/>
    </row>
    <row r="83" spans="2:7" x14ac:dyDescent="0.2">
      <c r="B83" s="39"/>
      <c r="C83" s="52"/>
      <c r="D83" s="52"/>
      <c r="E83" s="52"/>
      <c r="F83" s="52"/>
      <c r="G83" s="52"/>
    </row>
    <row r="84" spans="2:7" x14ac:dyDescent="0.2">
      <c r="B84" s="39"/>
      <c r="C84" s="52"/>
      <c r="D84" s="52"/>
      <c r="E84" s="52"/>
      <c r="F84" s="52"/>
      <c r="G84" s="52"/>
    </row>
    <row r="85" spans="2:7" x14ac:dyDescent="0.2">
      <c r="B85" s="39"/>
      <c r="C85" s="52"/>
      <c r="D85" s="52"/>
      <c r="E85" s="52"/>
      <c r="F85" s="52"/>
      <c r="G85" s="52"/>
    </row>
    <row r="86" spans="2:7" x14ac:dyDescent="0.2">
      <c r="B86" s="39"/>
      <c r="C86" s="52"/>
      <c r="D86" s="52"/>
      <c r="E86" s="52"/>
      <c r="F86" s="52"/>
      <c r="G86" s="52"/>
    </row>
    <row r="87" spans="2:7" x14ac:dyDescent="0.2">
      <c r="B87" s="39"/>
      <c r="C87" s="52"/>
      <c r="D87" s="52"/>
      <c r="E87" s="52"/>
      <c r="F87" s="52"/>
      <c r="G87" s="52"/>
    </row>
    <row r="88" spans="2:7" x14ac:dyDescent="0.2">
      <c r="B88" s="39"/>
      <c r="C88" s="52"/>
      <c r="D88" s="52"/>
      <c r="E88" s="52"/>
      <c r="F88" s="52"/>
      <c r="G88" s="52"/>
    </row>
    <row r="89" spans="2:7" x14ac:dyDescent="0.2">
      <c r="B89" s="39"/>
      <c r="C89" s="52"/>
      <c r="D89" s="52"/>
      <c r="E89" s="52"/>
      <c r="F89" s="52"/>
      <c r="G89" s="52"/>
    </row>
    <row r="90" spans="2:7" x14ac:dyDescent="0.2">
      <c r="B90" s="39"/>
      <c r="C90" s="52"/>
      <c r="D90" s="52"/>
      <c r="E90" s="52"/>
      <c r="F90" s="52"/>
      <c r="G90" s="52"/>
    </row>
    <row r="91" spans="2:7" x14ac:dyDescent="0.2">
      <c r="B91" s="39"/>
      <c r="C91" s="52"/>
      <c r="D91" s="52"/>
      <c r="E91" s="52"/>
      <c r="F91" s="52"/>
      <c r="G91" s="52"/>
    </row>
    <row r="92" spans="2:7" x14ac:dyDescent="0.2">
      <c r="B92" s="39"/>
      <c r="C92" s="52"/>
      <c r="D92" s="52"/>
      <c r="E92" s="52"/>
      <c r="F92" s="52"/>
      <c r="G92" s="52"/>
    </row>
    <row r="93" spans="2:7" x14ac:dyDescent="0.2">
      <c r="B93" s="39"/>
      <c r="C93" s="52"/>
      <c r="D93" s="52"/>
      <c r="E93" s="52"/>
      <c r="F93" s="52"/>
      <c r="G93" s="52"/>
    </row>
    <row r="94" spans="2:7" x14ac:dyDescent="0.2">
      <c r="B94" s="39"/>
      <c r="C94" s="52"/>
      <c r="D94" s="52"/>
      <c r="E94" s="52"/>
      <c r="F94" s="52"/>
      <c r="G94" s="52"/>
    </row>
    <row r="95" spans="2:7" x14ac:dyDescent="0.2">
      <c r="B95" s="39"/>
      <c r="C95" s="52"/>
      <c r="D95" s="52"/>
      <c r="E95" s="52"/>
      <c r="F95" s="52"/>
      <c r="G95" s="52"/>
    </row>
    <row r="96" spans="2:7" x14ac:dyDescent="0.2">
      <c r="B96" s="39"/>
      <c r="C96" s="52"/>
      <c r="D96" s="52"/>
      <c r="E96" s="52"/>
      <c r="F96" s="52"/>
      <c r="G96" s="52"/>
    </row>
    <row r="97" spans="2:7" x14ac:dyDescent="0.2">
      <c r="B97" s="39"/>
      <c r="C97" s="52"/>
      <c r="D97" s="52"/>
      <c r="E97" s="52"/>
      <c r="F97" s="52"/>
      <c r="G97" s="52"/>
    </row>
    <row r="98" spans="2:7" x14ac:dyDescent="0.2">
      <c r="B98" s="39"/>
      <c r="C98" s="52"/>
      <c r="D98" s="52"/>
      <c r="E98" s="52"/>
      <c r="F98" s="52"/>
      <c r="G98" s="52"/>
    </row>
    <row r="99" spans="2:7" x14ac:dyDescent="0.2">
      <c r="B99" s="39"/>
      <c r="C99" s="52"/>
      <c r="D99" s="52"/>
      <c r="E99" s="52"/>
      <c r="F99" s="52"/>
      <c r="G99" s="52"/>
    </row>
    <row r="100" spans="2:7" x14ac:dyDescent="0.2">
      <c r="B100" s="39"/>
      <c r="C100" s="52"/>
      <c r="D100" s="52"/>
      <c r="E100" s="52"/>
      <c r="F100" s="52"/>
      <c r="G100" s="52"/>
    </row>
    <row r="101" spans="2:7" x14ac:dyDescent="0.2">
      <c r="B101" s="39"/>
      <c r="C101" s="52"/>
      <c r="D101" s="52"/>
      <c r="E101" s="52"/>
      <c r="F101" s="52"/>
      <c r="G101" s="52"/>
    </row>
    <row r="102" spans="2:7" x14ac:dyDescent="0.2">
      <c r="B102" s="39"/>
      <c r="C102" s="52"/>
      <c r="D102" s="52"/>
      <c r="E102" s="52"/>
      <c r="F102" s="52"/>
      <c r="G102" s="52"/>
    </row>
    <row r="103" spans="2:7" x14ac:dyDescent="0.2">
      <c r="B103" s="39"/>
      <c r="C103" s="52"/>
      <c r="D103" s="52"/>
      <c r="E103" s="52"/>
      <c r="F103" s="52"/>
      <c r="G103" s="52"/>
    </row>
    <row r="104" spans="2:7" x14ac:dyDescent="0.2">
      <c r="B104" s="39"/>
      <c r="C104" s="52"/>
      <c r="D104" s="52"/>
      <c r="E104" s="52"/>
      <c r="F104" s="52"/>
      <c r="G104" s="52"/>
    </row>
    <row r="105" spans="2:7" x14ac:dyDescent="0.2">
      <c r="B105" s="39"/>
      <c r="C105" s="52"/>
      <c r="D105" s="52"/>
      <c r="E105" s="52"/>
      <c r="F105" s="52"/>
      <c r="G105" s="52"/>
    </row>
    <row r="106" spans="2:7" x14ac:dyDescent="0.2">
      <c r="B106" s="39"/>
      <c r="C106" s="52"/>
      <c r="D106" s="52"/>
      <c r="E106" s="52"/>
      <c r="F106" s="52"/>
      <c r="G106" s="52"/>
    </row>
    <row r="107" spans="2:7" x14ac:dyDescent="0.2">
      <c r="B107" s="39"/>
      <c r="C107" s="52"/>
      <c r="D107" s="52"/>
      <c r="E107" s="52"/>
      <c r="F107" s="52"/>
      <c r="G107" s="52"/>
    </row>
    <row r="108" spans="2:7" x14ac:dyDescent="0.2">
      <c r="B108" s="39"/>
      <c r="C108" s="52"/>
      <c r="D108" s="52"/>
      <c r="E108" s="52"/>
      <c r="F108" s="52"/>
      <c r="G108" s="52"/>
    </row>
    <row r="109" spans="2:7" x14ac:dyDescent="0.2">
      <c r="B109" s="39"/>
      <c r="C109" s="52"/>
      <c r="D109" s="52"/>
      <c r="E109" s="52"/>
      <c r="F109" s="52"/>
      <c r="G109" s="52"/>
    </row>
    <row r="110" spans="2:7" x14ac:dyDescent="0.2">
      <c r="B110" s="39"/>
      <c r="C110" s="52"/>
      <c r="D110" s="52"/>
      <c r="E110" s="52"/>
      <c r="F110" s="52"/>
      <c r="G110" s="52"/>
    </row>
    <row r="111" spans="2:7" x14ac:dyDescent="0.2">
      <c r="B111" s="39"/>
      <c r="C111" s="52"/>
      <c r="D111" s="52"/>
      <c r="E111" s="52"/>
      <c r="F111" s="52"/>
      <c r="G111" s="52"/>
    </row>
    <row r="112" spans="2:7" x14ac:dyDescent="0.2">
      <c r="B112" s="39"/>
      <c r="C112" s="52"/>
      <c r="D112" s="52"/>
      <c r="E112" s="52"/>
      <c r="F112" s="52"/>
      <c r="G112" s="52"/>
    </row>
    <row r="113" spans="2:7" x14ac:dyDescent="0.2">
      <c r="B113" s="39"/>
      <c r="C113" s="52"/>
      <c r="D113" s="52"/>
      <c r="E113" s="52"/>
      <c r="F113" s="52"/>
      <c r="G113" s="52"/>
    </row>
    <row r="114" spans="2:7" x14ac:dyDescent="0.2">
      <c r="B114" s="39"/>
      <c r="C114" s="52"/>
      <c r="D114" s="52"/>
      <c r="E114" s="52"/>
      <c r="F114" s="52"/>
      <c r="G114" s="52"/>
    </row>
    <row r="115" spans="2:7" x14ac:dyDescent="0.2">
      <c r="B115" s="39"/>
      <c r="C115" s="52"/>
      <c r="D115" s="52"/>
      <c r="E115" s="52"/>
      <c r="F115" s="52"/>
      <c r="G115" s="52"/>
    </row>
    <row r="116" spans="2:7" x14ac:dyDescent="0.2">
      <c r="B116" s="39"/>
      <c r="C116" s="52"/>
      <c r="D116" s="52"/>
      <c r="E116" s="52"/>
      <c r="F116" s="52"/>
      <c r="G116" s="52"/>
    </row>
    <row r="117" spans="2:7" x14ac:dyDescent="0.2">
      <c r="B117" s="39"/>
      <c r="C117" s="52"/>
      <c r="D117" s="52"/>
      <c r="E117" s="52"/>
      <c r="F117" s="52"/>
      <c r="G117" s="52"/>
    </row>
    <row r="118" spans="2:7" x14ac:dyDescent="0.2">
      <c r="B118" s="39"/>
      <c r="C118" s="52"/>
      <c r="D118" s="52"/>
      <c r="E118" s="52"/>
      <c r="F118" s="52"/>
      <c r="G118" s="52"/>
    </row>
    <row r="119" spans="2:7" x14ac:dyDescent="0.2">
      <c r="B119" s="39"/>
      <c r="C119" s="52"/>
      <c r="D119" s="52"/>
      <c r="E119" s="52"/>
      <c r="F119" s="52"/>
      <c r="G119" s="52"/>
    </row>
    <row r="120" spans="2:7" x14ac:dyDescent="0.2">
      <c r="B120" s="39"/>
      <c r="C120" s="52"/>
      <c r="D120" s="52"/>
      <c r="E120" s="52"/>
      <c r="F120" s="52"/>
      <c r="G120" s="52"/>
    </row>
    <row r="121" spans="2:7" x14ac:dyDescent="0.2">
      <c r="B121" s="39"/>
      <c r="C121" s="52"/>
      <c r="D121" s="52"/>
      <c r="E121" s="52"/>
      <c r="F121" s="52"/>
      <c r="G121" s="52"/>
    </row>
    <row r="122" spans="2:7" x14ac:dyDescent="0.2">
      <c r="B122" s="39"/>
      <c r="C122" s="52"/>
      <c r="D122" s="52"/>
      <c r="E122" s="52"/>
      <c r="F122" s="52"/>
      <c r="G122" s="52"/>
    </row>
    <row r="123" spans="2:7" x14ac:dyDescent="0.2">
      <c r="B123" s="39"/>
      <c r="C123" s="52"/>
      <c r="D123" s="52"/>
      <c r="E123" s="52"/>
      <c r="F123" s="52"/>
      <c r="G123" s="52"/>
    </row>
    <row r="124" spans="2:7" x14ac:dyDescent="0.2">
      <c r="B124" s="39"/>
      <c r="C124" s="52"/>
      <c r="D124" s="52"/>
      <c r="E124" s="52"/>
      <c r="F124" s="52"/>
      <c r="G124" s="52"/>
    </row>
    <row r="125" spans="2:7" x14ac:dyDescent="0.2">
      <c r="B125" s="39"/>
      <c r="C125" s="52"/>
      <c r="D125" s="52"/>
      <c r="E125" s="52"/>
      <c r="F125" s="52"/>
      <c r="G125" s="52"/>
    </row>
    <row r="126" spans="2:7" x14ac:dyDescent="0.2">
      <c r="B126" s="39"/>
      <c r="C126" s="52"/>
      <c r="D126" s="52"/>
      <c r="E126" s="52"/>
      <c r="F126" s="52"/>
      <c r="G126" s="52"/>
    </row>
    <row r="127" spans="2:7" x14ac:dyDescent="0.2">
      <c r="B127" s="39"/>
      <c r="C127" s="52"/>
      <c r="D127" s="52"/>
      <c r="E127" s="52"/>
      <c r="F127" s="52"/>
      <c r="G127" s="52"/>
    </row>
    <row r="128" spans="2:7" x14ac:dyDescent="0.2">
      <c r="B128" s="39"/>
      <c r="C128" s="52"/>
      <c r="D128" s="52"/>
      <c r="E128" s="52"/>
      <c r="F128" s="52"/>
      <c r="G128" s="52"/>
    </row>
    <row r="129" spans="2:7" x14ac:dyDescent="0.2">
      <c r="B129" s="39"/>
      <c r="C129" s="52"/>
      <c r="D129" s="52"/>
      <c r="E129" s="52"/>
      <c r="F129" s="52"/>
      <c r="G129" s="52"/>
    </row>
    <row r="130" spans="2:7" x14ac:dyDescent="0.2">
      <c r="B130" s="39"/>
      <c r="C130" s="52"/>
      <c r="D130" s="52"/>
      <c r="E130" s="52"/>
      <c r="F130" s="52"/>
      <c r="G130" s="52"/>
    </row>
    <row r="131" spans="2:7" x14ac:dyDescent="0.2">
      <c r="B131" s="39"/>
      <c r="C131" s="52"/>
      <c r="D131" s="52"/>
      <c r="E131" s="52"/>
      <c r="F131" s="52"/>
      <c r="G131" s="52"/>
    </row>
    <row r="132" spans="2:7" x14ac:dyDescent="0.2">
      <c r="B132" s="39"/>
      <c r="C132" s="52"/>
      <c r="D132" s="52"/>
      <c r="E132" s="52"/>
      <c r="F132" s="52"/>
      <c r="G132" s="52"/>
    </row>
    <row r="133" spans="2:7" x14ac:dyDescent="0.2">
      <c r="B133" s="53"/>
      <c r="E133" s="54"/>
      <c r="F133" s="54"/>
    </row>
    <row r="134" spans="2:7" x14ac:dyDescent="0.2">
      <c r="E134" s="9"/>
    </row>
  </sheetData>
  <conditionalFormatting sqref="G1">
    <cfRule type="cellIs" dxfId="1" priority="1" stopIfTrue="1" operator="equal">
      <formula>"x.x"</formula>
    </cfRule>
  </conditionalFormatting>
  <pageMargins left="0.7" right="0.7" top="0.75" bottom="0.75" header="0.3" footer="0.3"/>
  <pageSetup scale="8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95B1-B3C0-4AC5-A5DC-01CEA6E363BF}">
  <sheetPr>
    <pageSetUpPr fitToPage="1"/>
  </sheetPr>
  <dimension ref="A1:M39"/>
  <sheetViews>
    <sheetView view="pageBreakPreview" zoomScale="80" zoomScaleNormal="100" zoomScaleSheetLayoutView="80" workbookViewId="0">
      <selection activeCell="I30" sqref="I30"/>
    </sheetView>
  </sheetViews>
  <sheetFormatPr defaultRowHeight="12.75" x14ac:dyDescent="0.2"/>
  <cols>
    <col min="1" max="1" width="2.28515625" style="2" customWidth="1"/>
    <col min="2" max="2" width="12.140625" style="2" customWidth="1"/>
    <col min="3" max="3" width="12.5703125" style="2" customWidth="1"/>
    <col min="4" max="5" width="15.28515625" style="2" customWidth="1"/>
    <col min="6" max="6" width="17" style="2" customWidth="1"/>
    <col min="7" max="7" width="18.7109375" style="2" customWidth="1"/>
    <col min="8" max="8" width="17.140625" style="2" customWidth="1"/>
    <col min="9" max="12" width="9.140625" style="2"/>
    <col min="13" max="13" width="10" style="2" bestFit="1" customWidth="1"/>
    <col min="14" max="16384" width="9.140625" style="2"/>
  </cols>
  <sheetData>
    <row r="1" spans="1:8" x14ac:dyDescent="0.2">
      <c r="A1" s="1" t="s">
        <v>50</v>
      </c>
      <c r="B1" s="49"/>
      <c r="C1" s="49"/>
      <c r="D1" s="49"/>
      <c r="E1" s="49"/>
      <c r="F1" s="49"/>
      <c r="H1" s="3" t="s">
        <v>53</v>
      </c>
    </row>
    <row r="2" spans="1:8" x14ac:dyDescent="0.2">
      <c r="A2" s="1" t="s">
        <v>51</v>
      </c>
      <c r="B2" s="49"/>
      <c r="C2" s="49"/>
      <c r="D2" s="49"/>
      <c r="E2" s="49"/>
      <c r="F2" s="49"/>
      <c r="G2" s="49"/>
    </row>
    <row r="3" spans="1:8" x14ac:dyDescent="0.2">
      <c r="A3" s="1" t="s">
        <v>52</v>
      </c>
      <c r="B3" s="49"/>
      <c r="C3" s="49"/>
      <c r="D3" s="49"/>
      <c r="E3" s="49"/>
      <c r="F3" s="49"/>
      <c r="G3" s="49"/>
    </row>
    <row r="4" spans="1:8" x14ac:dyDescent="0.2">
      <c r="A4" s="4" t="s">
        <v>22</v>
      </c>
      <c r="B4" s="49"/>
      <c r="C4" s="49"/>
      <c r="D4" s="49"/>
      <c r="E4" s="49"/>
      <c r="F4" s="49"/>
      <c r="G4" s="49"/>
    </row>
    <row r="5" spans="1:8" x14ac:dyDescent="0.2">
      <c r="A5" s="4" t="s">
        <v>23</v>
      </c>
    </row>
    <row r="7" spans="1:8" x14ac:dyDescent="0.2">
      <c r="B7" s="55" t="s">
        <v>24</v>
      </c>
    </row>
    <row r="8" spans="1:8" s="49" customFormat="1" ht="38.25" x14ac:dyDescent="0.2">
      <c r="B8" s="76" t="s">
        <v>25</v>
      </c>
      <c r="C8" s="77"/>
      <c r="D8" s="56" t="s">
        <v>26</v>
      </c>
      <c r="E8" s="56" t="s">
        <v>27</v>
      </c>
      <c r="F8" s="56" t="s">
        <v>28</v>
      </c>
      <c r="G8" s="56" t="s">
        <v>29</v>
      </c>
      <c r="H8" s="56" t="s">
        <v>30</v>
      </c>
    </row>
    <row r="9" spans="1:8" s="49" customFormat="1" x14ac:dyDescent="0.2">
      <c r="B9" s="74" t="s">
        <v>31</v>
      </c>
      <c r="C9" s="75"/>
      <c r="D9" s="57">
        <v>2030</v>
      </c>
      <c r="E9" s="58">
        <v>10</v>
      </c>
      <c r="F9" s="78"/>
      <c r="G9" s="79"/>
      <c r="H9" s="80"/>
    </row>
    <row r="10" spans="1:8" s="49" customFormat="1" x14ac:dyDescent="0.2">
      <c r="B10" s="74" t="s">
        <v>32</v>
      </c>
      <c r="C10" s="75"/>
      <c r="D10" s="57">
        <v>2030</v>
      </c>
      <c r="E10" s="58">
        <v>10</v>
      </c>
      <c r="F10" s="78"/>
      <c r="G10" s="79"/>
      <c r="H10" s="80"/>
    </row>
    <row r="11" spans="1:8" s="49" customFormat="1" x14ac:dyDescent="0.2">
      <c r="B11" s="59"/>
      <c r="C11" s="59"/>
      <c r="D11" s="60"/>
      <c r="E11" s="61" t="s">
        <v>33</v>
      </c>
      <c r="F11" s="62">
        <f>SUM(F9:F10)</f>
        <v>0</v>
      </c>
      <c r="G11" s="62">
        <f>SUM(G9:G10)</f>
        <v>0</v>
      </c>
      <c r="H11" s="62">
        <f>SUM(H9:H10)</f>
        <v>0</v>
      </c>
    </row>
    <row r="12" spans="1:8" x14ac:dyDescent="0.2">
      <c r="H12" s="23" t="s">
        <v>34</v>
      </c>
    </row>
    <row r="14" spans="1:8" x14ac:dyDescent="0.2">
      <c r="B14" s="55" t="s">
        <v>35</v>
      </c>
    </row>
    <row r="15" spans="1:8" ht="38.25" x14ac:dyDescent="0.2">
      <c r="B15" s="76" t="s">
        <v>25</v>
      </c>
      <c r="C15" s="77"/>
      <c r="D15" s="56" t="s">
        <v>26</v>
      </c>
      <c r="E15" s="56" t="s">
        <v>27</v>
      </c>
      <c r="F15" s="56" t="s">
        <v>35</v>
      </c>
      <c r="G15" s="56" t="s">
        <v>29</v>
      </c>
      <c r="H15" s="56" t="s">
        <v>30</v>
      </c>
    </row>
    <row r="16" spans="1:8" x14ac:dyDescent="0.2">
      <c r="B16" s="74" t="s">
        <v>31</v>
      </c>
      <c r="C16" s="75"/>
      <c r="D16" s="57">
        <v>2030</v>
      </c>
      <c r="E16" s="58">
        <v>10</v>
      </c>
      <c r="F16" s="78"/>
      <c r="G16" s="79"/>
      <c r="H16" s="80"/>
    </row>
    <row r="17" spans="2:8" x14ac:dyDescent="0.2">
      <c r="B17" s="74" t="s">
        <v>32</v>
      </c>
      <c r="C17" s="75"/>
      <c r="D17" s="57">
        <v>2030</v>
      </c>
      <c r="E17" s="58">
        <v>10</v>
      </c>
      <c r="F17" s="78"/>
      <c r="G17" s="79"/>
      <c r="H17" s="80"/>
    </row>
    <row r="18" spans="2:8" x14ac:dyDescent="0.2">
      <c r="B18" s="59"/>
      <c r="C18" s="59"/>
      <c r="D18" s="60"/>
      <c r="E18" s="61" t="s">
        <v>33</v>
      </c>
      <c r="F18" s="62">
        <f>SUM(F16:F17)</f>
        <v>0</v>
      </c>
      <c r="G18" s="62">
        <f>SUM(G16:G17)</f>
        <v>0</v>
      </c>
      <c r="H18" s="62">
        <f>SUM(H16:H17)</f>
        <v>0</v>
      </c>
    </row>
    <row r="19" spans="2:8" x14ac:dyDescent="0.2">
      <c r="B19" s="49"/>
      <c r="C19" s="49"/>
      <c r="D19" s="49"/>
      <c r="E19" s="63"/>
      <c r="F19" s="49"/>
      <c r="G19" s="49"/>
      <c r="H19" s="23" t="s">
        <v>36</v>
      </c>
    </row>
    <row r="21" spans="2:8" x14ac:dyDescent="0.2">
      <c r="B21" s="55" t="s">
        <v>1</v>
      </c>
    </row>
    <row r="22" spans="2:8" x14ac:dyDescent="0.2">
      <c r="B22" s="59"/>
      <c r="C22" s="60"/>
      <c r="E22" s="64"/>
      <c r="F22" s="65" t="s">
        <v>37</v>
      </c>
      <c r="G22" s="81"/>
    </row>
    <row r="23" spans="2:8" x14ac:dyDescent="0.2">
      <c r="F23" s="9" t="s">
        <v>38</v>
      </c>
      <c r="G23" s="82"/>
    </row>
    <row r="24" spans="2:8" x14ac:dyDescent="0.2">
      <c r="F24" s="6" t="s">
        <v>39</v>
      </c>
      <c r="G24" s="66">
        <v>10</v>
      </c>
    </row>
    <row r="25" spans="2:8" x14ac:dyDescent="0.2">
      <c r="F25" s="6" t="s">
        <v>40</v>
      </c>
      <c r="G25" s="83"/>
    </row>
    <row r="26" spans="2:8" x14ac:dyDescent="0.2">
      <c r="F26" s="9" t="s">
        <v>2</v>
      </c>
      <c r="G26" s="7">
        <v>2549407.9127013339</v>
      </c>
    </row>
    <row r="27" spans="2:8" x14ac:dyDescent="0.2">
      <c r="F27" s="9"/>
      <c r="G27" s="10"/>
    </row>
    <row r="28" spans="2:8" x14ac:dyDescent="0.2">
      <c r="F28" s="9"/>
      <c r="G28" s="10"/>
    </row>
    <row r="29" spans="2:8" x14ac:dyDescent="0.2">
      <c r="B29" s="67" t="s">
        <v>41</v>
      </c>
      <c r="E29" s="68"/>
      <c r="F29" s="69"/>
      <c r="G29" s="14"/>
    </row>
    <row r="30" spans="2:8" x14ac:dyDescent="0.2">
      <c r="B30" s="67"/>
      <c r="E30" s="68"/>
      <c r="F30" s="69"/>
      <c r="G30" s="14"/>
    </row>
    <row r="31" spans="2:8" x14ac:dyDescent="0.2">
      <c r="E31" s="64"/>
      <c r="F31" s="65" t="s">
        <v>42</v>
      </c>
      <c r="G31" s="81"/>
    </row>
    <row r="32" spans="2:8" x14ac:dyDescent="0.2">
      <c r="F32" s="9" t="s">
        <v>43</v>
      </c>
      <c r="G32" s="82"/>
    </row>
    <row r="33" spans="6:13" x14ac:dyDescent="0.2">
      <c r="F33" s="9" t="s">
        <v>44</v>
      </c>
      <c r="G33" s="84"/>
    </row>
    <row r="34" spans="6:13" x14ac:dyDescent="0.2">
      <c r="F34" s="9" t="s">
        <v>45</v>
      </c>
      <c r="G34" s="85"/>
    </row>
    <row r="35" spans="6:13" s="70" customFormat="1" x14ac:dyDescent="0.2">
      <c r="F35" s="71" t="s">
        <v>46</v>
      </c>
      <c r="G35" s="86"/>
    </row>
    <row r="36" spans="6:13" s="70" customFormat="1" x14ac:dyDescent="0.2">
      <c r="F36" s="71" t="s">
        <v>47</v>
      </c>
      <c r="G36" s="87"/>
    </row>
    <row r="37" spans="6:13" s="70" customFormat="1" x14ac:dyDescent="0.2">
      <c r="F37" s="68" t="s">
        <v>39</v>
      </c>
      <c r="G37" s="72">
        <v>7</v>
      </c>
    </row>
    <row r="38" spans="6:13" s="70" customFormat="1" x14ac:dyDescent="0.2">
      <c r="F38" s="71" t="s">
        <v>48</v>
      </c>
      <c r="G38" s="73">
        <v>1278287.3409326673</v>
      </c>
      <c r="M38" s="31"/>
    </row>
    <row r="39" spans="6:13" x14ac:dyDescent="0.2">
      <c r="G39" s="10" t="s">
        <v>49</v>
      </c>
    </row>
  </sheetData>
  <mergeCells count="6">
    <mergeCell ref="B17:C17"/>
    <mergeCell ref="B8:C8"/>
    <mergeCell ref="B9:C9"/>
    <mergeCell ref="B10:C10"/>
    <mergeCell ref="B15:C15"/>
    <mergeCell ref="B16:C16"/>
  </mergeCells>
  <conditionalFormatting sqref="H1">
    <cfRule type="cellIs" dxfId="0" priority="1" stopIfTrue="1" operator="equal">
      <formula>"x.x"</formula>
    </cfRule>
  </conditionalFormatting>
  <pageMargins left="0.7" right="0.7" top="0.75" bottom="0.75" header="0.3" footer="0.3"/>
  <pageSetup scale="82" orientation="portrait" horizontalDpi="1200" verticalDpi="1200" r:id="rId1"/>
  <headerFooter>
    <oddHeader>&amp;CConfidential per WAC 480-07-160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2025-01-16T08:00:00+00:00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59687A-9B42-45DB-BE52-0E96ABA91BA4}"/>
</file>

<file path=customXml/itemProps2.xml><?xml version="1.0" encoding="utf-8"?>
<ds:datastoreItem xmlns:ds="http://schemas.openxmlformats.org/officeDocument/2006/customXml" ds:itemID="{8AC31E39-98BD-4937-A537-D07C343D6832}"/>
</file>

<file path=customXml/itemProps3.xml><?xml version="1.0" encoding="utf-8"?>
<ds:datastoreItem xmlns:ds="http://schemas.openxmlformats.org/officeDocument/2006/customXml" ds:itemID="{7B773AA7-3DC9-4519-BA08-D3F7EE5AFC5A}"/>
</file>

<file path=customXml/itemProps4.xml><?xml version="1.0" encoding="utf-8"?>
<ds:datastoreItem xmlns:ds="http://schemas.openxmlformats.org/officeDocument/2006/customXml" ds:itemID="{EC4FFA4C-E720-4BA0-A019-B9D70D85F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6.4.3_upd</vt:lpstr>
      <vt:lpstr>6.4.4_upd_REDACTED</vt:lpstr>
      <vt:lpstr>'6.4.3_upd'!Print_Area</vt:lpstr>
      <vt:lpstr>'6.4.4_upd_REDACTED'!Print_Area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dcterms:created xsi:type="dcterms:W3CDTF">2024-03-26T17:19:29Z</dcterms:created>
  <dcterms:modified xsi:type="dcterms:W3CDTF">2024-03-26T23:33:35Z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