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20 GRC\JK Testimony_Dec 2019\"/>
    </mc:Choice>
  </mc:AlternateContent>
  <bookViews>
    <workbookView xWindow="0" yWindow="0" windowWidth="19200" windowHeight="8100"/>
  </bookViews>
  <sheets>
    <sheet name="Updated Summary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B56" i="1"/>
  <c r="B57" i="1" s="1"/>
  <c r="B58" i="1" s="1"/>
  <c r="B59" i="1" s="1"/>
  <c r="B60" i="1" s="1"/>
  <c r="B61" i="1" s="1"/>
  <c r="B62" i="1" s="1"/>
  <c r="B63" i="1" s="1"/>
  <c r="B64" i="1" s="1"/>
  <c r="I44" i="1"/>
  <c r="I40" i="1"/>
  <c r="H40" i="1"/>
  <c r="H44" i="1" s="1"/>
  <c r="G40" i="1"/>
  <c r="G44" i="1" s="1"/>
  <c r="F40" i="1"/>
  <c r="F44" i="1" s="1"/>
  <c r="E40" i="1"/>
  <c r="E44" i="1" s="1"/>
  <c r="I39" i="1"/>
  <c r="I41" i="1" s="1"/>
  <c r="H39" i="1"/>
  <c r="H41" i="1" s="1"/>
  <c r="G39" i="1"/>
  <c r="G43" i="1" s="1"/>
  <c r="F39" i="1"/>
  <c r="F43" i="1" s="1"/>
  <c r="E39" i="1"/>
  <c r="E41" i="1" s="1"/>
  <c r="I37" i="1"/>
  <c r="H37" i="1"/>
  <c r="G37" i="1"/>
  <c r="F37" i="1"/>
  <c r="E37" i="1"/>
  <c r="J36" i="1"/>
  <c r="J35" i="1"/>
  <c r="I33" i="1"/>
  <c r="H33" i="1"/>
  <c r="G33" i="1"/>
  <c r="F33" i="1"/>
  <c r="E33" i="1"/>
  <c r="J32" i="1"/>
  <c r="J31" i="1"/>
  <c r="B31" i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I16" i="1"/>
  <c r="H60" i="1" s="1"/>
  <c r="G16" i="1"/>
  <c r="F60" i="1" s="1"/>
  <c r="F16" i="1"/>
  <c r="E60" i="1" s="1"/>
  <c r="E16" i="1"/>
  <c r="I15" i="1"/>
  <c r="I17" i="1" s="1"/>
  <c r="H15" i="1"/>
  <c r="H19" i="1" s="1"/>
  <c r="G15" i="1"/>
  <c r="F15" i="1"/>
  <c r="F19" i="1" s="1"/>
  <c r="E15" i="1"/>
  <c r="I13" i="1"/>
  <c r="G13" i="1"/>
  <c r="F13" i="1"/>
  <c r="E13" i="1"/>
  <c r="J11" i="1"/>
  <c r="I9" i="1"/>
  <c r="G9" i="1"/>
  <c r="F9" i="1"/>
  <c r="E9" i="1"/>
  <c r="H9" i="1"/>
  <c r="J7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E17" i="1" l="1"/>
  <c r="I21" i="1"/>
  <c r="H45" i="1"/>
  <c r="G17" i="1"/>
  <c r="G21" i="1" s="1"/>
  <c r="E62" i="1"/>
  <c r="E64" i="1" s="1"/>
  <c r="J8" i="1"/>
  <c r="H16" i="1"/>
  <c r="H20" i="1" s="1"/>
  <c r="G20" i="1"/>
  <c r="J33" i="1"/>
  <c r="I45" i="1"/>
  <c r="I43" i="1"/>
  <c r="F58" i="1"/>
  <c r="F62" i="1" s="1"/>
  <c r="F64" i="1" s="1"/>
  <c r="J37" i="1"/>
  <c r="G58" i="1"/>
  <c r="H43" i="1"/>
  <c r="J9" i="1"/>
  <c r="G19" i="1"/>
  <c r="E43" i="1"/>
  <c r="H58" i="1"/>
  <c r="H62" i="1" s="1"/>
  <c r="H64" i="1" s="1"/>
  <c r="G60" i="1"/>
  <c r="G62" i="1" s="1"/>
  <c r="G64" i="1" s="1"/>
  <c r="E45" i="1"/>
  <c r="H17" i="1"/>
  <c r="H21" i="1" s="1"/>
  <c r="E21" i="1"/>
  <c r="F41" i="1"/>
  <c r="F45" i="1" s="1"/>
  <c r="D58" i="1"/>
  <c r="J12" i="1"/>
  <c r="F17" i="1"/>
  <c r="F21" i="1" s="1"/>
  <c r="E19" i="1"/>
  <c r="E20" i="1"/>
  <c r="I20" i="1"/>
  <c r="J39" i="1"/>
  <c r="J43" i="1" s="1"/>
  <c r="J40" i="1"/>
  <c r="J44" i="1" s="1"/>
  <c r="G41" i="1"/>
  <c r="G45" i="1" s="1"/>
  <c r="I56" i="1"/>
  <c r="I57" i="1"/>
  <c r="D60" i="1"/>
  <c r="H13" i="1"/>
  <c r="J13" i="1" s="1"/>
  <c r="J15" i="1"/>
  <c r="J19" i="1" s="1"/>
  <c r="F20" i="1"/>
  <c r="I19" i="1"/>
  <c r="D62" i="1" l="1"/>
  <c r="J16" i="1"/>
  <c r="J20" i="1" s="1"/>
  <c r="J17" i="1"/>
  <c r="J21" i="1" s="1"/>
  <c r="I58" i="1"/>
  <c r="D64" i="1"/>
  <c r="J41" i="1"/>
  <c r="J45" i="1" s="1"/>
  <c r="I60" i="1" l="1"/>
  <c r="I62" i="1" s="1"/>
  <c r="I64" i="1" s="1"/>
</calcChain>
</file>

<file path=xl/sharedStrings.xml><?xml version="1.0" encoding="utf-8"?>
<sst xmlns="http://schemas.openxmlformats.org/spreadsheetml/2006/main" count="58" uniqueCount="25">
  <si>
    <t>Capital Expenditures budget vs. actuals from 2014 - 2018 ($ millions)</t>
  </si>
  <si>
    <t>Line No.</t>
  </si>
  <si>
    <r>
      <t xml:space="preserve">Description </t>
    </r>
    <r>
      <rPr>
        <sz val="8"/>
        <color theme="1"/>
        <rFont val="Calibri"/>
        <family val="2"/>
      </rPr>
      <t>($ in millions)</t>
    </r>
  </si>
  <si>
    <t>Cummulative</t>
  </si>
  <si>
    <t>Capex Budget</t>
  </si>
  <si>
    <t>Electric</t>
  </si>
  <si>
    <t>Gas</t>
  </si>
  <si>
    <t>Total</t>
  </si>
  <si>
    <t>Capex Actuals**</t>
  </si>
  <si>
    <t xml:space="preserve">$ Difference </t>
  </si>
  <si>
    <t>(Capex Budget vs. Actuals)</t>
  </si>
  <si>
    <t xml:space="preserve">% Difference </t>
  </si>
  <si>
    <t>Footnotes</t>
  </si>
  <si>
    <t>** Capital and Operational Expenditures actual amounts are based on management reporting</t>
  </si>
  <si>
    <t>Operational Expenditures budget vs. actuals from 2014 - 2018 ($ millions)</t>
  </si>
  <si>
    <t>Opex Budget</t>
  </si>
  <si>
    <t>Opex Actuals**</t>
  </si>
  <si>
    <t>(Opex Budget vs. Actuals)</t>
  </si>
  <si>
    <t>LNG Capital Expenditures budget vs. actuals from 2014 - 2018 ($ millions)</t>
  </si>
  <si>
    <t>LNG Capex Budget</t>
  </si>
  <si>
    <t>LNG Capex Actuals</t>
  </si>
  <si>
    <t>LNG Capex variance vs. budget</t>
  </si>
  <si>
    <t>Total Gas Capex variance including LNG</t>
  </si>
  <si>
    <t>Total Gas Capex variance excluding LNG</t>
  </si>
  <si>
    <t xml:space="preserve">% Total Gas Capex variance excluding LNG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</si>
</sst>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Border="1"/>
    <xf numFmtId="0" fontId="2" fillId="0" borderId="0" xfId="0" applyFont="1" applyBorder="1"/>
    <xf numFmtId="164" fontId="0" fillId="0" borderId="0" xfId="2" applyNumberFormat="1" applyFont="1" applyBorder="1"/>
    <xf numFmtId="164" fontId="2" fillId="0" borderId="1" xfId="2" applyNumberFormat="1" applyFont="1" applyBorder="1" applyAlignment="1">
      <alignment horizontal="center" vertical="center" wrapText="1"/>
    </xf>
    <xf numFmtId="164" fontId="2" fillId="0" borderId="2" xfId="2" applyNumberFormat="1" applyFont="1" applyBorder="1" applyAlignment="1">
      <alignment horizontal="center" vertical="center" wrapText="1"/>
    </xf>
    <xf numFmtId="164" fontId="2" fillId="0" borderId="3" xfId="2" applyNumberFormat="1" applyFont="1" applyBorder="1" applyAlignment="1">
      <alignment horizontal="center" vertical="center" wrapText="1"/>
    </xf>
    <xf numFmtId="164" fontId="0" fillId="0" borderId="4" xfId="2" applyNumberFormat="1" applyFont="1" applyBorder="1"/>
    <xf numFmtId="164" fontId="2" fillId="0" borderId="5" xfId="2" applyNumberFormat="1" applyFont="1" applyBorder="1" applyAlignment="1">
      <alignment horizontal="center" vertical="center" wrapText="1"/>
    </xf>
    <xf numFmtId="164" fontId="2" fillId="0" borderId="6" xfId="2" applyNumberFormat="1" applyFont="1" applyBorder="1" applyAlignment="1">
      <alignment horizontal="center" vertical="center" wrapText="1"/>
    </xf>
    <xf numFmtId="164" fontId="2" fillId="0" borderId="7" xfId="2" applyNumberFormat="1" applyFont="1" applyBorder="1" applyAlignment="1">
      <alignment horizontal="center" vertical="center" wrapText="1"/>
    </xf>
    <xf numFmtId="164" fontId="0" fillId="0" borderId="0" xfId="0" applyNumberFormat="1" applyBorder="1"/>
    <xf numFmtId="0" fontId="3" fillId="0" borderId="0" xfId="0" applyFont="1" applyAlignment="1">
      <alignment wrapText="1"/>
    </xf>
    <xf numFmtId="0" fontId="2" fillId="0" borderId="0" xfId="0" applyFont="1" applyAlignment="1"/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horizontal="center"/>
    </xf>
    <xf numFmtId="0" fontId="0" fillId="0" borderId="8" xfId="0" applyBorder="1"/>
    <xf numFmtId="0" fontId="2" fillId="0" borderId="8" xfId="0" applyFont="1" applyBorder="1"/>
    <xf numFmtId="0" fontId="6" fillId="0" borderId="0" xfId="0" applyFont="1" applyAlignment="1">
      <alignment horizontal="center"/>
    </xf>
    <xf numFmtId="164" fontId="0" fillId="0" borderId="9" xfId="2" applyNumberFormat="1" applyFont="1" applyBorder="1"/>
    <xf numFmtId="164" fontId="0" fillId="0" borderId="0" xfId="2" applyNumberFormat="1" applyFont="1" applyFill="1" applyBorder="1"/>
    <xf numFmtId="164" fontId="0" fillId="0" borderId="8" xfId="2" applyNumberFormat="1" applyFont="1" applyBorder="1"/>
    <xf numFmtId="0" fontId="0" fillId="0" borderId="0" xfId="0" applyFill="1" applyBorder="1"/>
    <xf numFmtId="164" fontId="0" fillId="0" borderId="9" xfId="2" applyNumberFormat="1" applyFont="1" applyFill="1" applyBorder="1"/>
    <xf numFmtId="165" fontId="0" fillId="0" borderId="0" xfId="1" applyNumberFormat="1" applyFont="1" applyFill="1" applyBorder="1"/>
    <xf numFmtId="166" fontId="0" fillId="0" borderId="0" xfId="3" applyNumberFormat="1" applyFont="1" applyFill="1" applyBorder="1"/>
    <xf numFmtId="166" fontId="0" fillId="0" borderId="0" xfId="3" applyNumberFormat="1" applyFont="1" applyBorder="1"/>
    <xf numFmtId="166" fontId="0" fillId="0" borderId="9" xfId="3" applyNumberFormat="1" applyFont="1" applyFill="1" applyBorder="1"/>
    <xf numFmtId="166" fontId="0" fillId="0" borderId="9" xfId="3" applyNumberFormat="1" applyFont="1" applyBorder="1"/>
    <xf numFmtId="164" fontId="0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8" xfId="0" applyFont="1" applyFill="1" applyBorder="1"/>
    <xf numFmtId="43" fontId="0" fillId="0" borderId="0" xfId="1" applyFont="1" applyFill="1" applyBorder="1"/>
    <xf numFmtId="43" fontId="0" fillId="0" borderId="0" xfId="1" applyFont="1" applyBorder="1"/>
    <xf numFmtId="165" fontId="0" fillId="0" borderId="0" xfId="1" applyNumberFormat="1" applyFont="1" applyBorder="1"/>
    <xf numFmtId="165" fontId="0" fillId="0" borderId="9" xfId="1" applyNumberFormat="1" applyFont="1" applyBorder="1"/>
    <xf numFmtId="164" fontId="0" fillId="0" borderId="0" xfId="0" applyNumberFormat="1" applyFill="1" applyBorder="1"/>
    <xf numFmtId="166" fontId="0" fillId="0" borderId="0" xfId="0" applyNumberForma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M%20and%20Capex%20vs%20Budget%20by%20Year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d Summary"/>
      <sheetName val="Summary"/>
      <sheetName val="Opex Actuals Support --&gt;"/>
      <sheetName val="Opex Support"/>
      <sheetName val="O&amp;M2019"/>
      <sheetName val="Capex Actuals Support --&gt;"/>
      <sheetName val="2014"/>
      <sheetName val="2015"/>
      <sheetName val="2016"/>
      <sheetName val="2017"/>
      <sheetName val="2018"/>
      <sheetName val="2019"/>
    </sheetNames>
    <sheetDataSet>
      <sheetData sheetId="0">
        <row r="5">
          <cell r="E5">
            <v>2014</v>
          </cell>
          <cell r="F5">
            <v>2015</v>
          </cell>
          <cell r="G5">
            <v>2016</v>
          </cell>
          <cell r="H5">
            <v>2017</v>
          </cell>
          <cell r="I5">
            <v>2018</v>
          </cell>
          <cell r="J5">
            <v>2019</v>
          </cell>
          <cell r="K5" t="str">
            <v>Cummulative</v>
          </cell>
        </row>
        <row r="21">
          <cell r="E21">
            <v>4.5565871713048274E-2</v>
          </cell>
          <cell r="F21">
            <v>2.2359910357154705E-2</v>
          </cell>
          <cell r="G21">
            <v>0.1144921299677432</v>
          </cell>
          <cell r="H21">
            <v>4.8853493825190511E-2</v>
          </cell>
          <cell r="I21">
            <v>-3.7137140421303512E-2</v>
          </cell>
          <cell r="J21">
            <v>1.9110444833979015E-2</v>
          </cell>
          <cell r="K21">
            <v>3.647656853492378E-2</v>
          </cell>
        </row>
        <row r="29">
          <cell r="E29">
            <v>2014</v>
          </cell>
          <cell r="F29">
            <v>2015</v>
          </cell>
          <cell r="G29">
            <v>2016</v>
          </cell>
          <cell r="H29">
            <v>2017</v>
          </cell>
          <cell r="I29">
            <v>2018</v>
          </cell>
          <cell r="J29">
            <v>2019</v>
          </cell>
          <cell r="K29" t="str">
            <v>Cummulative</v>
          </cell>
        </row>
        <row r="45">
          <cell r="E45">
            <v>-1.0928803931492448E-2</v>
          </cell>
          <cell r="F45">
            <v>4.1159868468468523E-2</v>
          </cell>
          <cell r="G45">
            <v>-7.0598162544169172E-3</v>
          </cell>
          <cell r="H45">
            <v>-2.4524547075626037E-2</v>
          </cell>
          <cell r="I45">
            <v>2.5028387325469253E-4</v>
          </cell>
          <cell r="J45">
            <v>3.0822986346722429E-2</v>
          </cell>
          <cell r="K45">
            <v>-3.5113263498594266E-4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4"/>
  <sheetViews>
    <sheetView tabSelected="1" zoomScale="70" zoomScaleNormal="70" workbookViewId="0"/>
  </sheetViews>
  <sheetFormatPr defaultRowHeight="15" x14ac:dyDescent="0.25"/>
  <cols>
    <col min="1" max="2" width="9.140625" style="1"/>
    <col min="3" max="3" width="41" style="1" customWidth="1"/>
    <col min="4" max="4" width="9.28515625" style="1" bestFit="1" customWidth="1"/>
    <col min="5" max="9" width="12.28515625" style="1" customWidth="1"/>
    <col min="10" max="10" width="16.7109375" style="1" bestFit="1" customWidth="1"/>
    <col min="11" max="16384" width="9.140625" style="1"/>
  </cols>
  <sheetData>
    <row r="1" spans="2:10" ht="15.75" thickBot="1" x14ac:dyDescent="0.3">
      <c r="D1" s="2"/>
      <c r="E1" s="2"/>
      <c r="F1" s="2"/>
      <c r="G1" s="2"/>
      <c r="H1" s="2"/>
      <c r="I1" s="2"/>
      <c r="J1" s="2"/>
    </row>
    <row r="2" spans="2:10" ht="15" customHeight="1" x14ac:dyDescent="0.25">
      <c r="D2" s="3"/>
      <c r="E2" s="4" t="s">
        <v>0</v>
      </c>
      <c r="F2" s="5"/>
      <c r="G2" s="5"/>
      <c r="H2" s="5"/>
      <c r="I2" s="5"/>
      <c r="J2" s="7"/>
    </row>
    <row r="3" spans="2:10" ht="15.75" thickBot="1" x14ac:dyDescent="0.3">
      <c r="D3" s="3"/>
      <c r="E3" s="8"/>
      <c r="F3" s="9"/>
      <c r="G3" s="9"/>
      <c r="H3" s="9"/>
      <c r="I3" s="9"/>
      <c r="J3" s="7"/>
    </row>
    <row r="4" spans="2:10" x14ac:dyDescent="0.25">
      <c r="I4" s="11"/>
    </row>
    <row r="5" spans="2:10" x14ac:dyDescent="0.25">
      <c r="B5" s="12" t="s">
        <v>1</v>
      </c>
      <c r="C5" s="13" t="s">
        <v>2</v>
      </c>
      <c r="D5" s="14"/>
      <c r="E5" s="2">
        <v>2014</v>
      </c>
      <c r="F5" s="2">
        <v>2015</v>
      </c>
      <c r="G5" s="2">
        <v>2016</v>
      </c>
      <c r="H5" s="2">
        <v>2017</v>
      </c>
      <c r="I5" s="2">
        <v>2018</v>
      </c>
      <c r="J5" s="2" t="s">
        <v>3</v>
      </c>
    </row>
    <row r="6" spans="2:10" x14ac:dyDescent="0.25">
      <c r="B6" s="15">
        <v>1</v>
      </c>
      <c r="C6" s="16"/>
      <c r="D6" s="16"/>
      <c r="E6" s="17"/>
      <c r="F6" s="17"/>
      <c r="G6" s="17"/>
      <c r="H6" s="17"/>
      <c r="I6" s="17"/>
      <c r="J6" s="16"/>
    </row>
    <row r="7" spans="2:10" x14ac:dyDescent="0.25">
      <c r="B7" s="18">
        <f>B6+1</f>
        <v>2</v>
      </c>
      <c r="C7" s="1" t="s">
        <v>4</v>
      </c>
      <c r="D7" s="1" t="s">
        <v>5</v>
      </c>
      <c r="E7" s="3">
        <v>316.75539430000003</v>
      </c>
      <c r="F7" s="3">
        <v>329.15325482550003</v>
      </c>
      <c r="G7" s="3">
        <v>396.32757766141668</v>
      </c>
      <c r="H7" s="3">
        <v>617.18690374977814</v>
      </c>
      <c r="I7" s="3">
        <v>602.55658445404026</v>
      </c>
      <c r="J7" s="3">
        <f>SUM(E7:I7)</f>
        <v>2261.9797149907349</v>
      </c>
    </row>
    <row r="8" spans="2:10" x14ac:dyDescent="0.25">
      <c r="B8" s="18">
        <f t="shared" ref="B8:B21" si="0">B7+1</f>
        <v>3</v>
      </c>
      <c r="D8" s="1" t="s">
        <v>6</v>
      </c>
      <c r="E8" s="19">
        <v>197.52211469999997</v>
      </c>
      <c r="F8" s="19">
        <v>264.84674731450002</v>
      </c>
      <c r="G8" s="19">
        <v>410.32076147076981</v>
      </c>
      <c r="H8" s="19">
        <v>474.89868577741544</v>
      </c>
      <c r="I8" s="19">
        <v>385.5326593693124</v>
      </c>
      <c r="J8" s="3">
        <f>SUM(E8:I8)</f>
        <v>1733.1209686319976</v>
      </c>
    </row>
    <row r="9" spans="2:10" x14ac:dyDescent="0.25">
      <c r="B9" s="18">
        <f t="shared" si="0"/>
        <v>4</v>
      </c>
      <c r="D9" s="1" t="s">
        <v>7</v>
      </c>
      <c r="E9" s="20">
        <f>SUM(E7:E8)</f>
        <v>514.27750900000001</v>
      </c>
      <c r="F9" s="20">
        <f t="shared" ref="F9:I9" si="1">SUM(F7:F8)</f>
        <v>594.00000214000011</v>
      </c>
      <c r="G9" s="20">
        <f t="shared" si="1"/>
        <v>806.64833913218649</v>
      </c>
      <c r="H9" s="20">
        <f t="shared" si="1"/>
        <v>1092.0855895271936</v>
      </c>
      <c r="I9" s="20">
        <f t="shared" si="1"/>
        <v>988.08924382335272</v>
      </c>
      <c r="J9" s="21">
        <f>SUM(E9:I9)</f>
        <v>3995.100683622733</v>
      </c>
    </row>
    <row r="10" spans="2:10" x14ac:dyDescent="0.25">
      <c r="B10" s="18">
        <f t="shared" si="0"/>
        <v>5</v>
      </c>
      <c r="E10" s="22"/>
      <c r="F10" s="22"/>
      <c r="G10" s="22"/>
      <c r="H10" s="22"/>
      <c r="I10" s="22"/>
    </row>
    <row r="11" spans="2:10" x14ac:dyDescent="0.25">
      <c r="B11" s="18">
        <f t="shared" si="0"/>
        <v>6</v>
      </c>
      <c r="C11" s="1" t="s">
        <v>8</v>
      </c>
      <c r="D11" s="1" t="s">
        <v>5</v>
      </c>
      <c r="E11" s="20">
        <v>294.40200146199993</v>
      </c>
      <c r="F11" s="20">
        <v>328.94145732421998</v>
      </c>
      <c r="G11" s="20">
        <v>430.51680209484005</v>
      </c>
      <c r="H11" s="20">
        <v>597.54408418655578</v>
      </c>
      <c r="I11" s="20">
        <v>575.25086336589584</v>
      </c>
      <c r="J11" s="3">
        <f>SUM(E11:I11)</f>
        <v>2226.6552084335117</v>
      </c>
    </row>
    <row r="12" spans="2:10" x14ac:dyDescent="0.25">
      <c r="B12" s="18">
        <f t="shared" si="0"/>
        <v>7</v>
      </c>
      <c r="D12" s="1" t="s">
        <v>6</v>
      </c>
      <c r="E12" s="23">
        <v>196.44200453800005</v>
      </c>
      <c r="F12" s="23">
        <v>251.77675801577996</v>
      </c>
      <c r="G12" s="23">
        <v>283.77665055515996</v>
      </c>
      <c r="H12" s="23">
        <v>441.1893087360915</v>
      </c>
      <c r="I12" s="23">
        <v>449.53318945410427</v>
      </c>
      <c r="J12" s="3">
        <f>SUM(E12:I12)</f>
        <v>1622.7179112991359</v>
      </c>
    </row>
    <row r="13" spans="2:10" x14ac:dyDescent="0.25">
      <c r="B13" s="18">
        <f t="shared" si="0"/>
        <v>8</v>
      </c>
      <c r="D13" s="1" t="s">
        <v>7</v>
      </c>
      <c r="E13" s="20">
        <f t="shared" ref="E13:I13" si="2">SUM(E11:E12)</f>
        <v>490.84400599999998</v>
      </c>
      <c r="F13" s="20">
        <f t="shared" si="2"/>
        <v>580.71821533999992</v>
      </c>
      <c r="G13" s="20">
        <f t="shared" si="2"/>
        <v>714.29345265000006</v>
      </c>
      <c r="H13" s="20">
        <f t="shared" si="2"/>
        <v>1038.7333929226472</v>
      </c>
      <c r="I13" s="20">
        <f t="shared" si="2"/>
        <v>1024.7840528200002</v>
      </c>
      <c r="J13" s="21">
        <f>SUM(E13:I13)</f>
        <v>3849.3731197326479</v>
      </c>
    </row>
    <row r="14" spans="2:10" x14ac:dyDescent="0.25">
      <c r="B14" s="18">
        <f t="shared" si="0"/>
        <v>9</v>
      </c>
      <c r="E14" s="20"/>
      <c r="F14" s="22"/>
      <c r="G14" s="22"/>
      <c r="H14" s="22"/>
      <c r="I14" s="22"/>
    </row>
    <row r="15" spans="2:10" x14ac:dyDescent="0.25">
      <c r="B15" s="18">
        <f t="shared" si="0"/>
        <v>10</v>
      </c>
      <c r="C15" s="1" t="s">
        <v>9</v>
      </c>
      <c r="D15" s="1" t="s">
        <v>5</v>
      </c>
      <c r="E15" s="20">
        <f t="shared" ref="E15:I16" si="3">E7-E11</f>
        <v>22.353392838000104</v>
      </c>
      <c r="F15" s="20">
        <f t="shared" si="3"/>
        <v>0.21179750128004571</v>
      </c>
      <c r="G15" s="20">
        <f t="shared" si="3"/>
        <v>-34.189224433423362</v>
      </c>
      <c r="H15" s="20">
        <f t="shared" si="3"/>
        <v>19.642819563222361</v>
      </c>
      <c r="I15" s="20">
        <f t="shared" si="3"/>
        <v>27.305721088144423</v>
      </c>
      <c r="J15" s="3">
        <f>SUM(E15:I15)</f>
        <v>35.324506557223572</v>
      </c>
    </row>
    <row r="16" spans="2:10" x14ac:dyDescent="0.25">
      <c r="B16" s="18">
        <f t="shared" si="0"/>
        <v>11</v>
      </c>
      <c r="C16" s="1" t="s">
        <v>10</v>
      </c>
      <c r="D16" s="1" t="s">
        <v>6</v>
      </c>
      <c r="E16" s="23">
        <f t="shared" si="3"/>
        <v>1.0801101619999258</v>
      </c>
      <c r="F16" s="23">
        <f t="shared" si="3"/>
        <v>13.06998929872006</v>
      </c>
      <c r="G16" s="23">
        <f t="shared" si="3"/>
        <v>126.54411091560985</v>
      </c>
      <c r="H16" s="23">
        <f t="shared" si="3"/>
        <v>33.709377041323933</v>
      </c>
      <c r="I16" s="23">
        <f t="shared" si="3"/>
        <v>-64.000530084791876</v>
      </c>
      <c r="J16" s="19">
        <f>SUM(E16:I16)</f>
        <v>110.40305733286189</v>
      </c>
    </row>
    <row r="17" spans="2:10" x14ac:dyDescent="0.25">
      <c r="B17" s="18">
        <f t="shared" si="0"/>
        <v>12</v>
      </c>
      <c r="D17" s="1" t="s">
        <v>7</v>
      </c>
      <c r="E17" s="20">
        <f>SUM(E15:E16)</f>
        <v>23.43350300000003</v>
      </c>
      <c r="F17" s="20">
        <f t="shared" ref="F17:I17" si="4">SUM(F15:F16)</f>
        <v>13.281786800000106</v>
      </c>
      <c r="G17" s="20">
        <f t="shared" si="4"/>
        <v>92.354886482186487</v>
      </c>
      <c r="H17" s="20">
        <f t="shared" si="4"/>
        <v>53.352196604546293</v>
      </c>
      <c r="I17" s="20">
        <f t="shared" si="4"/>
        <v>-36.694808996647453</v>
      </c>
      <c r="J17" s="3">
        <f>SUM(E17:I17)</f>
        <v>145.72756389008546</v>
      </c>
    </row>
    <row r="18" spans="2:10" x14ac:dyDescent="0.25">
      <c r="B18" s="18">
        <f t="shared" si="0"/>
        <v>13</v>
      </c>
      <c r="D18" s="3"/>
      <c r="E18" s="24"/>
      <c r="F18" s="24"/>
      <c r="G18" s="24"/>
      <c r="H18" s="24"/>
      <c r="I18" s="24"/>
      <c r="J18" s="3"/>
    </row>
    <row r="19" spans="2:10" x14ac:dyDescent="0.25">
      <c r="B19" s="18">
        <f t="shared" si="0"/>
        <v>14</v>
      </c>
      <c r="C19" s="1" t="s">
        <v>11</v>
      </c>
      <c r="D19" s="1" t="s">
        <v>5</v>
      </c>
      <c r="E19" s="25">
        <f t="shared" ref="E19:J21" si="5">E15/E7</f>
        <v>7.0569888438361164E-2</v>
      </c>
      <c r="F19" s="25">
        <f t="shared" si="5"/>
        <v>6.4346166466538437E-4</v>
      </c>
      <c r="G19" s="25">
        <f t="shared" si="5"/>
        <v>-8.6265065467211258E-2</v>
      </c>
      <c r="H19" s="25">
        <f t="shared" si="5"/>
        <v>3.1826371304835746E-2</v>
      </c>
      <c r="I19" s="25">
        <f t="shared" si="5"/>
        <v>4.5316442957610989E-2</v>
      </c>
      <c r="J19" s="26">
        <f t="shared" si="5"/>
        <v>1.561663277664197E-2</v>
      </c>
    </row>
    <row r="20" spans="2:10" x14ac:dyDescent="0.25">
      <c r="B20" s="18">
        <f t="shared" si="0"/>
        <v>15</v>
      </c>
      <c r="C20" s="1" t="s">
        <v>10</v>
      </c>
      <c r="D20" s="1" t="s">
        <v>6</v>
      </c>
      <c r="E20" s="27">
        <f t="shared" si="5"/>
        <v>5.468299909812205E-3</v>
      </c>
      <c r="F20" s="27">
        <f t="shared" si="5"/>
        <v>4.934925360136562E-2</v>
      </c>
      <c r="G20" s="27">
        <f t="shared" si="5"/>
        <v>0.30840289548600996</v>
      </c>
      <c r="H20" s="27">
        <f t="shared" si="5"/>
        <v>7.0982249584753507E-2</v>
      </c>
      <c r="I20" s="27">
        <f t="shared" si="5"/>
        <v>-0.16600546939263061</v>
      </c>
      <c r="J20" s="28">
        <f t="shared" si="5"/>
        <v>6.3701876170828522E-2</v>
      </c>
    </row>
    <row r="21" spans="2:10" x14ac:dyDescent="0.25">
      <c r="B21" s="18">
        <f t="shared" si="0"/>
        <v>16</v>
      </c>
      <c r="D21" s="1" t="s">
        <v>7</v>
      </c>
      <c r="E21" s="25">
        <f t="shared" si="5"/>
        <v>4.5565871713048274E-2</v>
      </c>
      <c r="F21" s="25">
        <f t="shared" si="5"/>
        <v>2.2359910357154705E-2</v>
      </c>
      <c r="G21" s="25">
        <f t="shared" si="5"/>
        <v>0.1144921299677432</v>
      </c>
      <c r="H21" s="25">
        <f t="shared" si="5"/>
        <v>4.8853493825190511E-2</v>
      </c>
      <c r="I21" s="25">
        <f t="shared" si="5"/>
        <v>-3.7137140421303512E-2</v>
      </c>
      <c r="J21" s="26">
        <f t="shared" si="5"/>
        <v>3.647656853492378E-2</v>
      </c>
    </row>
    <row r="22" spans="2:10" x14ac:dyDescent="0.25">
      <c r="E22" s="25"/>
      <c r="F22" s="25"/>
      <c r="G22" s="25"/>
      <c r="H22" s="25"/>
      <c r="I22" s="25"/>
    </row>
    <row r="23" spans="2:10" x14ac:dyDescent="0.25">
      <c r="C23" s="1" t="s">
        <v>12</v>
      </c>
      <c r="E23" s="25"/>
      <c r="F23" s="25"/>
      <c r="G23" s="25"/>
      <c r="H23" s="25"/>
      <c r="I23" s="25"/>
    </row>
    <row r="24" spans="2:10" x14ac:dyDescent="0.25">
      <c r="C24" s="1" t="s">
        <v>13</v>
      </c>
      <c r="E24" s="25"/>
      <c r="F24" s="25"/>
      <c r="G24" s="25"/>
      <c r="H24" s="25"/>
      <c r="I24" s="25"/>
    </row>
    <row r="25" spans="2:10" ht="15.75" thickBot="1" x14ac:dyDescent="0.3">
      <c r="E25" s="25"/>
      <c r="F25" s="25"/>
      <c r="G25" s="25"/>
      <c r="H25" s="25"/>
      <c r="I25" s="25"/>
    </row>
    <row r="26" spans="2:10" ht="15" customHeight="1" x14ac:dyDescent="0.25">
      <c r="E26" s="4" t="s">
        <v>14</v>
      </c>
      <c r="F26" s="5"/>
      <c r="G26" s="5"/>
      <c r="H26" s="5"/>
      <c r="I26" s="5"/>
      <c r="J26" s="7"/>
    </row>
    <row r="27" spans="2:10" ht="15.75" thickBot="1" x14ac:dyDescent="0.3">
      <c r="E27" s="8"/>
      <c r="F27" s="9"/>
      <c r="G27" s="9"/>
      <c r="H27" s="9"/>
      <c r="I27" s="9"/>
      <c r="J27" s="7"/>
    </row>
    <row r="28" spans="2:10" x14ac:dyDescent="0.25">
      <c r="E28" s="29"/>
      <c r="F28" s="29"/>
      <c r="G28" s="29"/>
      <c r="H28" s="29"/>
      <c r="I28" s="29"/>
    </row>
    <row r="29" spans="2:10" x14ac:dyDescent="0.25">
      <c r="B29" s="12" t="s">
        <v>1</v>
      </c>
      <c r="C29" s="13" t="s">
        <v>2</v>
      </c>
      <c r="D29" s="14"/>
      <c r="E29" s="30">
        <v>2014</v>
      </c>
      <c r="F29" s="30">
        <v>2015</v>
      </c>
      <c r="G29" s="30">
        <v>2016</v>
      </c>
      <c r="H29" s="30">
        <v>2017</v>
      </c>
      <c r="I29" s="30">
        <v>2018</v>
      </c>
      <c r="J29" s="2" t="s">
        <v>3</v>
      </c>
    </row>
    <row r="30" spans="2:10" x14ac:dyDescent="0.25">
      <c r="B30" s="15">
        <v>1</v>
      </c>
      <c r="C30" s="16"/>
      <c r="D30" s="16"/>
      <c r="E30" s="31"/>
      <c r="F30" s="31"/>
      <c r="G30" s="31"/>
      <c r="H30" s="31"/>
      <c r="I30" s="31"/>
      <c r="J30" s="16"/>
    </row>
    <row r="31" spans="2:10" x14ac:dyDescent="0.25">
      <c r="B31" s="18">
        <f>B30+1</f>
        <v>2</v>
      </c>
      <c r="C31" s="1" t="s">
        <v>15</v>
      </c>
      <c r="D31" s="1" t="s">
        <v>5</v>
      </c>
      <c r="E31" s="20">
        <v>402.47279900000001</v>
      </c>
      <c r="F31" s="20">
        <v>414.79943900000001</v>
      </c>
      <c r="G31" s="20">
        <v>419.143821</v>
      </c>
      <c r="H31" s="20">
        <v>411.92158899999998</v>
      </c>
      <c r="I31" s="20">
        <v>433.64459899999997</v>
      </c>
      <c r="J31" s="3">
        <f>SUM(E31:I31)</f>
        <v>2081.9822469999999</v>
      </c>
    </row>
    <row r="32" spans="2:10" x14ac:dyDescent="0.25">
      <c r="B32" s="18">
        <f t="shared" ref="B32:B45" si="6">B31+1</f>
        <v>3</v>
      </c>
      <c r="D32" s="1" t="s">
        <v>6</v>
      </c>
      <c r="E32" s="23">
        <v>143.05030100000002</v>
      </c>
      <c r="F32" s="23">
        <v>140.20056099999999</v>
      </c>
      <c r="G32" s="23">
        <v>146.856179</v>
      </c>
      <c r="H32" s="23">
        <v>160.152503</v>
      </c>
      <c r="I32" s="23">
        <v>161.37975500000002</v>
      </c>
      <c r="J32" s="3">
        <f>SUM(E32:I32)</f>
        <v>751.63929900000005</v>
      </c>
    </row>
    <row r="33" spans="2:10" x14ac:dyDescent="0.25">
      <c r="B33" s="18">
        <f t="shared" si="6"/>
        <v>4</v>
      </c>
      <c r="D33" s="1" t="s">
        <v>7</v>
      </c>
      <c r="E33" s="20">
        <f>SUM(E31:E32)</f>
        <v>545.5231</v>
      </c>
      <c r="F33" s="20">
        <f t="shared" ref="F33:I33" si="7">SUM(F31:F32)</f>
        <v>555</v>
      </c>
      <c r="G33" s="20">
        <f t="shared" si="7"/>
        <v>566</v>
      </c>
      <c r="H33" s="20">
        <f t="shared" si="7"/>
        <v>572.07409199999995</v>
      </c>
      <c r="I33" s="20">
        <f t="shared" si="7"/>
        <v>595.02435400000002</v>
      </c>
      <c r="J33" s="21">
        <f>SUM(E33:I33)</f>
        <v>2833.6215459999999</v>
      </c>
    </row>
    <row r="34" spans="2:10" x14ac:dyDescent="0.25">
      <c r="B34" s="18">
        <f t="shared" si="6"/>
        <v>5</v>
      </c>
      <c r="E34" s="22"/>
      <c r="F34" s="22"/>
      <c r="G34" s="22"/>
      <c r="H34" s="22"/>
      <c r="I34" s="32"/>
    </row>
    <row r="35" spans="2:10" x14ac:dyDescent="0.25">
      <c r="B35" s="18">
        <f t="shared" si="6"/>
        <v>6</v>
      </c>
      <c r="C35" s="1" t="s">
        <v>16</v>
      </c>
      <c r="D35" s="1" t="s">
        <v>5</v>
      </c>
      <c r="E35" s="3">
        <v>406.87134499999996</v>
      </c>
      <c r="F35" s="3">
        <v>397.72634799999997</v>
      </c>
      <c r="G35" s="3">
        <v>422.10289899999998</v>
      </c>
      <c r="H35" s="3">
        <v>422.02377899999999</v>
      </c>
      <c r="I35" s="3">
        <v>433.53606500000001</v>
      </c>
      <c r="J35" s="3">
        <f>SUM(E35:I35)</f>
        <v>2082.2604359999996</v>
      </c>
    </row>
    <row r="36" spans="2:10" x14ac:dyDescent="0.25">
      <c r="B36" s="18">
        <f t="shared" si="6"/>
        <v>7</v>
      </c>
      <c r="D36" s="1" t="s">
        <v>6</v>
      </c>
      <c r="E36" s="19">
        <v>144.61367000000001</v>
      </c>
      <c r="F36" s="19">
        <v>134.429925</v>
      </c>
      <c r="G36" s="19">
        <v>147.892957</v>
      </c>
      <c r="H36" s="19">
        <v>164.08017100000001</v>
      </c>
      <c r="I36" s="19">
        <v>161.33936399999999</v>
      </c>
      <c r="J36" s="3">
        <f>SUM(E36:I36)</f>
        <v>752.35608699999989</v>
      </c>
    </row>
    <row r="37" spans="2:10" x14ac:dyDescent="0.25">
      <c r="B37" s="18">
        <f t="shared" si="6"/>
        <v>8</v>
      </c>
      <c r="D37" s="1" t="s">
        <v>7</v>
      </c>
      <c r="E37" s="3">
        <f>SUM(E35:E36)</f>
        <v>551.48501499999998</v>
      </c>
      <c r="F37" s="3">
        <f t="shared" ref="F37:I37" si="8">SUM(F35:F36)</f>
        <v>532.15627299999994</v>
      </c>
      <c r="G37" s="3">
        <f t="shared" si="8"/>
        <v>569.995856</v>
      </c>
      <c r="H37" s="3">
        <f t="shared" si="8"/>
        <v>586.10394999999994</v>
      </c>
      <c r="I37" s="3">
        <f t="shared" si="8"/>
        <v>594.87542899999994</v>
      </c>
      <c r="J37" s="21">
        <f>SUM(E37:I37)</f>
        <v>2834.6165229999997</v>
      </c>
    </row>
    <row r="38" spans="2:10" x14ac:dyDescent="0.25">
      <c r="B38" s="18">
        <f t="shared" si="6"/>
        <v>9</v>
      </c>
      <c r="E38" s="33"/>
      <c r="F38" s="33"/>
      <c r="G38" s="33"/>
      <c r="H38" s="33"/>
      <c r="I38" s="33"/>
    </row>
    <row r="39" spans="2:10" x14ac:dyDescent="0.25">
      <c r="B39" s="18">
        <f t="shared" si="6"/>
        <v>10</v>
      </c>
      <c r="C39" s="1" t="s">
        <v>9</v>
      </c>
      <c r="D39" s="1" t="s">
        <v>5</v>
      </c>
      <c r="E39" s="34">
        <f t="shared" ref="E39:I40" si="9">E31-E35</f>
        <v>-4.3985459999999534</v>
      </c>
      <c r="F39" s="34">
        <f t="shared" si="9"/>
        <v>17.073091000000034</v>
      </c>
      <c r="G39" s="34">
        <f t="shared" si="9"/>
        <v>-2.9590779999999768</v>
      </c>
      <c r="H39" s="34">
        <f t="shared" si="9"/>
        <v>-10.102190000000007</v>
      </c>
      <c r="I39" s="34">
        <f t="shared" si="9"/>
        <v>0.10853399999996327</v>
      </c>
      <c r="J39" s="3">
        <f>SUM(E39:I39)</f>
        <v>-0.27818899999994073</v>
      </c>
    </row>
    <row r="40" spans="2:10" x14ac:dyDescent="0.25">
      <c r="B40" s="18">
        <f t="shared" si="6"/>
        <v>11</v>
      </c>
      <c r="C40" s="1" t="s">
        <v>17</v>
      </c>
      <c r="D40" s="1" t="s">
        <v>6</v>
      </c>
      <c r="E40" s="35">
        <f t="shared" si="9"/>
        <v>-1.5633689999999945</v>
      </c>
      <c r="F40" s="35">
        <f t="shared" si="9"/>
        <v>5.7706359999999961</v>
      </c>
      <c r="G40" s="35">
        <f t="shared" si="9"/>
        <v>-1.0367779999999982</v>
      </c>
      <c r="H40" s="35">
        <f t="shared" si="9"/>
        <v>-3.9276680000000113</v>
      </c>
      <c r="I40" s="35">
        <f t="shared" si="9"/>
        <v>4.0391000000028043E-2</v>
      </c>
      <c r="J40" s="19">
        <f>SUM(E40:I40)</f>
        <v>-0.71678799999997977</v>
      </c>
    </row>
    <row r="41" spans="2:10" x14ac:dyDescent="0.25">
      <c r="B41" s="18">
        <f t="shared" si="6"/>
        <v>12</v>
      </c>
      <c r="D41" s="1" t="s">
        <v>7</v>
      </c>
      <c r="E41" s="3">
        <f>SUM(E39:E40)</f>
        <v>-5.9619149999999479</v>
      </c>
      <c r="F41" s="3">
        <f t="shared" ref="F41:I41" si="10">SUM(F39:F40)</f>
        <v>22.84372700000003</v>
      </c>
      <c r="G41" s="3">
        <f t="shared" si="10"/>
        <v>-3.995855999999975</v>
      </c>
      <c r="H41" s="3">
        <f t="shared" si="10"/>
        <v>-14.029858000000019</v>
      </c>
      <c r="I41" s="3">
        <f t="shared" si="10"/>
        <v>0.14892499999999131</v>
      </c>
      <c r="J41" s="3">
        <f>SUM(E41:I41)</f>
        <v>-0.99497699999992051</v>
      </c>
    </row>
    <row r="42" spans="2:10" x14ac:dyDescent="0.25">
      <c r="B42" s="18">
        <f t="shared" si="6"/>
        <v>13</v>
      </c>
      <c r="D42" s="3"/>
      <c r="E42" s="34"/>
      <c r="F42" s="34"/>
      <c r="G42" s="34"/>
      <c r="H42" s="34"/>
      <c r="I42" s="34"/>
      <c r="J42" s="3"/>
    </row>
    <row r="43" spans="2:10" x14ac:dyDescent="0.25">
      <c r="B43" s="18">
        <f t="shared" si="6"/>
        <v>14</v>
      </c>
      <c r="C43" s="1" t="s">
        <v>11</v>
      </c>
      <c r="D43" s="1" t="s">
        <v>5</v>
      </c>
      <c r="E43" s="26">
        <f t="shared" ref="E43:J45" si="11">E39/E31</f>
        <v>-1.0928803166148759E-2</v>
      </c>
      <c r="F43" s="26">
        <f t="shared" si="11"/>
        <v>4.115987003540772E-2</v>
      </c>
      <c r="G43" s="26">
        <f t="shared" si="11"/>
        <v>-7.0598153944871744E-3</v>
      </c>
      <c r="H43" s="26">
        <f t="shared" si="11"/>
        <v>-2.4524546102389421E-2</v>
      </c>
      <c r="I43" s="26">
        <f t="shared" si="11"/>
        <v>2.5028329708301814E-4</v>
      </c>
      <c r="J43" s="26">
        <f t="shared" si="11"/>
        <v>-1.33617373731593E-4</v>
      </c>
    </row>
    <row r="44" spans="2:10" x14ac:dyDescent="0.25">
      <c r="B44" s="18">
        <f t="shared" si="6"/>
        <v>15</v>
      </c>
      <c r="C44" s="1" t="s">
        <v>17</v>
      </c>
      <c r="D44" s="1" t="s">
        <v>6</v>
      </c>
      <c r="E44" s="28">
        <f t="shared" si="11"/>
        <v>-1.0928806084791071E-2</v>
      </c>
      <c r="F44" s="28">
        <f t="shared" si="11"/>
        <v>4.1159863832499193E-2</v>
      </c>
      <c r="G44" s="28">
        <f t="shared" si="11"/>
        <v>-7.0598187087517663E-3</v>
      </c>
      <c r="H44" s="28">
        <f t="shared" si="11"/>
        <v>-2.4524549578847428E-2</v>
      </c>
      <c r="I44" s="28">
        <f t="shared" si="11"/>
        <v>2.5028542148938099E-4</v>
      </c>
      <c r="J44" s="28">
        <f t="shared" si="11"/>
        <v>-9.5363294728417303E-4</v>
      </c>
    </row>
    <row r="45" spans="2:10" x14ac:dyDescent="0.25">
      <c r="B45" s="18">
        <f t="shared" si="6"/>
        <v>16</v>
      </c>
      <c r="D45" s="1" t="s">
        <v>7</v>
      </c>
      <c r="E45" s="26">
        <f t="shared" si="11"/>
        <v>-1.0928803931492448E-2</v>
      </c>
      <c r="F45" s="26">
        <f t="shared" si="11"/>
        <v>4.1159868468468523E-2</v>
      </c>
      <c r="G45" s="26">
        <f t="shared" si="11"/>
        <v>-7.0598162544169172E-3</v>
      </c>
      <c r="H45" s="26">
        <f t="shared" si="11"/>
        <v>-2.4524547075626037E-2</v>
      </c>
      <c r="I45" s="26">
        <f t="shared" si="11"/>
        <v>2.5028387325469253E-4</v>
      </c>
      <c r="J45" s="26">
        <f t="shared" si="11"/>
        <v>-3.5113263498594266E-4</v>
      </c>
    </row>
    <row r="47" spans="2:10" x14ac:dyDescent="0.25">
      <c r="C47" s="1" t="s">
        <v>12</v>
      </c>
    </row>
    <row r="48" spans="2:10" x14ac:dyDescent="0.25">
      <c r="C48" s="1" t="s">
        <v>13</v>
      </c>
    </row>
    <row r="50" spans="2:9" ht="15.75" thickBot="1" x14ac:dyDescent="0.3"/>
    <row r="51" spans="2:9" x14ac:dyDescent="0.25">
      <c r="D51" s="4" t="s">
        <v>18</v>
      </c>
      <c r="E51" s="5"/>
      <c r="F51" s="5"/>
      <c r="G51" s="5"/>
      <c r="H51" s="5"/>
      <c r="I51" s="6"/>
    </row>
    <row r="52" spans="2:9" ht="15.75" thickBot="1" x14ac:dyDescent="0.3">
      <c r="D52" s="8"/>
      <c r="E52" s="9"/>
      <c r="F52" s="9"/>
      <c r="G52" s="9"/>
      <c r="H52" s="9"/>
      <c r="I52" s="10"/>
    </row>
    <row r="53" spans="2:9" x14ac:dyDescent="0.25">
      <c r="H53" s="11"/>
    </row>
    <row r="54" spans="2:9" x14ac:dyDescent="0.25">
      <c r="B54" s="12" t="s">
        <v>1</v>
      </c>
      <c r="C54" s="13" t="s">
        <v>2</v>
      </c>
      <c r="D54" s="2">
        <v>2014</v>
      </c>
      <c r="E54" s="2">
        <v>2015</v>
      </c>
      <c r="F54" s="2">
        <v>2016</v>
      </c>
      <c r="G54" s="2">
        <v>2017</v>
      </c>
      <c r="H54" s="2">
        <v>2018</v>
      </c>
      <c r="I54" s="2" t="s">
        <v>3</v>
      </c>
    </row>
    <row r="55" spans="2:9" x14ac:dyDescent="0.25">
      <c r="B55" s="15">
        <v>1</v>
      </c>
      <c r="C55" s="16"/>
      <c r="D55" s="17"/>
      <c r="E55" s="17"/>
      <c r="F55" s="17"/>
      <c r="G55" s="17"/>
      <c r="H55" s="17"/>
      <c r="I55" s="17"/>
    </row>
    <row r="56" spans="2:9" x14ac:dyDescent="0.25">
      <c r="B56" s="18">
        <f>B55+1</f>
        <v>2</v>
      </c>
      <c r="C56" s="1" t="s">
        <v>19</v>
      </c>
      <c r="D56" s="3">
        <v>15.9526</v>
      </c>
      <c r="E56" s="3">
        <v>17.329966550000002</v>
      </c>
      <c r="F56" s="3">
        <v>161.60108144</v>
      </c>
      <c r="G56" s="3">
        <v>163.95480124307591</v>
      </c>
      <c r="H56" s="3">
        <v>74.328784853233813</v>
      </c>
      <c r="I56" s="3">
        <f>SUM(D56:H56)</f>
        <v>433.16723408630969</v>
      </c>
    </row>
    <row r="57" spans="2:9" x14ac:dyDescent="0.25">
      <c r="B57" s="18">
        <f t="shared" ref="B57:B64" si="12">B56+1</f>
        <v>3</v>
      </c>
      <c r="C57" s="1" t="s">
        <v>20</v>
      </c>
      <c r="D57" s="19">
        <v>5.1479999999999997</v>
      </c>
      <c r="E57" s="19">
        <v>7.5580123800000001</v>
      </c>
      <c r="F57" s="19">
        <v>41.939501839999998</v>
      </c>
      <c r="G57" s="19">
        <v>155.69667448999996</v>
      </c>
      <c r="H57" s="19">
        <v>99.460577719999989</v>
      </c>
      <c r="I57" s="19">
        <f>SUM(D57:H57)</f>
        <v>309.80276642999996</v>
      </c>
    </row>
    <row r="58" spans="2:9" x14ac:dyDescent="0.25">
      <c r="B58" s="18">
        <f t="shared" si="12"/>
        <v>4</v>
      </c>
      <c r="C58" s="1" t="s">
        <v>21</v>
      </c>
      <c r="D58" s="20">
        <f>-(D57-D56)</f>
        <v>10.804600000000001</v>
      </c>
      <c r="E58" s="20">
        <f t="shared" ref="E58:I58" si="13">-(E57-E56)</f>
        <v>9.7719541700000008</v>
      </c>
      <c r="F58" s="20">
        <f t="shared" si="13"/>
        <v>119.66157960000001</v>
      </c>
      <c r="G58" s="20">
        <f t="shared" si="13"/>
        <v>8.2581267530759419</v>
      </c>
      <c r="H58" s="20">
        <f t="shared" si="13"/>
        <v>-25.131792866766176</v>
      </c>
      <c r="I58" s="20">
        <f t="shared" si="13"/>
        <v>123.36446765630973</v>
      </c>
    </row>
    <row r="59" spans="2:9" x14ac:dyDescent="0.25">
      <c r="B59" s="18">
        <f t="shared" si="12"/>
        <v>5</v>
      </c>
      <c r="D59" s="22"/>
      <c r="E59" s="22"/>
      <c r="F59" s="22"/>
      <c r="G59" s="22"/>
      <c r="H59" s="22"/>
      <c r="I59" s="22"/>
    </row>
    <row r="60" spans="2:9" x14ac:dyDescent="0.25">
      <c r="B60" s="18">
        <f t="shared" si="12"/>
        <v>6</v>
      </c>
      <c r="C60" s="1" t="s">
        <v>22</v>
      </c>
      <c r="D60" s="36">
        <f>E16</f>
        <v>1.0801101619999258</v>
      </c>
      <c r="E60" s="36">
        <f t="shared" ref="E60:H60" si="14">F16</f>
        <v>13.06998929872006</v>
      </c>
      <c r="F60" s="36">
        <f t="shared" si="14"/>
        <v>126.54411091560985</v>
      </c>
      <c r="G60" s="36">
        <f t="shared" si="14"/>
        <v>33.709377041323933</v>
      </c>
      <c r="H60" s="36">
        <f t="shared" si="14"/>
        <v>-64.000530084791876</v>
      </c>
      <c r="I60" s="36">
        <f>J16</f>
        <v>110.40305733286189</v>
      </c>
    </row>
    <row r="61" spans="2:9" x14ac:dyDescent="0.25">
      <c r="B61" s="18">
        <f t="shared" si="12"/>
        <v>7</v>
      </c>
      <c r="D61" s="22"/>
      <c r="E61" s="22"/>
      <c r="F61" s="22"/>
      <c r="G61" s="22"/>
      <c r="H61" s="22"/>
      <c r="I61" s="22"/>
    </row>
    <row r="62" spans="2:9" x14ac:dyDescent="0.25">
      <c r="B62" s="18">
        <f t="shared" si="12"/>
        <v>8</v>
      </c>
      <c r="C62" s="1" t="s">
        <v>23</v>
      </c>
      <c r="D62" s="36">
        <f>D60-D58</f>
        <v>-9.7244898380000748</v>
      </c>
      <c r="E62" s="20">
        <f t="shared" ref="E62:I62" si="15">E60-E58</f>
        <v>3.2980351287200591</v>
      </c>
      <c r="F62" s="20">
        <f t="shared" si="15"/>
        <v>6.8825313156098389</v>
      </c>
      <c r="G62" s="20">
        <f t="shared" si="15"/>
        <v>25.451250288247991</v>
      </c>
      <c r="H62" s="20">
        <f t="shared" si="15"/>
        <v>-38.8687372180257</v>
      </c>
      <c r="I62" s="20">
        <f t="shared" si="15"/>
        <v>-12.961410323447836</v>
      </c>
    </row>
    <row r="63" spans="2:9" x14ac:dyDescent="0.25">
      <c r="B63" s="18">
        <f t="shared" si="12"/>
        <v>9</v>
      </c>
    </row>
    <row r="64" spans="2:9" x14ac:dyDescent="0.25">
      <c r="B64" s="18">
        <f t="shared" si="12"/>
        <v>10</v>
      </c>
      <c r="C64" s="1" t="s">
        <v>24</v>
      </c>
      <c r="D64" s="37">
        <f>D62/E8</f>
        <v>-4.9232410521575266E-2</v>
      </c>
      <c r="E64" s="37">
        <f t="shared" ref="E64:H64" si="16">E62/F8</f>
        <v>1.2452617078221885E-2</v>
      </c>
      <c r="F64" s="37">
        <f t="shared" si="16"/>
        <v>1.6773539050131962E-2</v>
      </c>
      <c r="G64" s="37">
        <f t="shared" si="16"/>
        <v>5.359301057357941E-2</v>
      </c>
      <c r="H64" s="37">
        <f t="shared" si="16"/>
        <v>-0.10081827381786677</v>
      </c>
      <c r="I64" s="37">
        <f>I62/J8</f>
        <v>-7.4786529953986139E-3</v>
      </c>
    </row>
  </sheetData>
  <mergeCells count="3">
    <mergeCell ref="E2:I3"/>
    <mergeCell ref="E26:I27"/>
    <mergeCell ref="D51:I52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CAF07C2-0DBC-4769-B496-39EA64CF7AFE}"/>
</file>

<file path=customXml/itemProps2.xml><?xml version="1.0" encoding="utf-8"?>
<ds:datastoreItem xmlns:ds="http://schemas.openxmlformats.org/officeDocument/2006/customXml" ds:itemID="{6FF4993B-0412-4076-A70F-F8EF8562C35B}"/>
</file>

<file path=customXml/itemProps3.xml><?xml version="1.0" encoding="utf-8"?>
<ds:datastoreItem xmlns:ds="http://schemas.openxmlformats.org/officeDocument/2006/customXml" ds:itemID="{420B104B-C649-4D0B-A000-A54078F1D7AC}"/>
</file>

<file path=customXml/itemProps4.xml><?xml version="1.0" encoding="utf-8"?>
<ds:datastoreItem xmlns:ds="http://schemas.openxmlformats.org/officeDocument/2006/customXml" ds:itemID="{52086D20-F808-40B1-BEB7-83604C476D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 Summary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Kensok</dc:creator>
  <cp:lastModifiedBy>Josh Kensok</cp:lastModifiedBy>
  <dcterms:created xsi:type="dcterms:W3CDTF">2020-01-11T01:56:21Z</dcterms:created>
  <dcterms:modified xsi:type="dcterms:W3CDTF">2020-01-11T02:01:59Z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