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Rebuttal Filing\Exhibits and Workpapers\Excel Exhibits\"/>
    </mc:Choice>
  </mc:AlternateContent>
  <bookViews>
    <workbookView xWindow="0" yWindow="0" windowWidth="19200" windowHeight="5970"/>
  </bookViews>
  <sheets>
    <sheet name="Exh. 29 p1" sheetId="13" r:id="rId1"/>
    <sheet name="Exh. 29 p2" sheetId="14" r:id="rId2"/>
    <sheet name="Exh. 29 p3" sheetId="1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___Jun09">" BS!$AI$7:$AI$1643"</definedName>
    <definedName name="____Aug09" xml:space="preserve"> [1]BS!$Y$7:$Y$1726</definedName>
    <definedName name="____Jul09" xml:space="preserve"> [1]BS!$X$7:$X$1726</definedName>
    <definedName name="____Jun09">" BS!$AI$7:$AI$1643"</definedName>
    <definedName name="____www1" hidden="1">{#N/A,#N/A,FALSE,"schA"}</definedName>
    <definedName name="___Aug09" xml:space="preserve"> [1]BS!$Y$7:$Y$1726</definedName>
    <definedName name="___Jul09" xml:space="preserve"> [1]BS!$X$7:$X$1726</definedName>
    <definedName name="___Jun09">" BS!$AI$7:$AI$1643"</definedName>
    <definedName name="___six6" hidden="1">{#N/A,#N/A,FALSE,"CRPT";#N/A,#N/A,FALSE,"TREND";#N/A,#N/A,FALSE,"%Curve"}</definedName>
    <definedName name="__123Graph_D" hidden="1">#REF!</definedName>
    <definedName name="__123Graph_ECURRENT" hidden="1">[2]ConsolidatingPL!#REF!</definedName>
    <definedName name="__Apr04">[3]BS!$U$7:$U$3582</definedName>
    <definedName name="__Apr05">[4]BS!#REF!</definedName>
    <definedName name="__Aug04">[3]BS!$Y$7:$Y$3582</definedName>
    <definedName name="__Aug05">[4]BS!#REF!</definedName>
    <definedName name="__Aug09" xml:space="preserve"> [1]BS!$Y$7:$Y$1726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ec03">[5]BS!$T$7:$T$3582</definedName>
    <definedName name="__Dec04">[3]BS!$AC$7:$AC$3580</definedName>
    <definedName name="__Feb04">[3]BS!$S$7:$S$3582</definedName>
    <definedName name="__Feb05">[4]BS!#REF!</definedName>
    <definedName name="__Jan04">[3]BS!$R$7:$R$3582</definedName>
    <definedName name="__Jan05">[4]BS!#REF!</definedName>
    <definedName name="__Jul04">[3]BS!$X$7:$X$3582</definedName>
    <definedName name="__Jul05">[4]BS!#REF!</definedName>
    <definedName name="__Jul09" xml:space="preserve"> [1]BS!$X$7:$X$1726</definedName>
    <definedName name="__Jun04">[3]BS!$W$7:$W$3582</definedName>
    <definedName name="__Jun05">[4]BS!#REF!</definedName>
    <definedName name="__Jun09">" BS!$AI$7:$AI$1643"</definedName>
    <definedName name="__Mar04">[3]BS!$T$7:$T$3582</definedName>
    <definedName name="__Mar05">[4]BS!#REF!</definedName>
    <definedName name="__May04">[3]BS!$V$7:$V$3582</definedName>
    <definedName name="__May05">[4]BS!#REF!</definedName>
    <definedName name="__Nov03">[5]BS!$S$7:$S$3582</definedName>
    <definedName name="__Nov04">[3]BS!$AB$7:$AB$3582</definedName>
    <definedName name="__Oct03">[5]BS!$R$7:$R$3582</definedName>
    <definedName name="__Oct04">[3]BS!$AA$7:$AA$3582</definedName>
    <definedName name="__Sep03">[5]BS!$Q$7:$Q$3582</definedName>
    <definedName name="__Sep04">[3]BS!$Z$7:$Z$3582</definedName>
    <definedName name="__Sep05">[4]BS!#REF!</definedName>
    <definedName name="_1_94_12_94">[6]DT_A_DOL93!#REF!</definedName>
    <definedName name="_1_95_12_95">[6]DT_A_DOL93!#REF!</definedName>
    <definedName name="_1_96_12_96">[6]DT_A_DOL93!#REF!</definedName>
    <definedName name="_1_97_12_97">[6]DT_A_DOL93!#REF!</definedName>
    <definedName name="_1_98_12_98">[6]DT_A_DOL93!#REF!</definedName>
    <definedName name="_Apr04">#REF!</definedName>
    <definedName name="_Apr05">#REF!</definedName>
    <definedName name="_Apr09" xml:space="preserve"> [1]BS!$U$7:$U$1726</definedName>
    <definedName name="_Aug04">#REF!</definedName>
    <definedName name="_Aug05">#REF!</definedName>
    <definedName name="_Aug09" xml:space="preserve"> [1]BS!$Y$7:$Y$1726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3">#REF!</definedName>
    <definedName name="_Dec04">#REF!</definedName>
    <definedName name="_Dec05">#REF!</definedName>
    <definedName name="_Dec08" xml:space="preserve"> [1]BS!$Q$7:$Q$1726</definedName>
    <definedName name="_DST2">#REF!</definedName>
    <definedName name="_End">#REF!</definedName>
    <definedName name="_ex1" hidden="1">{#N/A,#N/A,FALSE,"Summ";#N/A,#N/A,FALSE,"General"}</definedName>
    <definedName name="_Feb04">#REF!</definedName>
    <definedName name="_Feb05">#REF!</definedName>
    <definedName name="_FEB09" xml:space="preserve"> [1]BS!$S$7:$S$1726</definedName>
    <definedName name="_Fill" hidden="1">#REF!</definedName>
    <definedName name="_Filter">#REF!</definedName>
    <definedName name="_Jan04">#REF!</definedName>
    <definedName name="_Jan05">#REF!</definedName>
    <definedName name="_Jan06">[7]BS!#REF!</definedName>
    <definedName name="_Jul04">#REF!</definedName>
    <definedName name="_Jul05">#REF!</definedName>
    <definedName name="_Jul09" xml:space="preserve"> [1]BS!$X$7:$X$1726</definedName>
    <definedName name="_Jun04">#REF!</definedName>
    <definedName name="_Jun05">#REF!</definedName>
    <definedName name="_Jun09" xml:space="preserve"> [1]BS!$W$7:$W$1726</definedName>
    <definedName name="_Key1" hidden="1">#REF!</definedName>
    <definedName name="_Key2" hidden="1">#REF!</definedName>
    <definedName name="_Mar04">#REF!</definedName>
    <definedName name="_Mar05">#REF!</definedName>
    <definedName name="_May04">#REF!</definedName>
    <definedName name="_May05">#REF!</definedName>
    <definedName name="_May09" xml:space="preserve"> [1]BS!$V$7:$V$1726</definedName>
    <definedName name="_mwh2">#REF!</definedName>
    <definedName name="_new1" hidden="1">{#N/A,#N/A,FALSE,"Summ";#N/A,#N/A,FALSE,"General"}</definedName>
    <definedName name="_Nov03">#REF!</definedName>
    <definedName name="_Nov04">#REF!</definedName>
    <definedName name="_Nov05">#REF!</definedName>
    <definedName name="_Oct03">#REF!</definedName>
    <definedName name="_Oct04">#REF!</definedName>
    <definedName name="_Oct05">#REF!</definedName>
    <definedName name="_Oct09" xml:space="preserve"> [1]BS!$AA$7:$AA$1726</definedName>
    <definedName name="_Order1" hidden="1">255</definedName>
    <definedName name="_Order2" hidden="1">255</definedName>
    <definedName name="_PG1">#REF!</definedName>
    <definedName name="_Regression_Int" hidden="1">1</definedName>
    <definedName name="_RES2005">#REF!</definedName>
    <definedName name="_RI2">'[8]Rock Island 1'!#REF!</definedName>
    <definedName name="_Sep03">#REF!</definedName>
    <definedName name="_Sep04">#REF!</definedName>
    <definedName name="_Sep05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ccrual">[9]Sheet2!#REF!</definedName>
    <definedName name="accrual2">[9]Sheet2!#REF!</definedName>
    <definedName name="accrual3">[9]Sheet2!#REF!</definedName>
    <definedName name="Acq1Plant">'[10]Acquisition Inputs'!$C$8</definedName>
    <definedName name="Acq2Plant">'[10]Acquisition Inputs'!$C$70</definedName>
    <definedName name="afudcrate">#REF!</definedName>
    <definedName name="afudctaxbasis">#REF!</definedName>
    <definedName name="AlphaTest">[11]Resources!$M$69:$M$73</definedName>
    <definedName name="Amort">[12]DATA!$AA$5:$AB$173,[12]DATA!$D$5:$D$173,[12]DATA!$A$5:$A$38,[12]DATA!$A$39:$A$124,[12]DATA!$A$125:$A$151,[12]DATA!$A$152:$A$173</definedName>
    <definedName name="apeek">#REF!</definedName>
    <definedName name="Apr03AMA">'[13]BS C&amp;L'!#REF!</definedName>
    <definedName name="Apr04AMA">#REF!</definedName>
    <definedName name="Apr05AMA">#REF!</definedName>
    <definedName name="aquila_lookup">'[14]Cabot Gas Replacement'!$B$8:$F$16</definedName>
    <definedName name="AS2DocOpenMode" hidden="1">"AS2DocumentEdit"</definedName>
    <definedName name="Asset_Class_Switch">[15]Assumptions!$D$5</definedName>
    <definedName name="Assume_Percent_Change">#REF!</definedName>
    <definedName name="Aug03AMA">'[13]BS C&amp;L'!#REF!</definedName>
    <definedName name="Aug04AMA">#REF!</definedName>
    <definedName name="Aug05AMA">#REF!</definedName>
    <definedName name="augcf">#REF!</definedName>
    <definedName name="augcost">#REF!</definedName>
    <definedName name="Aurora_Prices">"Monthly Price Summary'!$C$4:$H$63"</definedName>
    <definedName name="b" hidden="1">{#N/A,#N/A,FALSE,"Coversheet";#N/A,#N/A,FALSE,"QA"}</definedName>
    <definedName name="BADDEBT">[16]model!#REF!</definedName>
    <definedName name="bal">[9]Sheet2!#REF!</definedName>
    <definedName name="balance">[9]Sheet2!#REF!</definedName>
    <definedName name="BD">#REF!</definedName>
    <definedName name="BEm" hidden="1">#REF!</definedName>
    <definedName name="BEP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[17]ZZCOOM_M03_Q004!#REF!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[17]ZZCOOM_M03_Q004!#REF!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[17]ZZCOOM_M03_Q004!#REF!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[17]ZZCOOM_M03_Q004!#REF!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[17]ZZCOOM_M03_Q004!#REF!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[17]ZZCOOM_M03_Q004!#REF!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dPrice">'[18]General Inputs'!$I$8</definedName>
    <definedName name="BottomRight">#REF!</definedName>
    <definedName name="BPARedirect">'[18]General Inputs'!$I$5</definedName>
    <definedName name="bpatoggle">#REF!</definedName>
    <definedName name="BRI">#REF!</definedName>
    <definedName name="BS_Accounts">#REF!</definedName>
    <definedName name="Bum" hidden="1">#REF!</definedName>
    <definedName name="Button_1">"TradeSummary_Ken_Finicle_List"</definedName>
    <definedName name="Capacity">#REF!</definedName>
    <definedName name="CapEx_AFUDC">[18]CapEx!$B$26</definedName>
    <definedName name="CapEx_Contingency">[18]CapEx!#REF!</definedName>
    <definedName name="CapEx_Facility">[18]CapEx!$B$2</definedName>
    <definedName name="CapEx_Improvements">[18]CapEx!$B$8</definedName>
    <definedName name="CapEx_Land">[18]CapEx!#REF!</definedName>
    <definedName name="CapEx_PropertyTax">[18]CapEx!$B$23</definedName>
    <definedName name="CapEx_REET">[18]CapEx!$B$7</definedName>
    <definedName name="CapEx_Sensitivity">[18]CapEx!$B$25</definedName>
    <definedName name="CapEx_SnoPUD">[18]CapEx!$B$24</definedName>
    <definedName name="CapEx_Spares">[18]CapEx!#REF!</definedName>
    <definedName name="CapEx_Total">[18]CapEx!$B$27</definedName>
    <definedName name="CapEx_TransAndDD">#REF!</definedName>
    <definedName name="capfact">#REF!</definedName>
    <definedName name="CaseDescription">'[10]Dispatch Cases'!$C$11</definedName>
    <definedName name="CBWorkbookPriority" hidden="1">-2060790043</definedName>
    <definedName name="CCGT_HeatRate">[10]Assumptions!$H$23</definedName>
    <definedName name="CCGTPrice">[10]Assumptions!$H$22</definedName>
    <definedName name="CERAArray">'[18]General Inputs'!#REF!</definedName>
    <definedName name="cerarvm">#REF!</definedName>
    <definedName name="CL_RT">#REF!</definedName>
    <definedName name="CL_RT2">'[19]Transp Data'!$A$6:$C$81</definedName>
    <definedName name="Classification">#REF!</definedName>
    <definedName name="clawback">#REF!</definedName>
    <definedName name="close">#REF!</definedName>
    <definedName name="ClosingDate">'[18]General Inputs'!$E$4</definedName>
    <definedName name="cod">#REF!</definedName>
    <definedName name="COLHOUSE">[16]model!#REF!</definedName>
    <definedName name="COLXFER">[16]model!#REF!</definedName>
    <definedName name="CombWC_LineItem">#REF!</definedName>
    <definedName name="COMMON_ADMIN_ALLOCATED">#REF!</definedName>
    <definedName name="COMPINSR">#REF!</definedName>
    <definedName name="CONSERV">#REF!</definedName>
    <definedName name="constructcont">#REF!</definedName>
    <definedName name="Consv_Rdr_Rt">[20]Sch_120!#REF!</definedName>
    <definedName name="cont">[9]Sheet2!#REF!</definedName>
    <definedName name="ContractDate">'[21]Dispatch Cases'!#REF!</definedName>
    <definedName name="Conv_Factor">[20]Sch_120!#REF!</definedName>
    <definedName name="ConversionFactor">[10]Assumptions!$I$65</definedName>
    <definedName name="CONVFACT">[16]model!#REF!</definedName>
    <definedName name="CopyPaste_Formula_for_Power">#REF!</definedName>
    <definedName name="CopyPaste_Value_Gas">#REF!</definedName>
    <definedName name="costofequit">#REF!</definedName>
    <definedName name="CPI">'[22]General Inputs'!$D$53</definedName>
    <definedName name="Credit_Toggle">#REF!</definedName>
    <definedName name="cspe_wkly_vect_input">#REF!</definedName>
    <definedName name="cust">#REF!</definedName>
    <definedName name="CUSTDEP">#REF!</definedName>
    <definedName name="D">#REF!</definedName>
    <definedName name="Data">#REF!</definedName>
    <definedName name="data1">#REF!</definedName>
    <definedName name="DataEntry_for_Power">#REF!</definedName>
    <definedName name="daveisroyescal">#REF!</definedName>
    <definedName name="daviesroyprice">#REF!</definedName>
    <definedName name="day_to_day_change">#REF!</definedName>
    <definedName name="debtforce">#REF!</definedName>
    <definedName name="DebtPerc">[10]Assumptions!$I$58</definedName>
    <definedName name="Dec03AMA">#REF!</definedName>
    <definedName name="Dec04AMA">#REF!</definedName>
    <definedName name="Dec05AMA">#REF!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evfee">#REF!</definedName>
    <definedName name="DF_HeatRate">[10]Assumptions!$L$23</definedName>
    <definedName name="DFIT" hidden="1">{#N/A,#N/A,FALSE,"Coversheet";#N/A,#N/A,FALSE,"QA"}</definedName>
    <definedName name="Disc">'[21]Debt Amortization'!#REF!</definedName>
    <definedName name="Discount_for_Revenue_Reqmt">'[23]Assumptions of Purchase'!$B$45</definedName>
    <definedName name="DOCKET">#REF!</definedName>
    <definedName name="DurPTC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'[24]Monthly Price Summary'!$B$4:$E$27</definedName>
    <definedName name="ElecWC_LineItems">#REF!</definedName>
    <definedName name="ElRBLine">#REF!</definedName>
    <definedName name="EMPLBENE">#REF!</definedName>
    <definedName name="EndDate">[10]Assumptions!$C$11</definedName>
    <definedName name="endptcyr">#REF!</definedName>
    <definedName name="enxco2005">#REF!</definedName>
    <definedName name="enxcoescal">#REF!</definedName>
    <definedName name="enxcoownperc">#REF!</definedName>
    <definedName name="epcfee">#REF!</definedName>
    <definedName name="equitperc">#REF!</definedName>
    <definedName name="EquityPerc">'[18]Revenue Calculation'!$I$3</definedName>
    <definedName name="estrateRES">#REF!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'[13]BS C&amp;L'!#REF!</definedName>
    <definedName name="Feb04AMA">#REF!</definedName>
    <definedName name="Feb05AMA">#REF!</definedName>
    <definedName name="Fed_Cap_Tax">[25]Inputs!$E$112</definedName>
    <definedName name="FEDERAL_INCOME_TAX">#REF!</definedName>
    <definedName name="FedTaxRate">[10]Assumptions!$C$33</definedName>
    <definedName name="FERC_Lookup">'[26]Map Table'!$E$2:$F$58</definedName>
    <definedName name="FERCRATE">'[22]General Inputs'!$P$46</definedName>
    <definedName name="FF">#REF!</definedName>
    <definedName name="FFHAtClosing">'[18]General Inputs'!$E$14</definedName>
    <definedName name="FIELDCHRG">[16]model!#REF!</definedName>
    <definedName name="Final">#REF!</definedName>
    <definedName name="firstptcyr">#REF!</definedName>
    <definedName name="FirstYearAssessment">'[18]General Inputs'!$E$26</definedName>
    <definedName name="firstyearmonths">#REF!</definedName>
    <definedName name="FirstYearofStratPlan">[11]Resources!$E$69</definedName>
    <definedName name="FIT">#REF!</definedName>
    <definedName name="FITRate">'[18]General Inputs'!$E$19</definedName>
    <definedName name="fixedtrans">#REF!</definedName>
    <definedName name="FlexPlanCapacity">[27]Menu!$B$13</definedName>
    <definedName name="fpldebt">#REF!</definedName>
    <definedName name="FPLequit">#REF!</definedName>
    <definedName name="Fuel">#REF!</definedName>
    <definedName name="GasRBLine">#REF!</definedName>
    <definedName name="GasTransCost">[11]Resources!$D$77</definedName>
    <definedName name="GasWC_LineItem">#REF!</definedName>
    <definedName name="GDPIP">#REF!</definedName>
    <definedName name="GDPIPArray">'[18]General Inputs'!$E$39:$AF$39</definedName>
    <definedName name="GeoDate">'[21]Dispatch Cases'!#REF!</definedName>
    <definedName name="gpdip">#REF!</definedName>
    <definedName name="graph">#REF!</definedName>
    <definedName name="GRCUpdate">'[18]General Inputs'!$I$6</definedName>
    <definedName name="HEADER2">#REF!</definedName>
    <definedName name="Heatrate_DF">'[18]General Inputs'!$E$12</definedName>
    <definedName name="Heatrate_Primary">'[18]General Inputs'!$E$11</definedName>
    <definedName name="HELP" hidden="1">{#N/A,#N/A,FALSE,"Coversheet";#N/A,#N/A,FALSE,"QA"}</definedName>
    <definedName name="HoursInServiceAtClosing">'[18]General Inputs'!$E$15</definedName>
    <definedName name="HRAccumDep">'[28]JHS-4 Adjstmts'!#REF!</definedName>
    <definedName name="HRDepExp">'[28]JHS-4 Adjstmts'!#REF!</definedName>
    <definedName name="HRDFIT">'[28]JHS-4 Adjstmts'!#REF!</definedName>
    <definedName name="HRGrossPlant">'[28]JHS-4 Adjstmts'!#REF!</definedName>
    <definedName name="HRPrdctnOM">'[28]JHS-4 Adjstmts'!#REF!</definedName>
    <definedName name="HRPropIns">'[28]JHS-4 Adjstmts'!#REF!</definedName>
    <definedName name="HRPropTax">'[28]JHS-4 Adjstmts'!#REF!</definedName>
    <definedName name="HRPwrCsts">'[28]JHS-4 Adjstmts'!#REF!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>#REF!</definedName>
    <definedName name="HydroGen">[21]Dispatch!#REF!</definedName>
    <definedName name="IDCRATE">#REF!</definedName>
    <definedName name="if">'[29]General Inputs'!$E$9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flat">#REF!</definedName>
    <definedName name="inflatCERA">#REF!</definedName>
    <definedName name="Inflation">[11]Resources!$E$68</definedName>
    <definedName name="INGRID">'[30]RI1 55 - 97B'!#REF!</definedName>
    <definedName name="INT">#REF!</definedName>
    <definedName name="INTRESEXCH">[31]Sheet1!$AG$1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'[13]BS C&amp;L'!#REF!</definedName>
    <definedName name="Jan04AMA">#REF!</definedName>
    <definedName name="Jan05AMA">#REF!</definedName>
    <definedName name="Jan06AMA">[7]BS!#REF!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'[13]BS C&amp;L'!#REF!</definedName>
    <definedName name="Jul04AMA">#REF!</definedName>
    <definedName name="Jul05AMA">#REF!</definedName>
    <definedName name="julcf">#REF!</definedName>
    <definedName name="julcost">#REF!</definedName>
    <definedName name="Jun03AMA">'[13]BS C&amp;L'!#REF!</definedName>
    <definedName name="Jun04AMA">#REF!</definedName>
    <definedName name="Jun05AMA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ickOffDate">'[18]General Inputs'!$E$3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IF([45]!Values_Entered,Header_Row+[45]!Number_of_Payments,Header_Row)</definedName>
    <definedName name="LATEPAY">[31]Sheet1!$E$3:$E$25</definedName>
    <definedName name="Lease_total">#REF!</definedName>
    <definedName name="LevelizedCost">'[18]Revenue Calculation'!$I$8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'[32]Load Source Data'!$C$78:$X$89</definedName>
    <definedName name="LoadGrowthAdder">#REF!</definedName>
    <definedName name="lookup" hidden="1">{#N/A,#N/A,FALSE,"Coversheet";#N/A,#N/A,FALSE,"QA"}</definedName>
    <definedName name="LTSACoverage">'[18]General Inputs'!$I$7</definedName>
    <definedName name="M">#REF!</definedName>
    <definedName name="manutaxfit">#REF!</definedName>
    <definedName name="Mar03AMA">'[13]BS C&amp;L'!#REF!</definedName>
    <definedName name="Mar04AMA">#REF!</definedName>
    <definedName name="Mar05AMA">#REF!</definedName>
    <definedName name="MatDate2">#REF!</definedName>
    <definedName name="MaxBid">[18]CapEx!$B$32</definedName>
    <definedName name="May03AMA">'[13]BS C&amp;L'!#REF!</definedName>
    <definedName name="May04AMA">#REF!</definedName>
    <definedName name="May05AMA">#REF!</definedName>
    <definedName name="mcnarycost">'[22]General Inputs'!$P$45</definedName>
    <definedName name="mcnarytoggle">'[22]General Inputs'!$P$44</definedName>
    <definedName name="median_energy">#REF!</definedName>
    <definedName name="MERGER_COST">[31]Sheet1!$AF$3:$AJ$28</definedName>
    <definedName name="Miller" hidden="1">{#N/A,#N/A,FALSE,"Expenditures";#N/A,#N/A,FALSE,"Property Placed In-Service";#N/A,#N/A,FALSE,"CWIP Balances"}</definedName>
    <definedName name="MISCELLANEOUS">#REF!</definedName>
    <definedName name="MMRecovery">'[18]General Inputs'!$I$9</definedName>
    <definedName name="MonthsInFirstYear">'[18]General Inputs'!$E$5</definedName>
    <definedName name="MonthsOfTransaction">'[18]General Inputs'!$E$6</definedName>
    <definedName name="MonTotalDispatch">[21]Dispatch!#REF!</definedName>
    <definedName name="MT">#REF!</definedName>
    <definedName name="MTD_Format">[33]Mthly!$B$11:$D$11,[33]Mthly!$B$35:$D$35</definedName>
    <definedName name="MustRunGen">[21]Dispatch!#REF!</definedName>
    <definedName name="Mwh">#REF!</definedName>
    <definedName name="mwhoutlookdata">'[34]pivoted data'!$D$3:$R$42</definedName>
    <definedName name="nameplate">'[22]General Inputs'!$G$51</definedName>
    <definedName name="Nameplate_DF">'[18]General Inputs'!$E$10</definedName>
    <definedName name="Nameplate_Primary">'[18]General Inputs'!$E$9</definedName>
    <definedName name="non_AURORA_lookup">#REF!</definedName>
    <definedName name="non_core_lookup">#REF!</definedName>
    <definedName name="nonrefundtrans">'[22]General Inputs'!$P$47</definedName>
    <definedName name="Nov03AMA">#REF!</definedName>
    <definedName name="Nov04AMA">#REF!</definedName>
    <definedName name="Nov05AMA">#REF!</definedName>
    <definedName name="novcf">#REF!</definedName>
    <definedName name="novcost">#REF!</definedName>
    <definedName name="Number_of_Payments">MATCH(0.01,End_Bal,-1)+1</definedName>
    <definedName name="numturbines">#REF!</definedName>
    <definedName name="numturbptc">#REF!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NWSales_MWH">[6]DT_A_AMW93!#REF!</definedName>
    <definedName name="O_M_Input">'[35]MiscItems(Input)'!$B$5:$AO$8,'[35]MiscItems(Input)'!$B$13:$AO$13,'[35]MiscItems(Input)'!$B$15:$B$17,'[35]MiscItems(Input)'!$B$17:$AO$17,'[35]MiscItems(Input)'!$B$15:$AO$15</definedName>
    <definedName name="OBCLEASE">[31]Sheet1!$AF$4:$AI$23</definedName>
    <definedName name="Oct03AMA">#REF!</definedName>
    <definedName name="Oct04AMA">#REF!</definedName>
    <definedName name="Oct05AMA">#REF!</definedName>
    <definedName name="octcf">#REF!</definedName>
    <definedName name="octcost">#REF!</definedName>
    <definedName name="OMtoggle">#REF!</definedName>
    <definedName name="OP_Mo_Year1">#REF!</definedName>
    <definedName name="OPCONT">#REF!</definedName>
    <definedName name="OPEXPPF">#REF!</definedName>
    <definedName name="OPEXPRS">[16]model!#REF!</definedName>
    <definedName name="outlookdata">'[36]pivoted data'!$D$3:$Q$90</definedName>
    <definedName name="OwnerExpSched">'[18]General Inputs'!#REF!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arasitic">#REF!</definedName>
    <definedName name="parasiticprice">#REF!</definedName>
    <definedName name="PAY">#REF!</definedName>
    <definedName name="pcorc">'[37]Exhibit A-1 Original'!$A$77</definedName>
    <definedName name="peak_new_table">'[38]2008 Extreme Peaks - 080403'!$E$5:$AD$8</definedName>
    <definedName name="peak_table">'[38]Peaks-F01'!$C$5:$E$243</definedName>
    <definedName name="PEBBLE">[16]model!#REF!</definedName>
    <definedName name="percdebtcov">#REF!</definedName>
    <definedName name="Percent_debt">[25]Inputs!$E$129</definedName>
    <definedName name="PERCENTAGES_CALCULATED">#REF!</definedName>
    <definedName name="PercPerProp">'[18]General Inputs'!#REF!</definedName>
    <definedName name="percpersonal">#REF!</definedName>
    <definedName name="percreal">#REF!</definedName>
    <definedName name="PercRealProp">'[18]General Inputs'!#REF!</definedName>
    <definedName name="PerPropAdjust">'[18]General Inputs'!$E$22</definedName>
    <definedName name="personalproptaxadjust">#REF!</definedName>
    <definedName name="PG2G">#REF!</definedName>
    <definedName name="PGA">#REF!</definedName>
    <definedName name="PGB">#REF!</definedName>
    <definedName name="PGD">#REF!</definedName>
    <definedName name="PGF">#REF!</definedName>
    <definedName name="PGG">#REF!</definedName>
    <definedName name="PGGINV">#REF!</definedName>
    <definedName name="PGH">#REF!</definedName>
    <definedName name="PGI">#REF!</definedName>
    <definedName name="Plant_Input">'[35]Plant(Input)'!$B$7:$AP$9,'[35]Plant(Input)'!$B$11,'[35]Plant(Input)'!$B$15:$AP$15,'[35]Plant(Input)'!$B$18,'[35]Plant(Input)'!$B$20:$AP$20</definedName>
    <definedName name="Plant_List">#REF!</definedName>
    <definedName name="PlantReplacementCost">'[18]General Inputs'!$E$30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l_wkly_vect_input">#REF!</definedName>
    <definedName name="preferredreturn">#REF!</definedName>
    <definedName name="presentvaluedate">#REF!</definedName>
    <definedName name="pretaxdebt">#REF!</definedName>
    <definedName name="PreTaxDebtCost">[10]Assumptions!$I$56</definedName>
    <definedName name="pretaxequit">#REF!</definedName>
    <definedName name="PreTaxWACC">[10]Assumptions!$I$62</definedName>
    <definedName name="price_input_range">#REF!</definedName>
    <definedName name="PriceCaseTable">#REF!</definedName>
    <definedName name="Prices_Aurora">'[24]Monthly Price Summary'!$C$4:$H$63</definedName>
    <definedName name="PRINC">#REF!</definedName>
    <definedName name="Print_Area_MI">#REF!</definedName>
    <definedName name="Print_Area1">#REF!</definedName>
    <definedName name="_xlnm.Print_Titles">#REF!</definedName>
    <definedName name="prn_RI_1_schedules_1st">#REF!</definedName>
    <definedName name="prn_RI_1_schedules_2nd">#REF!</definedName>
    <definedName name="prn_RI_2_schedules_1st">#REF!</definedName>
    <definedName name="prn_RI_2_schedules_2nd">#REF!</definedName>
    <definedName name="PRO_FORMA">#REF!</definedName>
    <definedName name="PRODADJ">[16]model!#REF!</definedName>
    <definedName name="Prodprop">#REF!</definedName>
    <definedName name="Production_Factor">#REF!</definedName>
    <definedName name="Projects">[39]Sheet1!$A$1147:$B$1887</definedName>
    <definedName name="PROPSALES">[16]model!#REF!</definedName>
    <definedName name="proptaxdiscfactor">#REF!</definedName>
    <definedName name="PropTaxDiscountRate">'[18]General Inputs'!$E$24</definedName>
    <definedName name="proptaxrate">#REF!</definedName>
    <definedName name="PropTaxREET">'[18]General Inputs'!$E$27</definedName>
    <definedName name="Prov_Cap_Tax">[25]Inputs!$E$111</definedName>
    <definedName name="PSE">'[40]4.04'!$A$6</definedName>
    <definedName name="PSE_DR">#REF!</definedName>
    <definedName name="PSE_Pre_Tax_Equity_Rate">'[23]Assumptions of Purchase'!$B$42</definedName>
    <definedName name="PSEBPAshare">'[22]General Inputs'!$M$45</definedName>
    <definedName name="pseownperc">#REF!</definedName>
    <definedName name="PSEPaysREET">'[18]General Inputs'!$I$4</definedName>
    <definedName name="PSEWACC">#REF!</definedName>
    <definedName name="PSPL">#REF!</definedName>
    <definedName name="PTC">#REF!</definedName>
    <definedName name="ptceffective">#REF!</definedName>
    <definedName name="PTCescal">#REF!</definedName>
    <definedName name="ptcescalstart">#REF!</definedName>
    <definedName name="PurchasedFuel">[18]Expenses!#REF!</definedName>
    <definedName name="PWRCSTPF">[16]model!#REF!</definedName>
    <definedName name="PWRCSTRS">#REF!</definedName>
    <definedName name="PWRCSTWP">#REF!</definedName>
    <definedName name="PWRCSTWR">[16]model!#REF!</definedName>
    <definedName name="QA">[41]IPOA2002!#REF!</definedName>
    <definedName name="qqq" hidden="1">{#N/A,#N/A,FALSE,"schA"}</definedName>
    <definedName name="QTD_Format">[33]QTD!$B$11:$D$11,[33]QTD!$B$35:$D$35</definedName>
    <definedName name="RATE">#REF!</definedName>
    <definedName name="RATE2">'[19]Transp Data'!$A$8:$I$112</definedName>
    <definedName name="RATEBASE">#REF!</definedName>
    <definedName name="RATEBASE_U95">#REF!</definedName>
    <definedName name="RATECASE">[16]model!#REF!</definedName>
    <definedName name="rating_spread_bp">#REF!</definedName>
    <definedName name="RdSch_CY">'[42]INPUT TAB'!#REF!</definedName>
    <definedName name="RdSch_PY">'[42]INPUT TAB'!#REF!</definedName>
    <definedName name="RdSch_PY2">'[42]INPUT TAB'!#REF!</definedName>
    <definedName name="reaccrual">[9]Sheet2!#REF!</definedName>
    <definedName name="RealPropAdjust">'[18]General Inputs'!$E$23</definedName>
    <definedName name="realproptaxadjust">#REF!</definedName>
    <definedName name="REC">#REF!</definedName>
    <definedName name="REETRate">'[18]General Inputs'!$E$20</definedName>
    <definedName name="regasset">#REF!</definedName>
    <definedName name="resdebt">#REF!</definedName>
    <definedName name="resepcdevcost">#REF!</definedName>
    <definedName name="RESequit">#REF!</definedName>
    <definedName name="resource_lookup">'[43]#REF'!$B$3:$C$112</definedName>
    <definedName name="RESTATING">#REF!</definedName>
    <definedName name="Results">#REF!</definedName>
    <definedName name="retain">#REF!</definedName>
    <definedName name="RETIREPLAN">[16]model!#REF!</definedName>
    <definedName name="REV">#REF!</definedName>
    <definedName name="REVADJ">#REF!</definedName>
    <definedName name="Revenue">#REF!</definedName>
    <definedName name="REVREQ">#REF!</definedName>
    <definedName name="ROE">[16]model!#REF!</definedName>
    <definedName name="ROR">#REF!</definedName>
    <definedName name="RowAvgCF">[11]Resources!$J$76</definedName>
    <definedName name="RowB2CF">[11]Resources!$J$75</definedName>
    <definedName name="RowCapCost">[11]Resources!$J$68</definedName>
    <definedName name="RowFOM">[11]Resources!$J$70</definedName>
    <definedName name="RowNIMF">[11]Resources!$J$72</definedName>
    <definedName name="RowNIMV">[11]Resources!$J$73</definedName>
    <definedName name="RowPPAPrice">[11]Resources!$J$74</definedName>
    <definedName name="RowVOM">[11]Resources!$J$71</definedName>
    <definedName name="RowY0">[11]Resources!$J$69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RR1ST6">#REF!</definedName>
    <definedName name="RR2ND6">#REF!</definedName>
    <definedName name="SALESRESALEP">#REF!</definedName>
    <definedName name="SALESRESALER">#REF!</definedName>
    <definedName name="salestax">#REF!</definedName>
    <definedName name="SalesTaxRate">'[18]General Inputs'!$E$21</definedName>
    <definedName name="SAPBEXhrIndnt" hidden="1">"Wide"</definedName>
    <definedName name="SAPsysID" hidden="1">"708C5W7SBKP804JT78WJ0JNKI"</definedName>
    <definedName name="SAPwbID" hidden="1">"ARS"</definedName>
    <definedName name="Sch194Rlfwd">'[42]Sch94 Rlfwd'!$B$11</definedName>
    <definedName name="schedtoggle">#REF!</definedName>
    <definedName name="sdlfhsdlhfkl" hidden="1">{#N/A,#N/A,FALSE,"Summ";#N/A,#N/A,FALSE,"General"}</definedName>
    <definedName name="SecSSW_MWH">[6]DT_A_AMW93!#REF!</definedName>
    <definedName name="select_flat_01">#REF!</definedName>
    <definedName name="select_flat_02">#REF!</definedName>
    <definedName name="select_flat_03">#REF!</definedName>
    <definedName name="select_flat_04">#REF!</definedName>
    <definedName name="select_off_01">#REF!</definedName>
    <definedName name="select_off_02">#REF!</definedName>
    <definedName name="select_off_03">#REF!</definedName>
    <definedName name="select_off_04">#REF!</definedName>
    <definedName name="select_on_01">#REF!</definedName>
    <definedName name="select_on_02">#REF!</definedName>
    <definedName name="select_on_03">#REF!</definedName>
    <definedName name="select_on_04">#REF!</definedName>
    <definedName name="select_SUMAS_01">#REF!</definedName>
    <definedName name="select_sumas_02">#REF!</definedName>
    <definedName name="select_sumas_03">#REF!</definedName>
    <definedName name="selected_flat">#REF!</definedName>
    <definedName name="selected_off">#REF!</definedName>
    <definedName name="selected_on">#REF!</definedName>
    <definedName name="selected_SUMAS">#REF!</definedName>
    <definedName name="Sep03AMA">#REF!</definedName>
    <definedName name="Sep04AMA">#REF!</definedName>
    <definedName name="Sep05AMA">#REF!</definedName>
    <definedName name="sepcf">#REF!</definedName>
    <definedName name="sepcost">#REF!</definedName>
    <definedName name="SetDate2">#REF!</definedName>
    <definedName name="seven" hidden="1">{#N/A,#N/A,FALSE,"CRPT";#N/A,#N/A,FALSE,"TREND";#N/A,#N/A,FALSE,"%Curve"}</definedName>
    <definedName name="SKAGIT">[16]model!#REF!</definedName>
    <definedName name="SLFINSURANCE">#REF!</definedName>
    <definedName name="SolarDate">'[21]Dispatch Cases'!#REF!</definedName>
    <definedName name="STAFFREDUC">#REF!</definedName>
    <definedName name="StalkingHorseBid">[18]CapEx!$B$33</definedName>
    <definedName name="StartDate">[10]Assumptions!$C$9</definedName>
    <definedName name="StartupPowerValue">[18]CapEx!#REF!</definedName>
    <definedName name="stationserv">#REF!</definedName>
    <definedName name="STORM">#REF!</definedName>
    <definedName name="SUMMARY">#REF!</definedName>
    <definedName name="supentit_in_wkly_vect_input">#REF!</definedName>
    <definedName name="supentit_out_wkly_vect_input">#REF!</definedName>
    <definedName name="SWSales_MWH">[6]DT_A_AMW93!#REF!</definedName>
    <definedName name="TableName">"Dummy"</definedName>
    <definedName name="tax_exempt_spread">#REF!</definedName>
    <definedName name="TAXCORPLIC">#REF!</definedName>
    <definedName name="TAXENERGYP">[16]model!#REF!</definedName>
    <definedName name="TAXENERGYR">[16]model!#REF!</definedName>
    <definedName name="TAXEXCISE">#REF!</definedName>
    <definedName name="TAXFICA">[16]model!#REF!</definedName>
    <definedName name="TAXFUT">[16]model!#REF!</definedName>
    <definedName name="TAXINCOME">#REF!</definedName>
    <definedName name="TAXMEDICARE">[16]model!#REF!</definedName>
    <definedName name="taxown">#REF!</definedName>
    <definedName name="TAXPFINT">[16]model!#REF!</definedName>
    <definedName name="TAXPROPERTY">#REF!</definedName>
    <definedName name="TAXSUT">[16]model!#REF!</definedName>
    <definedName name="tbl_Master">#REF!</definedName>
    <definedName name="tem" hidden="1">{#N/A,#N/A,FALSE,"Summ";#N/A,#N/A,FALSE,"General"}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2" hidden="1">{#N/A,#N/A,FALSE,"CESTSUM";#N/A,#N/A,FALSE,"est sum A";#N/A,#N/A,FALSE,"est detail A"}</definedName>
    <definedName name="TEMPADJ">[31]Sheet1!$A$4:$E$40</definedName>
    <definedName name="TenaskaShare">[21]Dispatch!#REF!</definedName>
    <definedName name="Test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STYEAR">#REF!</definedName>
    <definedName name="Therm_upload">#REF!</definedName>
    <definedName name="ThermalBookLife">[10]Assumptions!$C$25</definedName>
    <definedName name="therms">#REF!</definedName>
    <definedName name="thirdpartyIRR">#REF!</definedName>
    <definedName name="three">#REF!</definedName>
    <definedName name="Title">[10]Assumptions!$A$1</definedName>
    <definedName name="today">#REF!</definedName>
    <definedName name="TopLeft">#REF!</definedName>
    <definedName name="totaldebt">#REF!</definedName>
    <definedName name="totalequit">#REF!</definedName>
    <definedName name="TotalEquity">'[18]Revenue Calculation'!$I$6</definedName>
    <definedName name="tr" hidden="1">{#N/A,#N/A,FALSE,"CESTSUM";#N/A,#N/A,FALSE,"est sum A";#N/A,#N/A,FALSE,"est detail A"}</definedName>
    <definedName name="TRADING_NET">[6]DT_A_DOL93!#REF!</definedName>
    <definedName name="tran_revenue">#REF!</definedName>
    <definedName name="trans_constraint_y_n">#REF!</definedName>
    <definedName name="transdb">#REF!</definedName>
    <definedName name="Transfer" hidden="1">#REF!</definedName>
    <definedName name="Transfers" hidden="1">#REF!</definedName>
    <definedName name="TransFixed">[18]Expenses!#REF!</definedName>
    <definedName name="TransVar">[18]Expenses!#REF!</definedName>
    <definedName name="turbinesize">#REF!</definedName>
    <definedName name="twoyrswarranty">#REF!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alue" hidden="1">{#N/A,#N/A,FALSE,"Summ";#N/A,#N/A,FALSE,"General"}</definedName>
    <definedName name="Values_Entered">IF(Loan_Amount*Interest_Rate*Loan_Years*Loan_Start&gt;0,1,0)</definedName>
    <definedName name="vartrans">#REF!</definedName>
    <definedName name="VOMEsc">[10]Assumptions!$C$21</definedName>
    <definedName name="WACC">[10]Assumptions!$I$61</definedName>
    <definedName name="WAGES">[16]model!#REF!</definedName>
    <definedName name="warrantyOM">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horn_db">#REF!</definedName>
    <definedName name="Wind_NamePlate">'[11]Wind Own'!$B$7</definedName>
    <definedName name="WindDate">'[21]Dispatch Cases'!#REF!</definedName>
    <definedName name="WindTransCost">[11]Resources!$D$78</definedName>
    <definedName name="WRKCAP">[16]model!#REF!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p_wkly_vect_input">#REF!</definedName>
    <definedName name="www" hidden="1">{#N/A,#N/A,FALSE,"schA"}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">#REF!</definedName>
    <definedName name="YearOfCostData">[11]Resources!$E$70</definedName>
    <definedName name="Years_evaluated">'[44]Revison Inputs'!$B$6</definedName>
    <definedName name="YTD_Format">[33]YTD!$B$13:$D$13,[33]YTD!$B$36:$D$36</definedName>
    <definedName name="yuf" hidden="1">{#N/A,#N/A,FALSE,"Summ";#N/A,#N/A,FALSE,"General"}</definedName>
    <definedName name="zilfpldebtperc">#REF!</definedName>
    <definedName name="zilkhaepcdevcost">#REF!</definedName>
    <definedName name="zilkhaownper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5" l="1"/>
  <c r="A23" i="15"/>
  <c r="A22" i="15"/>
  <c r="A21" i="15"/>
  <c r="A24" i="14"/>
  <c r="A23" i="14"/>
  <c r="A22" i="14"/>
  <c r="A21" i="14"/>
  <c r="A10" i="15" l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10" i="13"/>
  <c r="A11" i="13" s="1"/>
  <c r="A12" i="13" s="1"/>
  <c r="A13" i="13" s="1"/>
  <c r="A25" i="15" l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10" i="14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11" i="14" l="1"/>
  <c r="A12" i="14" s="1"/>
  <c r="A13" i="14" s="1"/>
  <c r="A14" i="14" s="1"/>
  <c r="A15" i="14" s="1"/>
  <c r="A16" i="14" s="1"/>
  <c r="A17" i="14" s="1"/>
  <c r="A18" i="14" s="1"/>
  <c r="A19" i="14" s="1"/>
  <c r="A20" i="14" s="1"/>
  <c r="D26" i="14"/>
  <c r="E26" i="14" s="1"/>
  <c r="A25" i="14" l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C46" i="15" l="1"/>
  <c r="E46" i="15" s="1"/>
  <c r="E44" i="15"/>
  <c r="D20" i="15"/>
  <c r="D39" i="15"/>
  <c r="E39" i="15" s="1"/>
  <c r="D38" i="15"/>
  <c r="E38" i="15" s="1"/>
  <c r="C46" i="14"/>
  <c r="E46" i="14" s="1"/>
  <c r="E44" i="14"/>
  <c r="D39" i="14"/>
  <c r="E39" i="14" s="1"/>
  <c r="D38" i="14"/>
  <c r="E38" i="14" s="1"/>
  <c r="D37" i="14"/>
  <c r="E37" i="14" s="1"/>
  <c r="C40" i="15" l="1"/>
  <c r="D24" i="15"/>
  <c r="D26" i="15" s="1"/>
  <c r="D45" i="14"/>
  <c r="D22" i="14" s="1"/>
  <c r="D20" i="14"/>
  <c r="D31" i="14" s="1"/>
  <c r="D37" i="15"/>
  <c r="D40" i="15" s="1"/>
  <c r="D18" i="15" s="1"/>
  <c r="E18" i="15" s="1"/>
  <c r="C40" i="14"/>
  <c r="E45" i="14"/>
  <c r="E43" i="15"/>
  <c r="D45" i="15"/>
  <c r="C47" i="15"/>
  <c r="C20" i="15" s="1"/>
  <c r="E40" i="14"/>
  <c r="D40" i="14"/>
  <c r="D18" i="14" s="1"/>
  <c r="D28" i="14" s="1"/>
  <c r="E43" i="14"/>
  <c r="C47" i="14"/>
  <c r="C20" i="14" s="1"/>
  <c r="D47" i="14"/>
  <c r="D32" i="14" l="1"/>
  <c r="E32" i="14" s="1"/>
  <c r="E22" i="14"/>
  <c r="E45" i="15"/>
  <c r="E47" i="15" s="1"/>
  <c r="D22" i="15"/>
  <c r="E22" i="15" s="1"/>
  <c r="D28" i="15"/>
  <c r="E26" i="15"/>
  <c r="E47" i="14"/>
  <c r="E37" i="15"/>
  <c r="E40" i="15" s="1"/>
  <c r="D47" i="15"/>
  <c r="E20" i="14"/>
  <c r="E18" i="14"/>
  <c r="D32" i="15" l="1"/>
  <c r="E32" i="15" s="1"/>
  <c r="D31" i="15"/>
  <c r="E20" i="15"/>
  <c r="D41" i="13"/>
  <c r="E40" i="13"/>
  <c r="D34" i="13"/>
  <c r="E34" i="13" s="1"/>
  <c r="D33" i="13"/>
  <c r="D9" i="14"/>
  <c r="D13" i="14" s="1"/>
  <c r="D9" i="15" l="1"/>
  <c r="D13" i="15" s="1"/>
  <c r="E41" i="13"/>
  <c r="C42" i="13"/>
  <c r="E42" i="13" s="1"/>
  <c r="E39" i="13"/>
  <c r="D43" i="13"/>
  <c r="C36" i="13"/>
  <c r="E33" i="13"/>
  <c r="D35" i="13"/>
  <c r="E35" i="13" s="1"/>
  <c r="E43" i="13" l="1"/>
  <c r="D20" i="13"/>
  <c r="C43" i="13"/>
  <c r="C20" i="13" s="1"/>
  <c r="E36" i="13"/>
  <c r="D36" i="13"/>
  <c r="D18" i="13" s="1"/>
  <c r="D24" i="13" l="1"/>
  <c r="D9" i="13" s="1"/>
  <c r="D13" i="13" s="1"/>
  <c r="E20" i="13"/>
  <c r="E18" i="13"/>
  <c r="D27" i="13" l="1"/>
  <c r="C28" i="15" l="1"/>
  <c r="C31" i="15"/>
  <c r="E31" i="15" s="1"/>
  <c r="E24" i="15"/>
  <c r="E28" i="15" s="1"/>
  <c r="E29" i="15"/>
  <c r="E25" i="13"/>
  <c r="E29" i="14"/>
  <c r="C27" i="13"/>
  <c r="E27" i="13" s="1"/>
  <c r="C24" i="13"/>
  <c r="E22" i="13"/>
  <c r="E24" i="13" s="1"/>
  <c r="E24" i="14"/>
  <c r="E28" i="14" s="1"/>
  <c r="C31" i="14"/>
  <c r="E31" i="14" s="1"/>
  <c r="C28" i="14"/>
</calcChain>
</file>

<file path=xl/sharedStrings.xml><?xml version="1.0" encoding="utf-8"?>
<sst xmlns="http://schemas.openxmlformats.org/spreadsheetml/2006/main" count="162" uniqueCount="65">
  <si>
    <t>Gross Plant</t>
  </si>
  <si>
    <t>Accum. Depr.</t>
  </si>
  <si>
    <t>ADFIT</t>
  </si>
  <si>
    <t>Total Rate Base</t>
  </si>
  <si>
    <t xml:space="preserve">Sep 30, 2019 Bal. </t>
  </si>
  <si>
    <t>Less: 2019 Q4 Depr.</t>
  </si>
  <si>
    <t>Less: ADFIT Revrsl.</t>
  </si>
  <si>
    <t>Add: EDFIT</t>
  </si>
  <si>
    <t>Description</t>
  </si>
  <si>
    <t>Remove: Colstrip 1-2 Plant Balances</t>
  </si>
  <si>
    <t>Add Back Colstrip 1 -2 Unrecovered Inv.</t>
  </si>
  <si>
    <t>Less: Monetized PTCs</t>
  </si>
  <si>
    <t>Total Rate Base Adj.</t>
  </si>
  <si>
    <t>Rev. Req.</t>
  </si>
  <si>
    <t>Remaining Colstrip 1 - 2 Regulatory Asset</t>
  </si>
  <si>
    <t>AWEC</t>
  </si>
  <si>
    <t>Corrected</t>
  </si>
  <si>
    <t>Exclude DFIT</t>
  </si>
  <si>
    <t>and ARO</t>
  </si>
  <si>
    <t>From AWEC 38 and BGM-1T Table 2</t>
  </si>
  <si>
    <t>Change</t>
  </si>
  <si>
    <t>1 - ADIT in AWEC 38 was displayed with the wrong sign.  Should have been a negative.</t>
  </si>
  <si>
    <t>From AWEC 34 and BGM-1T Table 3</t>
  </si>
  <si>
    <t>Dec. 30, 2019 Unrecoverd Inv.</t>
  </si>
  <si>
    <t>2, 3, 4</t>
  </si>
  <si>
    <t>4 - ADIT and EDIT should not be included in regulatory asset per Matt Marcelia.</t>
  </si>
  <si>
    <t>3 - AWEC 34 was already presented as of December 31, 2019 (December 31, 2019 estimated</t>
  </si>
  <si>
    <t xml:space="preserve"> as of September 30, 2019)</t>
  </si>
  <si>
    <t>From BGM-1T Table 7</t>
  </si>
  <si>
    <t>4, 6</t>
  </si>
  <si>
    <t xml:space="preserve">6 - There will no longer be an accumulated deferred tax liability at 21% because </t>
  </si>
  <si>
    <t xml:space="preserve">the ADIT on the plant balance reverses with the plant's retirement and the ADIT on the </t>
  </si>
  <si>
    <t>regulatory asset has been reveresed by the application of the PTC's against the regulatory asset.</t>
  </si>
  <si>
    <t xml:space="preserve">7 - EDIT will continue to reverse at the same level as prior to retirement, therefore, no adjustment </t>
  </si>
  <si>
    <t>for EDIT is necessary.</t>
  </si>
  <si>
    <t>4, 7</t>
  </si>
  <si>
    <t>Line</t>
  </si>
  <si>
    <t>Exhibit SEF-29</t>
  </si>
  <si>
    <t>per BGM-1T</t>
  </si>
  <si>
    <t xml:space="preserve">2 - Should not include Asset Retirement Cost as amount will be $0 by December 31, 2019 per PSE's </t>
  </si>
  <si>
    <t>First Revised Response to AWEC 034.</t>
  </si>
  <si>
    <t xml:space="preserve">5 - Should only use monetized PTC's per definition provided in Exh. SEF-17T that are known </t>
  </si>
  <si>
    <t>by June 30, 2019.</t>
  </si>
  <si>
    <t>Page 1 of 3</t>
  </si>
  <si>
    <t>Colstrip Units 1 and 2 - Corrections to amounts calculated by AWEC</t>
  </si>
  <si>
    <t>Page 2 of 3</t>
  </si>
  <si>
    <t xml:space="preserve">Colstrip Units 1 and 2 - Corrections to amounts calculated by AWEC </t>
  </si>
  <si>
    <t>assuming application of PTCs monetized on PSE's 2018 filed tax return</t>
  </si>
  <si>
    <t>Page 3 of 3</t>
  </si>
  <si>
    <t>assuming application of PTCs as determined by AWEC</t>
  </si>
  <si>
    <t>Overall impact</t>
  </si>
  <si>
    <t>n/a</t>
  </si>
  <si>
    <t>Electric 9/2019 Pro forma (Table 6 in SEF-17T)</t>
  </si>
  <si>
    <t>Rev. Req. impact of corrections (All Electric)</t>
  </si>
  <si>
    <t>Gas 9/2019 Pro forma (Table 6 in SEF-17T)</t>
  </si>
  <si>
    <t xml:space="preserve">5 - If the Commission were to determine PTCs monetized in September 2019 should be included </t>
  </si>
  <si>
    <t>in rate base</t>
  </si>
  <si>
    <t xml:space="preserve">5 - If the Commission were to determine PTCs monetized as defined by AWEC should be </t>
  </si>
  <si>
    <t>included  in rate base</t>
  </si>
  <si>
    <t>the interest accrual calculation</t>
  </si>
  <si>
    <t xml:space="preserve">8 - ADFIT associated with the Regulatory Liability for monetized PTCs should be included in </t>
  </si>
  <si>
    <t>Remaining Colstrip 1 - 2 Regulatory Asset Net</t>
  </si>
  <si>
    <t xml:space="preserve">  ADFIT on Regulatory Asset Net</t>
  </si>
  <si>
    <t xml:space="preserve"> Less:  ADFIT on Reg Asset</t>
  </si>
  <si>
    <t>Incldue ADFIT on Monetized PTCs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</si>
</sst>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DashDot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1" fontId="0" fillId="0" borderId="0" xfId="0" applyNumberFormat="1"/>
    <xf numFmtId="42" fontId="0" fillId="0" borderId="0" xfId="0" applyNumberFormat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ill="1"/>
    <xf numFmtId="42" fontId="0" fillId="0" borderId="4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 indent="1"/>
    </xf>
    <xf numFmtId="41" fontId="0" fillId="0" borderId="0" xfId="0" applyNumberForma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42" fontId="0" fillId="0" borderId="3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left" indent="1"/>
    </xf>
    <xf numFmtId="41" fontId="0" fillId="0" borderId="2" xfId="0" applyNumberFormat="1" applyFill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quotePrefix="1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applyFill="1" applyBorder="1"/>
    <xf numFmtId="42" fontId="0" fillId="0" borderId="0" xfId="0" applyNumberFormat="1" applyFill="1"/>
    <xf numFmtId="41" fontId="0" fillId="0" borderId="0" xfId="0" applyNumberFormat="1" applyFill="1"/>
    <xf numFmtId="0" fontId="4" fillId="0" borderId="0" xfId="0" applyFont="1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42" fontId="0" fillId="0" borderId="3" xfId="0" applyNumberFormat="1" applyFill="1" applyBorder="1"/>
    <xf numFmtId="0" fontId="0" fillId="0" borderId="0" xfId="0" applyFill="1" applyBorder="1" applyAlignment="1">
      <alignment horizontal="left" indent="1"/>
    </xf>
    <xf numFmtId="0" fontId="0" fillId="0" borderId="0" xfId="0" quotePrefix="1" applyFill="1" applyAlignment="1">
      <alignment horizontal="left" indent="2"/>
    </xf>
    <xf numFmtId="0" fontId="0" fillId="0" borderId="0" xfId="0" applyFill="1" applyAlignment="1">
      <alignment horizontal="left" indent="3"/>
    </xf>
    <xf numFmtId="0" fontId="0" fillId="0" borderId="5" xfId="0" applyBorder="1" applyAlignment="1">
      <alignment horizontal="left" indent="1"/>
    </xf>
    <xf numFmtId="0" fontId="0" fillId="0" borderId="5" xfId="0" applyFill="1" applyBorder="1" applyAlignment="1">
      <alignment horizontal="left" indent="1"/>
    </xf>
    <xf numFmtId="41" fontId="4" fillId="0" borderId="0" xfId="0" applyNumberFormat="1" applyFont="1" applyFill="1" applyAlignment="1">
      <alignment horizontal="right"/>
    </xf>
    <xf numFmtId="43" fontId="0" fillId="0" borderId="0" xfId="1" applyFont="1" applyFill="1"/>
  </cellXfs>
  <cellStyles count="5">
    <cellStyle name="Comma" xfId="1" builtinId="3"/>
    <cellStyle name="Comma 12" xfId="3"/>
    <cellStyle name="Currency 11" xfId="4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customXml" Target="../customXml/item4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%23%202010%20GTIF\Original2010GTIF-Oct\Models%20&amp;%20Adjustments%20Oct-10%20filing\3.03%203.04%20RB%20&amp;%20WC-RC%20June%2010%20Working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WINNT\Temporary%20Internet%20Files\OLK2F\Due%20Diligence\August%20New%20Model\Fred%20Value%209.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Documents%20and%20Settings\zdmurra\Local%20Settings\Temporary%20Internet%20Files\OLK12\2007%20Strat%20Plan%20-%20v7%20Low%202007%20Capital%20(3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Cost%20Accounting\Tenaska%20&amp;%20Encogen%20Information\Tenaska\PCORC%20Disallowance\Tenaska%20Comparis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WUTC\Puget%20Sound%20Energy\Quarterly%20Reporting\Misc\WC-RB%20Misc\WC-RB%20Overvi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Cost%20Accounting\Resource%20Costs\CT\ENCOGEN_WBOOK%20(StratPlan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%23%20PCA%20&amp;%20RC%2006_2003%20TY\GRC\EL%20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1_final_20110209_1101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Documents%20and%20Settings\zdmurra\Local%20Settings\Temporary%20Internet%20Files\OLK74\Goldendale%20Proforma%20-%20Curr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%23%20PCA%20&amp;%20RC%2006_2003%20TY\PCA\New%20Plant-093003\FredDispatch%209.3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%23Wild_Horse_Wind_Project\Financial\Finance\Post%2010-15-04%20Turbine%20Bid%20Proformas\RES-Post%2010-15-04\8.78%25%20WACC-RES-Hopkins%20Ridge%20Vestas%20V80%20Turbin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Documents%20and%20Settings\scartwri\My%20Documents\Projects\PSE\Projects\BHP\Due%20Diligence\BHP%20IS.BS.CF%20Mod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Documents%20and%20Settings\zdmurra\Local%20Settings\Temporary%20Internet%20Files\OLK15\Power%20Cost%2050yr%206.15.06%20AURORA%20run%20with%205.23.06%20pric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Acquisition\Phase%202%20RFP%20Quantitative%20Analysis\PSM%20Input%20Assumptions\Gas%20Transport\Gas%20Transpor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%23%202007%20PCORC\TY%2012ME%2012-2006\2007%20PCORC%20JHS-4%20through%20JHS-9%20(C)%20working%20file%2003%2008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Documents%20and%20Settings\akello\Local%20Settings\Temporary%20Internet%20Files\OLK13BE\Goldendale%20Proforma%20-%20Curr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TREASURY\DEBT%20MANAGEMENT\Debt%20Schedules\2006\Cash%20&amp;%20Accrual%20master%20sheets\RI05%20Cash&amp;Accrual-Actu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WUTC\Puget%20Sound%20Energy\Semi%20Annual%20Report\Jun_30_01\Proforma%20Adj_not%20us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WINNT\Temporary%20Internet%20Files\OLK71\SOE%20Sept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Joel\Chelan\Pro%20Forma%20Models\PSE%20Incremental\Cash%20-%20No%20Defease\12-15%20Final%20for%20Board\12-15%20(Hydro)NoD%20CPUD-PSEIncremental-1215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PCORC\RORC%20Filing\PCA%20PCOR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Cost%20Accounting\Resource%20Costs\Capacity\CAP_WBook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Formulas\vlook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WINNT\Temporary%20Internet%20Files\OLK2D\2.26E%20Regulatory%20Assets%20%20Liabili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%23%202007%20GRC\4.04G%20Pass%20Through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%23%20PCA%20&amp;%20RC%2006_2003%20TY\GRC\LaborInctvOH%200903%20GRC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Unbilled%20Rev%20Electric%20-%20Gas%20-%20SOE%20-%20SOG\2006\09-06%20Elec_Unb%20(93%203%25%202%20months)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WUTC\Puget%20Sound%20Energy\Semi%20Annual%20Report\Dec_31_04\WC-RB%202004-12%20Monthly%20Re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GrpRevnu\PUBLIC\%23%202005%20PCORC\Update%20Filing%20-%20May%202006\Working%20Files\04.06.06.Transmission%20Rate%20Bas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Cost%20Accounting\Resource%20Costs\Forecast%20&amp;%20Variance\GRC\2006\Power%20Costs\Costs%20not%20in%20AURORA%2006GR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ea\AppData\Local\Temp\Workshare\rm0q5dld.5za\11\Documents%20and%20Settings\lab0422\Local%20Settings\Temporary%20Internet%20Files\OLK181\FW_Feb_FY05_upload_format_accl_wksh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</row>
        <row r="149">
          <cell r="Y149">
            <v>0</v>
          </cell>
          <cell r="AA149">
            <v>595801.48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</row>
        <row r="203">
          <cell r="Y203">
            <v>0</v>
          </cell>
          <cell r="AA203">
            <v>89050.03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</row>
        <row r="239">
          <cell r="AA239">
            <v>430457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</row>
        <row r="319">
          <cell r="AA319">
            <v>0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</row>
        <row r="390">
          <cell r="W390">
            <v>0</v>
          </cell>
          <cell r="Y390">
            <v>0</v>
          </cell>
          <cell r="AA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</row>
        <row r="415">
          <cell r="Y415">
            <v>0</v>
          </cell>
          <cell r="AA415">
            <v>47432.38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</row>
        <row r="421">
          <cell r="S421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</row>
        <row r="503">
          <cell r="Y503">
            <v>0</v>
          </cell>
          <cell r="AA503">
            <v>3506488.37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</row>
        <row r="597">
          <cell r="AA597">
            <v>65340.84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</row>
        <row r="627">
          <cell r="AA627">
            <v>2016.87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</row>
        <row r="645">
          <cell r="Y645">
            <v>0</v>
          </cell>
          <cell r="AA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</row>
        <row r="648">
          <cell r="Y648">
            <v>0</v>
          </cell>
          <cell r="AA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</row>
        <row r="751">
          <cell r="AA751">
            <v>0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</row>
        <row r="756">
          <cell r="Y756">
            <v>21062818.800000001</v>
          </cell>
          <cell r="AA756">
            <v>21062818.800000001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</row>
        <row r="766">
          <cell r="Y766">
            <v>0</v>
          </cell>
          <cell r="AA766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</row>
        <row r="790">
          <cell r="AA790">
            <v>181849.04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</row>
        <row r="900">
          <cell r="AA900">
            <v>241945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</row>
        <row r="1076">
          <cell r="Y1076">
            <v>0</v>
          </cell>
          <cell r="AA1076">
            <v>-350000000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</row>
        <row r="1115">
          <cell r="W1115">
            <v>0</v>
          </cell>
          <cell r="Y1115">
            <v>0</v>
          </cell>
          <cell r="AA1115">
            <v>0</v>
          </cell>
        </row>
        <row r="1116">
          <cell r="AA1116">
            <v>-65340.84</v>
          </cell>
        </row>
        <row r="1117">
          <cell r="AA1117">
            <v>-181849.04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</row>
        <row r="1170">
          <cell r="Y1170">
            <v>-230000000</v>
          </cell>
          <cell r="AA1170">
            <v>0</v>
          </cell>
        </row>
        <row r="1171">
          <cell r="Y1171">
            <v>0</v>
          </cell>
          <cell r="AA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</row>
        <row r="1255">
          <cell r="Y1255">
            <v>0</v>
          </cell>
          <cell r="AA1255">
            <v>-4301.99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</row>
        <row r="1376">
          <cell r="Y1376">
            <v>0</v>
          </cell>
          <cell r="AA1376">
            <v>-2798541.66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</row>
        <row r="1420">
          <cell r="AA1420">
            <v>0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</row>
        <row r="1427">
          <cell r="AA1427">
            <v>0</v>
          </cell>
        </row>
        <row r="1428">
          <cell r="AA1428">
            <v>0</v>
          </cell>
        </row>
        <row r="1429">
          <cell r="AA1429">
            <v>0</v>
          </cell>
        </row>
        <row r="1430">
          <cell r="AA1430">
            <v>0</v>
          </cell>
        </row>
        <row r="1431">
          <cell r="AA1431">
            <v>0</v>
          </cell>
        </row>
        <row r="1432">
          <cell r="AA1432">
            <v>0</v>
          </cell>
        </row>
        <row r="1433">
          <cell r="AA1433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</row>
        <row r="1512">
          <cell r="AA1512">
            <v>0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</row>
        <row r="1514">
          <cell r="AA1514">
            <v>0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</row>
        <row r="1564">
          <cell r="AA1564">
            <v>-19555784.960000001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ase Acquisitions"/>
      <sheetName val="Explain ERG Budget Updates"/>
      <sheetName val="Diff Base Costs less v5"/>
      <sheetName val="Base Costs v5"/>
      <sheetName val="Base Costs"/>
      <sheetName val="Resources"/>
      <sheetName val="Wind Own"/>
      <sheetName val="Wind PPA"/>
      <sheetName val="Distressed CCGT &amp; DF"/>
      <sheetName val="Geothermal"/>
      <sheetName val="Hydro PPA"/>
      <sheetName val="Hydro Own"/>
      <sheetName val="LFG"/>
      <sheetName val="Pure Cost LFG"/>
      <sheetName val="IGCC"/>
      <sheetName val="LMS Ownership"/>
      <sheetName val="Tenaska Tolling"/>
      <sheetName val="New CCGT"/>
      <sheetName val="Ormat"/>
      <sheetName val="Colstrip Upgrad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>
        <row r="68">
          <cell r="E68">
            <v>2.5000000000000001E-2</v>
          </cell>
          <cell r="J68">
            <v>4</v>
          </cell>
        </row>
        <row r="69">
          <cell r="E69">
            <v>2007</v>
          </cell>
          <cell r="J69">
            <v>14</v>
          </cell>
        </row>
        <row r="70">
          <cell r="E70">
            <v>2008</v>
          </cell>
          <cell r="J70">
            <v>21</v>
          </cell>
        </row>
        <row r="71">
          <cell r="J71">
            <v>23</v>
          </cell>
        </row>
        <row r="72">
          <cell r="J72">
            <v>28</v>
          </cell>
        </row>
        <row r="73">
          <cell r="J73">
            <v>30</v>
          </cell>
        </row>
        <row r="74">
          <cell r="J74">
            <v>32</v>
          </cell>
        </row>
        <row r="75">
          <cell r="J75">
            <v>43</v>
          </cell>
        </row>
        <row r="76">
          <cell r="J76">
            <v>44</v>
          </cell>
        </row>
        <row r="77">
          <cell r="D77">
            <v>125</v>
          </cell>
        </row>
        <row r="78">
          <cell r="D78">
            <v>74.6875</v>
          </cell>
        </row>
      </sheetData>
      <sheetData sheetId="7" refreshError="1">
        <row r="7">
          <cell r="B7" t="str">
            <v>Nameplate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VC Disallow by CY Q406"/>
      <sheetName val="VC Disallow by CY Q306"/>
      <sheetName val="Disallowance by Calendar Year"/>
      <sheetName val="Summary by Calendar Year"/>
      <sheetName val="Summary by PCA Period"/>
      <sheetName val="Data for Summaries==&gt;"/>
      <sheetName val="DATA"/>
      <sheetName val="Data to Update Quarterly==&gt;"/>
      <sheetName val="Quarter End Price_Gen_Cost"/>
      <sheetName val="Quarter End KW Information"/>
      <sheetName val="Hedge Data"/>
      <sheetName val="Ex D (2)"/>
      <sheetName val="2006 GRC Updates ==&gt;"/>
      <sheetName val="Ex D-1 06 GRC"/>
      <sheetName val="Tenaska 06 GRC"/>
      <sheetName val="Other Information==&gt;"/>
      <sheetName val="Fixed Rate_HR"/>
      <sheetName val="WUTC EXHIBIT B Rev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A5" t="str">
            <v>Period</v>
          </cell>
          <cell r="D5" t="str">
            <v>Plant HR</v>
          </cell>
          <cell r="AA5" t="str">
            <v>Amort</v>
          </cell>
          <cell r="AB5" t="str">
            <v>Asset</v>
          </cell>
        </row>
        <row r="6">
          <cell r="D6">
            <v>35796</v>
          </cell>
          <cell r="AA6">
            <v>162666.66666666666</v>
          </cell>
          <cell r="AB6">
            <v>0</v>
          </cell>
        </row>
        <row r="7">
          <cell r="D7">
            <v>35827</v>
          </cell>
          <cell r="AA7">
            <v>162666.66666666666</v>
          </cell>
          <cell r="AB7">
            <v>0</v>
          </cell>
        </row>
        <row r="8">
          <cell r="D8">
            <v>35855</v>
          </cell>
          <cell r="AA8">
            <v>162666.66666666666</v>
          </cell>
          <cell r="AB8">
            <v>0</v>
          </cell>
        </row>
        <row r="9">
          <cell r="D9">
            <v>35886</v>
          </cell>
          <cell r="AA9">
            <v>162666.66666666666</v>
          </cell>
          <cell r="AB9">
            <v>0</v>
          </cell>
        </row>
        <row r="10">
          <cell r="D10">
            <v>35916</v>
          </cell>
          <cell r="AA10">
            <v>162666.66666666666</v>
          </cell>
          <cell r="AB10">
            <v>0</v>
          </cell>
        </row>
        <row r="11">
          <cell r="D11">
            <v>35947</v>
          </cell>
          <cell r="AA11">
            <v>162666.66666666666</v>
          </cell>
          <cell r="AB11">
            <v>0</v>
          </cell>
        </row>
        <row r="12">
          <cell r="D12">
            <v>35977</v>
          </cell>
          <cell r="AA12">
            <v>162666.66666666666</v>
          </cell>
          <cell r="AB12">
            <v>0</v>
          </cell>
        </row>
        <row r="13">
          <cell r="D13">
            <v>36008</v>
          </cell>
          <cell r="AA13">
            <v>162666.66666666666</v>
          </cell>
          <cell r="AB13">
            <v>0</v>
          </cell>
        </row>
        <row r="14">
          <cell r="D14">
            <v>36039</v>
          </cell>
          <cell r="AA14">
            <v>162666.66666666666</v>
          </cell>
          <cell r="AB14">
            <v>0</v>
          </cell>
        </row>
        <row r="15">
          <cell r="D15">
            <v>36069</v>
          </cell>
          <cell r="AA15">
            <v>162666.66666666666</v>
          </cell>
          <cell r="AB15">
            <v>0</v>
          </cell>
        </row>
        <row r="16">
          <cell r="D16">
            <v>36100</v>
          </cell>
          <cell r="AA16">
            <v>162666.66666666666</v>
          </cell>
          <cell r="AB16">
            <v>0</v>
          </cell>
        </row>
        <row r="17">
          <cell r="D17">
            <v>36130</v>
          </cell>
          <cell r="AA17">
            <v>162666.66666666666</v>
          </cell>
          <cell r="AB17">
            <v>0</v>
          </cell>
        </row>
        <row r="18">
          <cell r="D18">
            <v>36161</v>
          </cell>
          <cell r="AA18">
            <v>321916.66666666669</v>
          </cell>
          <cell r="AB18">
            <v>0</v>
          </cell>
        </row>
        <row r="19">
          <cell r="D19">
            <v>36192</v>
          </cell>
          <cell r="AA19">
            <v>321916.66666666669</v>
          </cell>
          <cell r="AB19">
            <v>0</v>
          </cell>
        </row>
        <row r="20">
          <cell r="D20">
            <v>36220</v>
          </cell>
          <cell r="AA20">
            <v>321916.66666666669</v>
          </cell>
          <cell r="AB20">
            <v>0</v>
          </cell>
        </row>
        <row r="21">
          <cell r="D21">
            <v>36251</v>
          </cell>
          <cell r="AA21">
            <v>321916.66666666669</v>
          </cell>
          <cell r="AB21">
            <v>0</v>
          </cell>
        </row>
        <row r="22">
          <cell r="D22">
            <v>36281</v>
          </cell>
          <cell r="AA22">
            <v>321916.66666666669</v>
          </cell>
          <cell r="AB22">
            <v>0</v>
          </cell>
        </row>
        <row r="23">
          <cell r="D23">
            <v>36312</v>
          </cell>
          <cell r="AA23">
            <v>321916.66666666669</v>
          </cell>
          <cell r="AB23">
            <v>0</v>
          </cell>
        </row>
        <row r="24">
          <cell r="D24">
            <v>36342</v>
          </cell>
          <cell r="AA24">
            <v>321916.66666666669</v>
          </cell>
          <cell r="AB24">
            <v>0</v>
          </cell>
        </row>
        <row r="25">
          <cell r="D25">
            <v>36373</v>
          </cell>
          <cell r="AA25">
            <v>321916.66666666669</v>
          </cell>
          <cell r="AB25">
            <v>0</v>
          </cell>
        </row>
        <row r="26">
          <cell r="D26">
            <v>36404</v>
          </cell>
          <cell r="AA26">
            <v>321916.66666666669</v>
          </cell>
          <cell r="AB26">
            <v>0</v>
          </cell>
        </row>
        <row r="27">
          <cell r="D27">
            <v>36434</v>
          </cell>
          <cell r="AA27">
            <v>321916.66666666669</v>
          </cell>
          <cell r="AB27">
            <v>0</v>
          </cell>
        </row>
        <row r="28">
          <cell r="D28">
            <v>36465</v>
          </cell>
          <cell r="AA28">
            <v>321916.66666666669</v>
          </cell>
          <cell r="AB28">
            <v>0</v>
          </cell>
        </row>
        <row r="29">
          <cell r="D29">
            <v>36495</v>
          </cell>
          <cell r="AA29">
            <v>321916.66666666669</v>
          </cell>
          <cell r="AB29">
            <v>0</v>
          </cell>
        </row>
        <row r="30">
          <cell r="D30">
            <v>36526</v>
          </cell>
          <cell r="AA30">
            <v>455250</v>
          </cell>
          <cell r="AB30">
            <v>0</v>
          </cell>
        </row>
        <row r="31">
          <cell r="D31">
            <v>36557</v>
          </cell>
          <cell r="AA31">
            <v>455250</v>
          </cell>
          <cell r="AB31">
            <v>0</v>
          </cell>
        </row>
        <row r="32">
          <cell r="D32">
            <v>36586</v>
          </cell>
          <cell r="AA32">
            <v>455250</v>
          </cell>
          <cell r="AB32">
            <v>0</v>
          </cell>
        </row>
        <row r="33">
          <cell r="D33">
            <v>36617</v>
          </cell>
          <cell r="AA33">
            <v>455250</v>
          </cell>
          <cell r="AB33">
            <v>0</v>
          </cell>
        </row>
        <row r="34">
          <cell r="D34">
            <v>36647</v>
          </cell>
          <cell r="AA34">
            <v>455250</v>
          </cell>
          <cell r="AB34">
            <v>0</v>
          </cell>
        </row>
        <row r="35">
          <cell r="D35">
            <v>36678</v>
          </cell>
          <cell r="AA35">
            <v>455250</v>
          </cell>
          <cell r="AB35">
            <v>0</v>
          </cell>
        </row>
        <row r="36">
          <cell r="D36">
            <v>36708</v>
          </cell>
          <cell r="AA36">
            <v>455250</v>
          </cell>
          <cell r="AB36">
            <v>0</v>
          </cell>
        </row>
        <row r="37">
          <cell r="D37">
            <v>36739</v>
          </cell>
          <cell r="AA37">
            <v>455250</v>
          </cell>
          <cell r="AB37">
            <v>0</v>
          </cell>
        </row>
        <row r="38">
          <cell r="D38">
            <v>36770</v>
          </cell>
          <cell r="AA38">
            <v>455250</v>
          </cell>
          <cell r="AB38">
            <v>0</v>
          </cell>
        </row>
        <row r="39">
          <cell r="D39">
            <v>36800</v>
          </cell>
          <cell r="AA39">
            <v>455250</v>
          </cell>
          <cell r="AB39">
            <v>0</v>
          </cell>
        </row>
        <row r="40">
          <cell r="D40">
            <v>36831</v>
          </cell>
          <cell r="AA40">
            <v>455250</v>
          </cell>
          <cell r="AB40">
            <v>0</v>
          </cell>
        </row>
        <row r="41">
          <cell r="D41">
            <v>36861</v>
          </cell>
          <cell r="AA41">
            <v>455250</v>
          </cell>
          <cell r="AB41">
            <v>0</v>
          </cell>
        </row>
        <row r="42">
          <cell r="D42">
            <v>36892</v>
          </cell>
          <cell r="AA42">
            <v>615166.66666666663</v>
          </cell>
          <cell r="AB42">
            <v>0</v>
          </cell>
        </row>
        <row r="43">
          <cell r="D43">
            <v>36923</v>
          </cell>
          <cell r="AA43">
            <v>615166.66666666663</v>
          </cell>
          <cell r="AB43">
            <v>0</v>
          </cell>
        </row>
        <row r="44">
          <cell r="D44">
            <v>36951</v>
          </cell>
          <cell r="AA44">
            <v>615166.66666666663</v>
          </cell>
          <cell r="AB44">
            <v>0</v>
          </cell>
        </row>
        <row r="45">
          <cell r="D45">
            <v>36982</v>
          </cell>
          <cell r="AA45">
            <v>615166.66666666663</v>
          </cell>
          <cell r="AB45">
            <v>0</v>
          </cell>
        </row>
        <row r="46">
          <cell r="D46">
            <v>37012</v>
          </cell>
          <cell r="AA46">
            <v>615166.66666666663</v>
          </cell>
          <cell r="AB46">
            <v>0</v>
          </cell>
        </row>
        <row r="47">
          <cell r="D47">
            <v>37043</v>
          </cell>
          <cell r="AA47">
            <v>615166.66666666663</v>
          </cell>
          <cell r="AB47">
            <v>0</v>
          </cell>
        </row>
        <row r="48">
          <cell r="D48">
            <v>37073</v>
          </cell>
          <cell r="AA48">
            <v>615166.66666666663</v>
          </cell>
          <cell r="AB48">
            <v>0</v>
          </cell>
        </row>
        <row r="49">
          <cell r="D49">
            <v>37104</v>
          </cell>
          <cell r="AA49">
            <v>615166.66666666663</v>
          </cell>
          <cell r="AB49">
            <v>0</v>
          </cell>
        </row>
        <row r="50">
          <cell r="D50">
            <v>37135</v>
          </cell>
          <cell r="AA50">
            <v>615166.66666666663</v>
          </cell>
          <cell r="AB50">
            <v>0</v>
          </cell>
        </row>
        <row r="51">
          <cell r="D51">
            <v>37165</v>
          </cell>
          <cell r="AA51">
            <v>615166.66666666663</v>
          </cell>
          <cell r="AB51">
            <v>0</v>
          </cell>
        </row>
        <row r="52">
          <cell r="D52">
            <v>37196</v>
          </cell>
          <cell r="AA52">
            <v>615166.66666666663</v>
          </cell>
          <cell r="AB52">
            <v>0</v>
          </cell>
        </row>
        <row r="53">
          <cell r="D53">
            <v>37226</v>
          </cell>
          <cell r="AA53">
            <v>615166.66666666663</v>
          </cell>
          <cell r="AB53">
            <v>0</v>
          </cell>
        </row>
        <row r="54">
          <cell r="D54">
            <v>37257</v>
          </cell>
          <cell r="AA54">
            <v>791166.66666666663</v>
          </cell>
          <cell r="AB54">
            <v>0</v>
          </cell>
        </row>
        <row r="55">
          <cell r="D55">
            <v>37288</v>
          </cell>
          <cell r="AA55">
            <v>791166.66666666663</v>
          </cell>
          <cell r="AB55">
            <v>0</v>
          </cell>
        </row>
        <row r="56">
          <cell r="D56">
            <v>37316</v>
          </cell>
          <cell r="AA56">
            <v>791166.66666666663</v>
          </cell>
          <cell r="AB56">
            <v>0</v>
          </cell>
        </row>
        <row r="57">
          <cell r="D57">
            <v>37347</v>
          </cell>
          <cell r="AA57">
            <v>791166.66666666663</v>
          </cell>
          <cell r="AB57">
            <v>0</v>
          </cell>
        </row>
        <row r="58">
          <cell r="D58">
            <v>37377</v>
          </cell>
          <cell r="AA58">
            <v>791166.66666666663</v>
          </cell>
          <cell r="AB58">
            <v>0</v>
          </cell>
        </row>
        <row r="59">
          <cell r="D59">
            <v>37408</v>
          </cell>
          <cell r="AA59">
            <v>791166.66666666663</v>
          </cell>
          <cell r="AB59">
            <v>0</v>
          </cell>
        </row>
        <row r="60">
          <cell r="A60" t="str">
            <v>PCA1</v>
          </cell>
          <cell r="D60">
            <v>37438</v>
          </cell>
          <cell r="AA60">
            <v>791166.66666666663</v>
          </cell>
          <cell r="AB60">
            <v>2134470.865384615</v>
          </cell>
        </row>
        <row r="61">
          <cell r="A61" t="str">
            <v>PCA1</v>
          </cell>
          <cell r="D61">
            <v>37469</v>
          </cell>
          <cell r="AA61">
            <v>791166.66666666663</v>
          </cell>
          <cell r="AB61">
            <v>2134470.865384615</v>
          </cell>
        </row>
        <row r="62">
          <cell r="A62" t="str">
            <v>PCA1</v>
          </cell>
          <cell r="D62">
            <v>37500</v>
          </cell>
          <cell r="AA62">
            <v>791166.66666666663</v>
          </cell>
          <cell r="AB62">
            <v>2134470.865384615</v>
          </cell>
        </row>
        <row r="63">
          <cell r="A63" t="str">
            <v>PCA1</v>
          </cell>
          <cell r="D63">
            <v>37530</v>
          </cell>
          <cell r="AA63">
            <v>791166.66666666663</v>
          </cell>
          <cell r="AB63">
            <v>2134470.865384615</v>
          </cell>
        </row>
        <row r="64">
          <cell r="A64" t="str">
            <v>PCA1</v>
          </cell>
          <cell r="D64">
            <v>37561</v>
          </cell>
          <cell r="AA64">
            <v>791166.66666666663</v>
          </cell>
          <cell r="AB64">
            <v>2134470.865384615</v>
          </cell>
        </row>
        <row r="65">
          <cell r="A65" t="str">
            <v>PCA1</v>
          </cell>
          <cell r="D65">
            <v>37591</v>
          </cell>
          <cell r="AA65">
            <v>791166.66666666663</v>
          </cell>
          <cell r="AB65">
            <v>2134470.865384615</v>
          </cell>
        </row>
        <row r="66">
          <cell r="A66" t="str">
            <v>PCA1</v>
          </cell>
          <cell r="D66">
            <v>37622</v>
          </cell>
          <cell r="AA66">
            <v>993666.66666666663</v>
          </cell>
          <cell r="AB66">
            <v>2134470.865384615</v>
          </cell>
        </row>
        <row r="67">
          <cell r="A67" t="str">
            <v>PCA1</v>
          </cell>
          <cell r="D67">
            <v>37653</v>
          </cell>
          <cell r="AA67">
            <v>993666.66666666663</v>
          </cell>
          <cell r="AB67">
            <v>2134470.865384615</v>
          </cell>
        </row>
        <row r="68">
          <cell r="A68" t="str">
            <v>PCA1</v>
          </cell>
          <cell r="D68">
            <v>37681</v>
          </cell>
          <cell r="AA68">
            <v>993666.66666666663</v>
          </cell>
          <cell r="AB68">
            <v>2134470.865384615</v>
          </cell>
        </row>
        <row r="69">
          <cell r="A69" t="str">
            <v>PCA1</v>
          </cell>
          <cell r="D69">
            <v>37712</v>
          </cell>
          <cell r="AA69">
            <v>993666.66666666663</v>
          </cell>
          <cell r="AB69">
            <v>2134470.865384615</v>
          </cell>
        </row>
        <row r="70">
          <cell r="A70" t="str">
            <v>PCA1</v>
          </cell>
          <cell r="D70">
            <v>37742</v>
          </cell>
          <cell r="AA70">
            <v>993666.66666666663</v>
          </cell>
          <cell r="AB70">
            <v>2134470.865384615</v>
          </cell>
        </row>
        <row r="71">
          <cell r="A71" t="str">
            <v>PCA1</v>
          </cell>
          <cell r="D71">
            <v>37773</v>
          </cell>
          <cell r="AA71">
            <v>993666.66666666663</v>
          </cell>
          <cell r="AB71">
            <v>2134470.865384615</v>
          </cell>
        </row>
        <row r="72">
          <cell r="A72" t="str">
            <v>PCA2</v>
          </cell>
          <cell r="D72">
            <v>37803</v>
          </cell>
          <cell r="AA72">
            <v>993666.66666666663</v>
          </cell>
          <cell r="AB72">
            <v>2024975.5448717945</v>
          </cell>
        </row>
        <row r="73">
          <cell r="A73" t="str">
            <v>PCA2</v>
          </cell>
          <cell r="D73">
            <v>37834</v>
          </cell>
          <cell r="AA73">
            <v>993666.66666666663</v>
          </cell>
          <cell r="AB73">
            <v>2024975.5448717945</v>
          </cell>
        </row>
        <row r="74">
          <cell r="A74" t="str">
            <v>PCA2</v>
          </cell>
          <cell r="D74">
            <v>37865</v>
          </cell>
          <cell r="AA74">
            <v>993666.66666666663</v>
          </cell>
          <cell r="AB74">
            <v>2024975.5448717945</v>
          </cell>
        </row>
        <row r="75">
          <cell r="A75" t="str">
            <v>PCA2</v>
          </cell>
          <cell r="D75">
            <v>37895</v>
          </cell>
          <cell r="AA75">
            <v>993666.66666666663</v>
          </cell>
          <cell r="AB75">
            <v>2024975.5448717945</v>
          </cell>
        </row>
        <row r="76">
          <cell r="A76" t="str">
            <v>PCA2</v>
          </cell>
          <cell r="D76">
            <v>37926</v>
          </cell>
          <cell r="AA76">
            <v>993666.66666666663</v>
          </cell>
          <cell r="AB76">
            <v>2024975.5448717945</v>
          </cell>
        </row>
        <row r="77">
          <cell r="A77" t="str">
            <v>PCA2</v>
          </cell>
          <cell r="D77">
            <v>37956</v>
          </cell>
          <cell r="AA77">
            <v>993666.66666666663</v>
          </cell>
          <cell r="AB77">
            <v>2024975.5448717945</v>
          </cell>
        </row>
        <row r="78">
          <cell r="A78" t="str">
            <v>PCA2</v>
          </cell>
          <cell r="D78">
            <v>37987</v>
          </cell>
          <cell r="AA78">
            <v>1228666.6666666667</v>
          </cell>
          <cell r="AB78">
            <v>2024975.5448717945</v>
          </cell>
        </row>
        <row r="79">
          <cell r="A79" t="str">
            <v>PCA2</v>
          </cell>
          <cell r="D79">
            <v>38018</v>
          </cell>
          <cell r="AA79">
            <v>1228666.6666666667</v>
          </cell>
          <cell r="AB79">
            <v>2024975.5448717945</v>
          </cell>
        </row>
        <row r="80">
          <cell r="A80" t="str">
            <v>PCA2</v>
          </cell>
          <cell r="D80">
            <v>38047</v>
          </cell>
          <cell r="AA80">
            <v>1228666.6666666667</v>
          </cell>
          <cell r="AB80">
            <v>2024975.5448717945</v>
          </cell>
        </row>
        <row r="81">
          <cell r="A81" t="str">
            <v>PCA2</v>
          </cell>
          <cell r="D81">
            <v>38078</v>
          </cell>
          <cell r="AA81">
            <v>1228666.6666666667</v>
          </cell>
          <cell r="AB81">
            <v>2024975.5448717945</v>
          </cell>
        </row>
        <row r="82">
          <cell r="A82" t="str">
            <v>PCA2</v>
          </cell>
          <cell r="D82">
            <v>38108</v>
          </cell>
          <cell r="AA82">
            <v>1228666.6666666667</v>
          </cell>
          <cell r="AB82">
            <v>2024975.5448717945</v>
          </cell>
        </row>
        <row r="83">
          <cell r="A83" t="str">
            <v>PCA2</v>
          </cell>
          <cell r="D83">
            <v>38139</v>
          </cell>
          <cell r="AA83">
            <v>1228666.6666666667</v>
          </cell>
          <cell r="AB83">
            <v>2024975.5448717945</v>
          </cell>
        </row>
        <row r="84">
          <cell r="A84" t="str">
            <v>PCA3</v>
          </cell>
          <cell r="D84">
            <v>38169</v>
          </cell>
          <cell r="AA84">
            <v>1228666.6666666667</v>
          </cell>
          <cell r="AB84">
            <v>1832056.2379375959</v>
          </cell>
        </row>
        <row r="85">
          <cell r="A85" t="str">
            <v>PCA3</v>
          </cell>
          <cell r="D85">
            <v>38200</v>
          </cell>
          <cell r="AA85">
            <v>1228666.6666666667</v>
          </cell>
          <cell r="AB85">
            <v>1832056.2379375959</v>
          </cell>
        </row>
        <row r="86">
          <cell r="A86" t="str">
            <v>PCA3</v>
          </cell>
          <cell r="D86">
            <v>38231</v>
          </cell>
          <cell r="AA86">
            <v>1228666.6666666667</v>
          </cell>
          <cell r="AB86">
            <v>1832056.2379375959</v>
          </cell>
        </row>
        <row r="87">
          <cell r="A87" t="str">
            <v>PCA3</v>
          </cell>
          <cell r="D87">
            <v>38261</v>
          </cell>
          <cell r="AA87">
            <v>1228666.6666666667</v>
          </cell>
          <cell r="AB87">
            <v>1832056.2379375959</v>
          </cell>
        </row>
        <row r="88">
          <cell r="A88" t="str">
            <v>PCA3</v>
          </cell>
          <cell r="D88">
            <v>38292</v>
          </cell>
          <cell r="AA88">
            <v>1228666.6666666667</v>
          </cell>
          <cell r="AB88">
            <v>1832056.2379375959</v>
          </cell>
        </row>
        <row r="89">
          <cell r="A89" t="str">
            <v>PCA3</v>
          </cell>
          <cell r="D89">
            <v>38322</v>
          </cell>
          <cell r="AA89">
            <v>1228666.6666666667</v>
          </cell>
          <cell r="AB89">
            <v>1832056.2379375959</v>
          </cell>
        </row>
        <row r="90">
          <cell r="A90" t="str">
            <v>PCA3</v>
          </cell>
          <cell r="D90">
            <v>38353</v>
          </cell>
          <cell r="AA90">
            <v>1492333.3333333333</v>
          </cell>
          <cell r="AB90">
            <v>1832056.2379375959</v>
          </cell>
        </row>
        <row r="91">
          <cell r="A91" t="str">
            <v>PCA3</v>
          </cell>
          <cell r="D91">
            <v>38384</v>
          </cell>
          <cell r="AA91">
            <v>1492333.3333333333</v>
          </cell>
          <cell r="AB91">
            <v>1832056.2379375959</v>
          </cell>
        </row>
        <row r="92">
          <cell r="A92" t="str">
            <v>PCA3</v>
          </cell>
          <cell r="D92">
            <v>38412</v>
          </cell>
          <cell r="AA92">
            <v>1492333.3333333333</v>
          </cell>
          <cell r="AB92">
            <v>1832056.2379375959</v>
          </cell>
        </row>
        <row r="93">
          <cell r="A93" t="str">
            <v>PCA3</v>
          </cell>
          <cell r="D93">
            <v>38443</v>
          </cell>
          <cell r="AA93">
            <v>1492333.3333333333</v>
          </cell>
          <cell r="AB93">
            <v>1832056.2379375959</v>
          </cell>
        </row>
        <row r="94">
          <cell r="A94" t="str">
            <v>PCA3</v>
          </cell>
          <cell r="D94">
            <v>38473</v>
          </cell>
          <cell r="AA94">
            <v>1492333.3333333333</v>
          </cell>
          <cell r="AB94">
            <v>1832056.2379375959</v>
          </cell>
        </row>
        <row r="95">
          <cell r="A95" t="str">
            <v>PCA3</v>
          </cell>
          <cell r="D95">
            <v>38504</v>
          </cell>
          <cell r="AA95">
            <v>1492333.3333333333</v>
          </cell>
          <cell r="AB95">
            <v>1832056.2379375959</v>
          </cell>
        </row>
        <row r="96">
          <cell r="A96" t="str">
            <v>PCA4</v>
          </cell>
          <cell r="D96">
            <v>38534</v>
          </cell>
          <cell r="AA96">
            <v>1492333.3333333333</v>
          </cell>
          <cell r="AB96">
            <v>1556853.596153846</v>
          </cell>
        </row>
        <row r="97">
          <cell r="A97" t="str">
            <v>PCA4</v>
          </cell>
          <cell r="D97">
            <v>38565</v>
          </cell>
          <cell r="AA97">
            <v>1492333.3333333333</v>
          </cell>
          <cell r="AB97">
            <v>1556853.596153846</v>
          </cell>
        </row>
        <row r="98">
          <cell r="A98" t="str">
            <v>PCA4</v>
          </cell>
          <cell r="D98">
            <v>38596</v>
          </cell>
          <cell r="AA98">
            <v>1492333.3333333333</v>
          </cell>
          <cell r="AB98">
            <v>1556853.596153846</v>
          </cell>
        </row>
        <row r="99">
          <cell r="A99" t="str">
            <v>PCA4</v>
          </cell>
          <cell r="D99">
            <v>38626</v>
          </cell>
          <cell r="AA99">
            <v>1492333.3333333333</v>
          </cell>
          <cell r="AB99">
            <v>1556853.596153846</v>
          </cell>
        </row>
        <row r="100">
          <cell r="A100" t="str">
            <v>PCA4</v>
          </cell>
          <cell r="D100">
            <v>38657</v>
          </cell>
          <cell r="AA100">
            <v>1492333.3333333333</v>
          </cell>
          <cell r="AB100">
            <v>1556853.596153846</v>
          </cell>
        </row>
        <row r="101">
          <cell r="A101" t="str">
            <v>PCA4</v>
          </cell>
          <cell r="D101">
            <v>38687</v>
          </cell>
          <cell r="AA101">
            <v>1492333.3333333333</v>
          </cell>
          <cell r="AB101">
            <v>1556853.596153846</v>
          </cell>
        </row>
        <row r="102">
          <cell r="A102" t="str">
            <v>PCA4</v>
          </cell>
          <cell r="D102">
            <v>38718</v>
          </cell>
          <cell r="AA102">
            <v>1717916.6666666667</v>
          </cell>
          <cell r="AB102">
            <v>1556853.5961538462</v>
          </cell>
        </row>
        <row r="103">
          <cell r="A103" t="str">
            <v>PCA4</v>
          </cell>
          <cell r="D103">
            <v>38749</v>
          </cell>
          <cell r="AA103">
            <v>1717916.6666666667</v>
          </cell>
          <cell r="AB103">
            <v>1556853.5961538462</v>
          </cell>
        </row>
        <row r="104">
          <cell r="A104" t="str">
            <v>PCA4</v>
          </cell>
          <cell r="D104">
            <v>38777</v>
          </cell>
          <cell r="AA104">
            <v>1717916.6666666667</v>
          </cell>
          <cell r="AB104">
            <v>1556853.5961538462</v>
          </cell>
        </row>
        <row r="105">
          <cell r="A105" t="str">
            <v>PCA4</v>
          </cell>
          <cell r="D105">
            <v>38808</v>
          </cell>
          <cell r="AA105">
            <v>1717916.6666666667</v>
          </cell>
          <cell r="AB105">
            <v>1556853.5961538462</v>
          </cell>
        </row>
        <row r="106">
          <cell r="A106" t="str">
            <v>PCA4</v>
          </cell>
          <cell r="D106">
            <v>38838</v>
          </cell>
          <cell r="AA106">
            <v>1717916.6666666667</v>
          </cell>
          <cell r="AB106">
            <v>1556853.5961538462</v>
          </cell>
        </row>
        <row r="107">
          <cell r="A107" t="str">
            <v>PCA4</v>
          </cell>
          <cell r="D107">
            <v>38869</v>
          </cell>
          <cell r="AA107">
            <v>1717916.6666666667</v>
          </cell>
          <cell r="AB107">
            <v>1556853.5961538462</v>
          </cell>
        </row>
        <row r="108">
          <cell r="A108" t="str">
            <v>PCA5</v>
          </cell>
          <cell r="D108">
            <v>38899</v>
          </cell>
          <cell r="AA108">
            <v>1717916.6666666667</v>
          </cell>
          <cell r="AB108">
            <v>1428617.02991453</v>
          </cell>
        </row>
        <row r="109">
          <cell r="A109" t="str">
            <v>PCA5</v>
          </cell>
          <cell r="D109">
            <v>38930</v>
          </cell>
          <cell r="AA109">
            <v>1717916.6666666667</v>
          </cell>
          <cell r="AB109">
            <v>1428617.02991453</v>
          </cell>
        </row>
        <row r="110">
          <cell r="A110" t="str">
            <v>PCA5</v>
          </cell>
          <cell r="D110">
            <v>38961</v>
          </cell>
          <cell r="AA110">
            <v>1717916.6666666667</v>
          </cell>
          <cell r="AB110">
            <v>1428617.02991453</v>
          </cell>
        </row>
        <row r="111">
          <cell r="A111" t="str">
            <v>PCA5</v>
          </cell>
          <cell r="D111">
            <v>38991</v>
          </cell>
          <cell r="AA111">
            <v>1717916.6666666667</v>
          </cell>
          <cell r="AB111">
            <v>1428617.02991453</v>
          </cell>
        </row>
        <row r="112">
          <cell r="A112" t="str">
            <v>PCA5</v>
          </cell>
          <cell r="D112">
            <v>39022</v>
          </cell>
          <cell r="AA112">
            <v>1717916.6666666667</v>
          </cell>
          <cell r="AB112">
            <v>1428617.02991453</v>
          </cell>
        </row>
        <row r="113">
          <cell r="A113" t="str">
            <v>PCA5</v>
          </cell>
          <cell r="D113">
            <v>39052</v>
          </cell>
          <cell r="AA113">
            <v>1717916.6666666667</v>
          </cell>
          <cell r="AB113">
            <v>1428617.02991453</v>
          </cell>
        </row>
        <row r="114">
          <cell r="A114" t="str">
            <v>PCA6</v>
          </cell>
          <cell r="D114">
            <v>39083</v>
          </cell>
          <cell r="AA114">
            <v>2028583.333333333</v>
          </cell>
          <cell r="AB114">
            <v>1290107.9611248989</v>
          </cell>
        </row>
        <row r="115">
          <cell r="A115" t="str">
            <v>PCA6</v>
          </cell>
          <cell r="D115">
            <v>39114</v>
          </cell>
          <cell r="AA115">
            <v>2028583.333333333</v>
          </cell>
          <cell r="AB115">
            <v>1293654.4871794893</v>
          </cell>
        </row>
        <row r="116">
          <cell r="A116" t="str">
            <v>PCA6</v>
          </cell>
          <cell r="D116">
            <v>39142</v>
          </cell>
          <cell r="AA116">
            <v>2028583.333333333</v>
          </cell>
          <cell r="AB116">
            <v>1293654.4871794893</v>
          </cell>
        </row>
        <row r="117">
          <cell r="A117" t="str">
            <v>PCA6</v>
          </cell>
          <cell r="D117">
            <v>39173</v>
          </cell>
          <cell r="AA117">
            <v>2028583.333333333</v>
          </cell>
          <cell r="AB117">
            <v>1293654.4871794893</v>
          </cell>
        </row>
        <row r="118">
          <cell r="A118" t="str">
            <v>PCA6</v>
          </cell>
          <cell r="D118">
            <v>39203</v>
          </cell>
          <cell r="AA118">
            <v>2028583.333333333</v>
          </cell>
          <cell r="AB118">
            <v>1293654.4871794893</v>
          </cell>
        </row>
        <row r="119">
          <cell r="A119" t="str">
            <v>PCA6</v>
          </cell>
          <cell r="D119">
            <v>39234</v>
          </cell>
          <cell r="AA119">
            <v>2028583.333333333</v>
          </cell>
          <cell r="AB119">
            <v>1293654.4871794893</v>
          </cell>
        </row>
        <row r="120">
          <cell r="A120" t="str">
            <v>PCA6</v>
          </cell>
          <cell r="D120">
            <v>39264</v>
          </cell>
          <cell r="AA120">
            <v>2028583.333333333</v>
          </cell>
          <cell r="AB120">
            <v>1293654.4871794893</v>
          </cell>
        </row>
        <row r="121">
          <cell r="A121" t="str">
            <v>PCA6</v>
          </cell>
          <cell r="D121">
            <v>39295</v>
          </cell>
          <cell r="AA121">
            <v>2028583.333333333</v>
          </cell>
          <cell r="AB121">
            <v>1293654.4871794893</v>
          </cell>
        </row>
        <row r="122">
          <cell r="A122" t="str">
            <v>PCA6</v>
          </cell>
          <cell r="D122">
            <v>39326</v>
          </cell>
          <cell r="AA122">
            <v>2028583.333333333</v>
          </cell>
          <cell r="AB122">
            <v>1293654.4871794893</v>
          </cell>
        </row>
        <row r="123">
          <cell r="A123" t="str">
            <v>PCA6</v>
          </cell>
          <cell r="D123">
            <v>39356</v>
          </cell>
          <cell r="AA123">
            <v>2028583.333333333</v>
          </cell>
          <cell r="AB123">
            <v>1293654.4871794893</v>
          </cell>
        </row>
        <row r="124">
          <cell r="A124" t="str">
            <v>PCA6</v>
          </cell>
          <cell r="D124">
            <v>39387</v>
          </cell>
          <cell r="AA124">
            <v>2028583.333333333</v>
          </cell>
          <cell r="AB124">
            <v>1293654.4871794893</v>
          </cell>
        </row>
        <row r="125">
          <cell r="A125" t="str">
            <v>PCA6</v>
          </cell>
          <cell r="D125">
            <v>39417</v>
          </cell>
          <cell r="AA125">
            <v>2028583.333333333</v>
          </cell>
          <cell r="AB125">
            <v>1293654.4871794893</v>
          </cell>
        </row>
        <row r="126">
          <cell r="A126" t="str">
            <v>PCA7</v>
          </cell>
          <cell r="D126">
            <v>39448</v>
          </cell>
          <cell r="AA126">
            <v>2356000</v>
          </cell>
          <cell r="AB126">
            <v>1069694.0897435911</v>
          </cell>
        </row>
        <row r="127">
          <cell r="A127" t="str">
            <v>PCA7</v>
          </cell>
          <cell r="D127">
            <v>39479</v>
          </cell>
          <cell r="AA127">
            <v>2356000</v>
          </cell>
          <cell r="AB127">
            <v>1069694.0897435911</v>
          </cell>
        </row>
        <row r="128">
          <cell r="A128" t="str">
            <v>PCA7</v>
          </cell>
          <cell r="D128">
            <v>39508</v>
          </cell>
          <cell r="AA128">
            <v>2356000</v>
          </cell>
          <cell r="AB128">
            <v>1069694.0897435911</v>
          </cell>
        </row>
        <row r="129">
          <cell r="A129" t="str">
            <v>PCA7</v>
          </cell>
          <cell r="D129">
            <v>39539</v>
          </cell>
          <cell r="AA129">
            <v>2356000</v>
          </cell>
          <cell r="AB129">
            <v>1069694.0897435911</v>
          </cell>
        </row>
        <row r="130">
          <cell r="A130" t="str">
            <v>PCA7</v>
          </cell>
          <cell r="D130">
            <v>39569</v>
          </cell>
          <cell r="AA130">
            <v>2356000</v>
          </cell>
          <cell r="AB130">
            <v>1069694.0897435911</v>
          </cell>
        </row>
        <row r="131">
          <cell r="A131" t="str">
            <v>PCA7</v>
          </cell>
          <cell r="D131">
            <v>39600</v>
          </cell>
          <cell r="AA131">
            <v>2356000</v>
          </cell>
          <cell r="AB131">
            <v>1069694.0897435911</v>
          </cell>
        </row>
        <row r="132">
          <cell r="A132" t="str">
            <v>PCA7</v>
          </cell>
          <cell r="D132">
            <v>39630</v>
          </cell>
          <cell r="AA132">
            <v>2356000</v>
          </cell>
          <cell r="AB132">
            <v>1069694.0897435911</v>
          </cell>
        </row>
        <row r="133">
          <cell r="A133" t="str">
            <v>PCA7</v>
          </cell>
          <cell r="D133">
            <v>39661</v>
          </cell>
          <cell r="AA133">
            <v>2356000</v>
          </cell>
          <cell r="AB133">
            <v>1069694.0897435911</v>
          </cell>
        </row>
        <row r="134">
          <cell r="A134" t="str">
            <v>PCA7</v>
          </cell>
          <cell r="D134">
            <v>39692</v>
          </cell>
          <cell r="AA134">
            <v>2356000</v>
          </cell>
          <cell r="AB134">
            <v>1069694.0897435911</v>
          </cell>
        </row>
        <row r="135">
          <cell r="A135" t="str">
            <v>PCA7</v>
          </cell>
          <cell r="D135">
            <v>39722</v>
          </cell>
          <cell r="AA135">
            <v>2356000</v>
          </cell>
          <cell r="AB135">
            <v>1069694.0897435911</v>
          </cell>
        </row>
        <row r="136">
          <cell r="A136" t="str">
            <v>PCA7</v>
          </cell>
          <cell r="D136">
            <v>39753</v>
          </cell>
          <cell r="AA136">
            <v>2356000</v>
          </cell>
          <cell r="AB136">
            <v>1069694.0897435911</v>
          </cell>
        </row>
        <row r="137">
          <cell r="A137" t="str">
            <v>PCA7</v>
          </cell>
          <cell r="D137">
            <v>39783</v>
          </cell>
          <cell r="AA137">
            <v>2356000</v>
          </cell>
          <cell r="AB137">
            <v>1069694.0897435911</v>
          </cell>
        </row>
        <row r="138">
          <cell r="A138" t="str">
            <v>PCA8</v>
          </cell>
          <cell r="D138">
            <v>39814</v>
          </cell>
          <cell r="AA138">
            <v>2723000</v>
          </cell>
          <cell r="AB138">
            <v>810266.24358974502</v>
          </cell>
        </row>
        <row r="139">
          <cell r="A139" t="str">
            <v>PCA8</v>
          </cell>
          <cell r="D139">
            <v>39845</v>
          </cell>
          <cell r="AA139">
            <v>2723000</v>
          </cell>
          <cell r="AB139">
            <v>810266.24358974502</v>
          </cell>
        </row>
        <row r="140">
          <cell r="A140" t="str">
            <v>PCA8</v>
          </cell>
          <cell r="D140">
            <v>39873</v>
          </cell>
          <cell r="AA140">
            <v>2723000</v>
          </cell>
          <cell r="AB140">
            <v>810266.24358974502</v>
          </cell>
        </row>
        <row r="141">
          <cell r="A141" t="str">
            <v>PCA8</v>
          </cell>
          <cell r="D141">
            <v>39904</v>
          </cell>
          <cell r="AA141">
            <v>2723000</v>
          </cell>
          <cell r="AB141">
            <v>810266.24358974502</v>
          </cell>
        </row>
        <row r="142">
          <cell r="A142" t="str">
            <v>PCA8</v>
          </cell>
          <cell r="D142">
            <v>39934</v>
          </cell>
          <cell r="AA142">
            <v>2723000</v>
          </cell>
          <cell r="AB142">
            <v>810266.24358974502</v>
          </cell>
        </row>
        <row r="143">
          <cell r="A143" t="str">
            <v>PCA8</v>
          </cell>
          <cell r="D143">
            <v>39965</v>
          </cell>
          <cell r="AA143">
            <v>2723000</v>
          </cell>
          <cell r="AB143">
            <v>810266.24358974502</v>
          </cell>
        </row>
        <row r="144">
          <cell r="A144" t="str">
            <v>PCA8</v>
          </cell>
          <cell r="D144">
            <v>39995</v>
          </cell>
          <cell r="AA144">
            <v>2723000</v>
          </cell>
          <cell r="AB144">
            <v>810266.24358974502</v>
          </cell>
        </row>
        <row r="145">
          <cell r="A145" t="str">
            <v>PCA8</v>
          </cell>
          <cell r="D145">
            <v>40026</v>
          </cell>
          <cell r="AA145">
            <v>2723000</v>
          </cell>
          <cell r="AB145">
            <v>810266.24358974502</v>
          </cell>
        </row>
        <row r="146">
          <cell r="A146" t="str">
            <v>PCA8</v>
          </cell>
          <cell r="D146">
            <v>40057</v>
          </cell>
          <cell r="AA146">
            <v>2723000</v>
          </cell>
          <cell r="AB146">
            <v>810266.24358974502</v>
          </cell>
        </row>
        <row r="147">
          <cell r="A147" t="str">
            <v>PCA8</v>
          </cell>
          <cell r="D147">
            <v>40087</v>
          </cell>
          <cell r="AA147">
            <v>2723000</v>
          </cell>
          <cell r="AB147">
            <v>810266.24358974502</v>
          </cell>
        </row>
        <row r="148">
          <cell r="A148" t="str">
            <v>PCA8</v>
          </cell>
          <cell r="D148">
            <v>40118</v>
          </cell>
          <cell r="AA148">
            <v>2723000</v>
          </cell>
          <cell r="AB148">
            <v>810266.24358974502</v>
          </cell>
        </row>
        <row r="149">
          <cell r="A149" t="str">
            <v>PCA8</v>
          </cell>
          <cell r="D149">
            <v>40148</v>
          </cell>
          <cell r="AA149">
            <v>2723000</v>
          </cell>
          <cell r="AB149">
            <v>810266.24358974502</v>
          </cell>
        </row>
        <row r="150">
          <cell r="A150" t="str">
            <v>PCA9</v>
          </cell>
          <cell r="D150">
            <v>40179</v>
          </cell>
          <cell r="AA150">
            <v>3127750</v>
          </cell>
          <cell r="AB150">
            <v>511415.53846153949</v>
          </cell>
        </row>
        <row r="151">
          <cell r="A151" t="str">
            <v>PCA9</v>
          </cell>
          <cell r="D151">
            <v>40210</v>
          </cell>
          <cell r="AA151">
            <v>3127750</v>
          </cell>
          <cell r="AB151">
            <v>511415.53846153949</v>
          </cell>
        </row>
        <row r="152">
          <cell r="A152" t="str">
            <v>PCA9</v>
          </cell>
          <cell r="D152">
            <v>40238</v>
          </cell>
          <cell r="AA152">
            <v>3127750</v>
          </cell>
          <cell r="AB152">
            <v>511415.53846153949</v>
          </cell>
        </row>
        <row r="153">
          <cell r="A153" t="str">
            <v>PCA9</v>
          </cell>
          <cell r="D153">
            <v>40269</v>
          </cell>
          <cell r="AA153">
            <v>3127750</v>
          </cell>
          <cell r="AB153">
            <v>511415.53846153949</v>
          </cell>
        </row>
        <row r="154">
          <cell r="A154" t="str">
            <v>PCA9</v>
          </cell>
          <cell r="D154">
            <v>40299</v>
          </cell>
          <cell r="AA154">
            <v>3127750</v>
          </cell>
          <cell r="AB154">
            <v>511415.53846153949</v>
          </cell>
        </row>
        <row r="155">
          <cell r="A155" t="str">
            <v>PCA9</v>
          </cell>
          <cell r="D155">
            <v>40330</v>
          </cell>
          <cell r="AA155">
            <v>3127750</v>
          </cell>
          <cell r="AB155">
            <v>511415.53846153949</v>
          </cell>
        </row>
        <row r="156">
          <cell r="A156" t="str">
            <v>PCA9</v>
          </cell>
          <cell r="D156">
            <v>40360</v>
          </cell>
          <cell r="AA156">
            <v>3127750</v>
          </cell>
          <cell r="AB156">
            <v>511415.53846153949</v>
          </cell>
        </row>
        <row r="157">
          <cell r="A157" t="str">
            <v>PCA9</v>
          </cell>
          <cell r="D157">
            <v>40391</v>
          </cell>
          <cell r="AA157">
            <v>3127750</v>
          </cell>
          <cell r="AB157">
            <v>511415.53846153949</v>
          </cell>
        </row>
        <row r="158">
          <cell r="A158" t="str">
            <v>PCA9</v>
          </cell>
          <cell r="D158">
            <v>40422</v>
          </cell>
          <cell r="AA158">
            <v>3127750</v>
          </cell>
          <cell r="AB158">
            <v>511415.53846153949</v>
          </cell>
        </row>
        <row r="159">
          <cell r="A159" t="str">
            <v>PCA9</v>
          </cell>
          <cell r="D159">
            <v>40452</v>
          </cell>
          <cell r="AA159">
            <v>3127750</v>
          </cell>
          <cell r="AB159">
            <v>511415.53846153949</v>
          </cell>
        </row>
        <row r="160">
          <cell r="A160" t="str">
            <v>PCA9</v>
          </cell>
          <cell r="D160">
            <v>40483</v>
          </cell>
          <cell r="AA160">
            <v>3127750</v>
          </cell>
          <cell r="AB160">
            <v>511415.53846153949</v>
          </cell>
        </row>
        <row r="161">
          <cell r="A161" t="str">
            <v>PCA9</v>
          </cell>
          <cell r="D161">
            <v>40513</v>
          </cell>
          <cell r="AA161">
            <v>3127750</v>
          </cell>
          <cell r="AB161">
            <v>511415.53846153949</v>
          </cell>
        </row>
        <row r="162">
          <cell r="A162" t="str">
            <v>PCA10</v>
          </cell>
          <cell r="D162">
            <v>40544</v>
          </cell>
          <cell r="AA162">
            <v>3385750</v>
          </cell>
          <cell r="AB162">
            <v>177837.32692307807</v>
          </cell>
        </row>
        <row r="163">
          <cell r="A163" t="str">
            <v>PCA10</v>
          </cell>
          <cell r="D163">
            <v>40575</v>
          </cell>
          <cell r="AA163">
            <v>3385750</v>
          </cell>
          <cell r="AB163">
            <v>177837.32692307807</v>
          </cell>
        </row>
        <row r="164">
          <cell r="A164" t="str">
            <v>PCA10</v>
          </cell>
          <cell r="D164">
            <v>40603</v>
          </cell>
          <cell r="AA164">
            <v>3385750</v>
          </cell>
          <cell r="AB164">
            <v>177837.32692307807</v>
          </cell>
        </row>
        <row r="165">
          <cell r="A165" t="str">
            <v>PCA10</v>
          </cell>
          <cell r="D165">
            <v>40634</v>
          </cell>
          <cell r="AA165">
            <v>3385750</v>
          </cell>
          <cell r="AB165">
            <v>177837.32692307807</v>
          </cell>
        </row>
        <row r="166">
          <cell r="A166" t="str">
            <v>PCA10</v>
          </cell>
          <cell r="D166">
            <v>40664</v>
          </cell>
          <cell r="AA166">
            <v>3385750</v>
          </cell>
          <cell r="AB166">
            <v>177837.32692307807</v>
          </cell>
        </row>
        <row r="167">
          <cell r="A167" t="str">
            <v>PCA10</v>
          </cell>
          <cell r="D167">
            <v>40695</v>
          </cell>
          <cell r="AA167">
            <v>3385750</v>
          </cell>
          <cell r="AB167">
            <v>177837.32692307807</v>
          </cell>
        </row>
        <row r="168">
          <cell r="A168" t="str">
            <v>PCA10</v>
          </cell>
          <cell r="D168">
            <v>40725</v>
          </cell>
          <cell r="AA168">
            <v>3385750</v>
          </cell>
          <cell r="AB168">
            <v>177837.32692307807</v>
          </cell>
        </row>
        <row r="169">
          <cell r="A169" t="str">
            <v>PCA10</v>
          </cell>
          <cell r="D169">
            <v>40756</v>
          </cell>
          <cell r="AA169">
            <v>3385750</v>
          </cell>
          <cell r="AB169">
            <v>177837.32692307807</v>
          </cell>
        </row>
        <row r="170">
          <cell r="A170" t="str">
            <v>PCA10</v>
          </cell>
          <cell r="D170">
            <v>40787</v>
          </cell>
          <cell r="AA170">
            <v>3385750</v>
          </cell>
          <cell r="AB170">
            <v>177837.32692307807</v>
          </cell>
        </row>
        <row r="171">
          <cell r="A171" t="str">
            <v>PCA10</v>
          </cell>
          <cell r="D171">
            <v>40817</v>
          </cell>
          <cell r="AA171">
            <v>3385750</v>
          </cell>
          <cell r="AB171">
            <v>177837.32692307807</v>
          </cell>
        </row>
        <row r="172">
          <cell r="A172" t="str">
            <v>PCA10</v>
          </cell>
          <cell r="D172">
            <v>40848</v>
          </cell>
          <cell r="AA172">
            <v>3385750</v>
          </cell>
          <cell r="AB172">
            <v>177837.32692307807</v>
          </cell>
        </row>
        <row r="173">
          <cell r="A173" t="str">
            <v>PCA10</v>
          </cell>
          <cell r="D173">
            <v>40878</v>
          </cell>
          <cell r="AA173">
            <v>3385750</v>
          </cell>
          <cell r="AB173">
            <v>177837.32692307807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  <sheetName val="Compon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3">
          <cell r="E3">
            <v>38899</v>
          </cell>
        </row>
        <row r="4">
          <cell r="E4">
            <v>39134</v>
          </cell>
          <cell r="I4">
            <v>0.5</v>
          </cell>
        </row>
        <row r="5">
          <cell r="E5">
            <v>10</v>
          </cell>
          <cell r="I5" t="str">
            <v>Yes</v>
          </cell>
        </row>
        <row r="6">
          <cell r="E6">
            <v>8</v>
          </cell>
          <cell r="I6" t="str">
            <v>Yes</v>
          </cell>
        </row>
        <row r="8">
          <cell r="I8" t="str">
            <v>Max</v>
          </cell>
        </row>
        <row r="9">
          <cell r="E9">
            <v>252</v>
          </cell>
          <cell r="I9" t="str">
            <v>Levelized</v>
          </cell>
        </row>
        <row r="10">
          <cell r="E10">
            <v>25</v>
          </cell>
        </row>
        <row r="11">
          <cell r="E11">
            <v>6960</v>
          </cell>
        </row>
        <row r="12">
          <cell r="E12">
            <v>8630</v>
          </cell>
        </row>
        <row r="14">
          <cell r="E14">
            <v>11325.08</v>
          </cell>
        </row>
        <row r="15">
          <cell r="E15">
            <v>21336</v>
          </cell>
        </row>
        <row r="19">
          <cell r="E19">
            <v>0.35</v>
          </cell>
        </row>
        <row r="20">
          <cell r="E20">
            <v>1.5299999999999999E-2</v>
          </cell>
        </row>
        <row r="21">
          <cell r="E21">
            <v>7.4999999999999997E-2</v>
          </cell>
        </row>
        <row r="22">
          <cell r="E22">
            <v>1</v>
          </cell>
        </row>
        <row r="23">
          <cell r="E23">
            <v>0.85</v>
          </cell>
        </row>
        <row r="24">
          <cell r="E24">
            <v>0.50209999999999999</v>
          </cell>
        </row>
        <row r="26">
          <cell r="E26">
            <v>160000000</v>
          </cell>
        </row>
        <row r="27">
          <cell r="E27">
            <v>0.15020845833333332</v>
          </cell>
        </row>
        <row r="30">
          <cell r="E30">
            <v>260000000</v>
          </cell>
        </row>
        <row r="39">
          <cell r="E39">
            <v>1.0212765957446808</v>
          </cell>
          <cell r="F39">
            <v>1.043478260869565</v>
          </cell>
          <cell r="G39">
            <v>1.0666666666666664</v>
          </cell>
          <cell r="H39">
            <v>1.0909090909090906</v>
          </cell>
          <cell r="I39">
            <v>1.1034482758620687</v>
          </cell>
          <cell r="J39">
            <v>1.1294117647058821</v>
          </cell>
          <cell r="K39">
            <v>1.1566265060240963</v>
          </cell>
          <cell r="L39">
            <v>1.1707317073170731</v>
          </cell>
          <cell r="M39">
            <v>1.1999999999999997</v>
          </cell>
          <cell r="N39">
            <v>1.2151898734177213</v>
          </cell>
          <cell r="O39">
            <v>1.2467532467532465</v>
          </cell>
          <cell r="P39">
            <v>1.2631578947368418</v>
          </cell>
          <cell r="Q39">
            <v>1.2972972972972969</v>
          </cell>
          <cell r="R39">
            <v>1.3150684931506846</v>
          </cell>
          <cell r="S39">
            <v>1.333333333333333</v>
          </cell>
          <cell r="T39">
            <v>1.3714285714285712</v>
          </cell>
          <cell r="U39">
            <v>1.3913043478260869</v>
          </cell>
          <cell r="V39">
            <v>1.4117647058823528</v>
          </cell>
          <cell r="W39">
            <v>1.4545454545454544</v>
          </cell>
          <cell r="X39">
            <v>1.4769230769230766</v>
          </cell>
          <cell r="Y39">
            <v>1.4999999999999996</v>
          </cell>
          <cell r="Z39">
            <v>1.5483870967741931</v>
          </cell>
          <cell r="AA39">
            <v>1.5737704918032782</v>
          </cell>
          <cell r="AB39">
            <v>1.5999999999999994</v>
          </cell>
          <cell r="AC39">
            <v>1.655172413793103</v>
          </cell>
          <cell r="AD39">
            <v>1.6842105263157892</v>
          </cell>
          <cell r="AE39">
            <v>1.7142857142857135</v>
          </cell>
          <cell r="AF39">
            <v>1.7454545454545449</v>
          </cell>
        </row>
      </sheetData>
      <sheetData sheetId="2" refreshError="1">
        <row r="3">
          <cell r="I3">
            <v>0.44130000000000003</v>
          </cell>
        </row>
        <row r="6">
          <cell r="I6">
            <v>55657087.107978344</v>
          </cell>
        </row>
        <row r="8">
          <cell r="I8">
            <v>104.32744278665496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>
            <v>120000000</v>
          </cell>
        </row>
        <row r="7">
          <cell r="B7">
            <v>780108.63525000005</v>
          </cell>
        </row>
        <row r="8">
          <cell r="B8">
            <v>2135000</v>
          </cell>
        </row>
        <row r="23">
          <cell r="B23">
            <v>1543634.5770198947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335752.08906329999</v>
          </cell>
        </row>
        <row r="27">
          <cell r="B27">
            <v>126120750.3013332</v>
          </cell>
        </row>
        <row r="32">
          <cell r="B32">
            <v>120000000</v>
          </cell>
        </row>
        <row r="33">
          <cell r="B33">
            <v>100000000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 OM"/>
      <sheetName val="Zilkha WH OM"/>
      <sheetName val="Title Page"/>
      <sheetName val="Summary"/>
      <sheetName val="Construction Period Cash Flow"/>
      <sheetName val="Capital Expense Summary"/>
      <sheetName val="Detailed Income Statement"/>
      <sheetName val="Income Statement"/>
      <sheetName val="Balance Sheet"/>
      <sheetName val="Cash Flow"/>
      <sheetName val="&lt;presentation sheets  "/>
      <sheetName val="NON presentation sheets&gt;"/>
      <sheetName val="not used-Operating Expense Summ"/>
      <sheetName val="not used-Construction Summary"/>
      <sheetName val="not used-Capex &amp; Deprec Summ"/>
      <sheetName val="Transaction&amp;Transmission capex"/>
      <sheetName val="Book Depr Table"/>
      <sheetName val="OM Inputs"/>
      <sheetName val="Capex Inputs &amp; Tax Depr. Calcs."/>
      <sheetName val="Transmission Inputs"/>
      <sheetName val="BPA Costs PSE participatio"/>
      <sheetName val="Transmission Avail. Impact"/>
      <sheetName val="Transaction Cost Inputs"/>
      <sheetName val="Combined Financials"/>
      <sheetName val="General Inputs"/>
      <sheetName val="Provided to Gau 2-1-05"/>
      <sheetName val="Sensitivity Summary"/>
      <sheetName val="PSE Financial Structure Input"/>
      <sheetName val="Misc Tables Linked to Notes"/>
      <sheetName val="not used Debt Dervice Coverage"/>
      <sheetName val="not used Inpu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4">
          <cell r="P44">
            <v>2</v>
          </cell>
        </row>
        <row r="45">
          <cell r="M45">
            <v>10100000</v>
          </cell>
          <cell r="P45">
            <v>25000000</v>
          </cell>
        </row>
        <row r="46">
          <cell r="P46">
            <v>4.2000000000000003E-2</v>
          </cell>
        </row>
        <row r="47">
          <cell r="P47">
            <v>100000</v>
          </cell>
        </row>
        <row r="51">
          <cell r="G51">
            <v>149.4</v>
          </cell>
        </row>
        <row r="53">
          <cell r="D53">
            <v>2.5499999999999998E-2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JHS-4"/>
      <sheetName val="JHS-4 Adjstmts"/>
      <sheetName val="JHS-5"/>
      <sheetName val="JHS-5 compare"/>
      <sheetName val="JHS-5 Ex A-2 (TRB)"/>
      <sheetName val="JHS-5 Ex A-3 (C)"/>
      <sheetName val="JHS-5 Ex A-4 (ProdAdj)"/>
      <sheetName val="JHS-5 Ex A-5 (PwrCsts)"/>
      <sheetName val="JHS-5 Ex D"/>
      <sheetName val="JHS-6"/>
      <sheetName val="Golden-RevReq"/>
      <sheetName val="DWH-4"/>
      <sheetName val="Pwr Csts"/>
      <sheetName val="RY Pwr Cst"/>
      <sheetName val="PC TY"/>
      <sheetName val="(C) Production OM"/>
      <sheetName val="PC Recon"/>
      <sheetName val="Beg Prod Plant"/>
      <sheetName val="Beg Prod Ratebase"/>
      <sheetName val="EB&amp;Taxes"/>
      <sheetName val="557"/>
      <sheetName val="ProdFctr"/>
      <sheetName val="Rlfwd"/>
      <sheetName val="Diff"/>
      <sheetName val="JHS-4 Orig"/>
      <sheetName val="JHS-6 Change"/>
      <sheetName val="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9">
          <cell r="E9">
            <v>252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</row>
        <row r="682">
          <cell r="AA682">
            <v>20.85</v>
          </cell>
          <cell r="AB682">
            <v>0</v>
          </cell>
          <cell r="AC682">
            <v>0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</row>
        <row r="686">
          <cell r="AC686">
            <v>3625.3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</row>
        <row r="734">
          <cell r="AC734">
            <v>2599393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</row>
        <row r="864">
          <cell r="AC864">
            <v>526000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</row>
        <row r="1064">
          <cell r="AC1064">
            <v>-500000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</row>
        <row r="1286">
          <cell r="AB1286">
            <v>-450408.67</v>
          </cell>
          <cell r="AC1286">
            <v>-450408.67</v>
          </cell>
        </row>
        <row r="1287">
          <cell r="AC1287">
            <v>-37547.620000000003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</row>
        <row r="1322">
          <cell r="AC1322">
            <v>-249455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</row>
        <row r="1349">
          <cell r="AC1349">
            <v>-338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</row>
        <row r="1387">
          <cell r="AB1387">
            <v>-150000</v>
          </cell>
          <cell r="AC1387">
            <v>-150000</v>
          </cell>
        </row>
        <row r="1388">
          <cell r="AC1388">
            <v>-2599393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_Budget"/>
      <sheetName val="R2_Budget"/>
      <sheetName val="Lookup_Tbl"/>
      <sheetName val="Rock_Island_1"/>
      <sheetName val="Rock_Island_2"/>
      <sheetName val="55 Series_JunPmt-OLD"/>
      <sheetName val="RI1 55 - 97B"/>
      <sheetName val="RI 1&amp;2 97AB"/>
      <sheetName val="2001A_RI1_Estimate"/>
      <sheetName val="2001A_RI2_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Title Page"/>
      <sheetName val="Pro Forma Income Statement"/>
      <sheetName val="Pro Forma IS Summary"/>
      <sheetName val="BS-INPUT"/>
      <sheetName val="CF-Input"/>
      <sheetName val="Assumptions (Input)"/>
      <sheetName val="Crystal Ball In Out"/>
      <sheetName val="Sensitivity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7">
          <cell r="A77" t="str">
            <v>Line 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/>
      <sheetData sheetId="22"/>
      <sheetData sheetId="23"/>
      <sheetData sheetId="24"/>
      <sheetData sheetId="25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Cover"/>
      <sheetName val="2.26"/>
      <sheetName val="Ex D"/>
      <sheetName val="Ex D-1"/>
      <sheetName val="ERB"/>
      <sheetName val="Cabot "/>
      <sheetName val="Cabot.Backup"/>
      <sheetName val="Tenaska"/>
      <sheetName val="Tenaska.Backup"/>
      <sheetName val="BEP"/>
      <sheetName val="WR Relic"/>
      <sheetName val="WRPC"/>
      <sheetName val="WR.DFIT.Backup"/>
      <sheetName val="Canwest Liab"/>
      <sheetName val="HR"/>
      <sheetName val="BS"/>
      <sheetName val="Rate"/>
      <sheetName val="Timeline"/>
      <sheetName val="Tax.WR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</sheetNames>
    <sheetDataSet>
      <sheetData sheetId="0" refreshError="1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  <sheetName val="4.04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1">
          <cell r="B11">
            <v>11862537</v>
          </cell>
        </row>
      </sheetData>
      <sheetData sheetId="28"/>
      <sheetData sheetId="29"/>
      <sheetData sheetId="3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M Tables"/>
      <sheetName val="AWEC 38 2018 no ARC"/>
      <sheetName val="AWEC 34 2019 w ARC"/>
      <sheetName val="AWEC 36 Mtzd PTCs"/>
      <sheetName val="AWEC 46 Total PTCs"/>
      <sheetName val="AWEC 49 PSE Int Tab 1"/>
      <sheetName val="AWEC 49 PSE Int Tab 2"/>
      <sheetName val="Summary - 1065"/>
      <sheetName val="Supports =&gt;"/>
      <sheetName val="1065"/>
      <sheetName val="PP"/>
      <sheetName val="ARO 12-2017"/>
    </sheetNames>
    <definedNames>
      <definedName name="Number_of_Payments" refersTo="#REF!"/>
      <definedName name="Values_Entered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</row>
        <row r="270">
          <cell r="R270">
            <v>0</v>
          </cell>
          <cell r="S270">
            <v>205776.56</v>
          </cell>
          <cell r="T270">
            <v>272399.3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</row>
        <row r="500">
          <cell r="R500">
            <v>0</v>
          </cell>
          <cell r="S500">
            <v>0</v>
          </cell>
          <cell r="T500">
            <v>10144618.43</v>
          </cell>
        </row>
        <row r="501">
          <cell r="R501">
            <v>0</v>
          </cell>
          <cell r="S501">
            <v>0</v>
          </cell>
          <cell r="T501">
            <v>212634.15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</row>
        <row r="561">
          <cell r="R561">
            <v>0</v>
          </cell>
          <cell r="S561">
            <v>0</v>
          </cell>
          <cell r="T561">
            <v>40009301</v>
          </cell>
        </row>
        <row r="562">
          <cell r="R562">
            <v>0</v>
          </cell>
          <cell r="S562">
            <v>0</v>
          </cell>
          <cell r="T562">
            <v>-40009301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</row>
        <row r="580">
          <cell r="R580">
            <v>0</v>
          </cell>
          <cell r="S580">
            <v>0</v>
          </cell>
          <cell r="T580">
            <v>783.5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</row>
        <row r="627">
          <cell r="R627">
            <v>0</v>
          </cell>
          <cell r="S627">
            <v>496</v>
          </cell>
          <cell r="T627">
            <v>3305.19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</row>
        <row r="849">
          <cell r="R849">
            <v>0</v>
          </cell>
          <cell r="S849">
            <v>0</v>
          </cell>
          <cell r="T849">
            <v>340757</v>
          </cell>
        </row>
        <row r="850">
          <cell r="R850">
            <v>0</v>
          </cell>
          <cell r="S850">
            <v>0</v>
          </cell>
          <cell r="T850">
            <v>16000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</row>
        <row r="1004">
          <cell r="T1004">
            <v>-80250000</v>
          </cell>
        </row>
        <row r="1005">
          <cell r="T1005">
            <v>-200000000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</row>
        <row r="1007">
          <cell r="T1007">
            <v>-431100</v>
          </cell>
        </row>
        <row r="1008">
          <cell r="T1008">
            <v>-1458300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</row>
        <row r="1124">
          <cell r="R1124">
            <v>1.19</v>
          </cell>
          <cell r="S1124">
            <v>5.95</v>
          </cell>
          <cell r="T1124">
            <v>14.76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0">
          <cell r="T1320">
            <v>-3250409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</row>
        <row r="1344">
          <cell r="R1344">
            <v>0</v>
          </cell>
          <cell r="S1344">
            <v>0</v>
          </cell>
          <cell r="T1344">
            <v>-256699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</row>
        <row r="1373">
          <cell r="R1373">
            <v>0</v>
          </cell>
          <cell r="S1373">
            <v>0</v>
          </cell>
          <cell r="T1373">
            <v>-967879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</row>
        <row r="1400">
          <cell r="R1400">
            <v>0</v>
          </cell>
          <cell r="S1400">
            <v>0</v>
          </cell>
          <cell r="T1400">
            <v>-97579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</row>
        <row r="1450">
          <cell r="R1450">
            <v>0</v>
          </cell>
          <cell r="S1450">
            <v>0</v>
          </cell>
          <cell r="T1450">
            <v>-13468.61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RB Exh. A-2"/>
      <sheetName val="Plant Balances"/>
      <sheetName val="Accum. Deprec."/>
      <sheetName val="FERCAdj.line 48"/>
      <sheetName val="DFIT"/>
      <sheetName val="DFIT.Colstrip T &amp; D.Mike"/>
      <sheetName val="Transmission 2005"/>
      <sheetName val="Transmission 2004"/>
      <sheetName val="BS"/>
      <sheetName val="Sheet1"/>
      <sheetName val="DWNLD"/>
      <sheetName val="3_2005 Colstrip T&amp;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NIM Summary"/>
      <sheetName val="NIM Summary wo WH"/>
      <sheetName val="Amort Summary"/>
      <sheetName val="Prices"/>
      <sheetName val="Transmission"/>
      <sheetName val="DA Wind"/>
      <sheetName val="Fred1"/>
      <sheetName val="Peaking Costs"/>
      <sheetName val="MiDC Capacity Calc"/>
      <sheetName val="Peaking Summary"/>
      <sheetName val="Exch 2007Calc"/>
      <sheetName val="Exch winter 2005-2006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557 TYE 9.30.05"/>
      <sheetName val="CPP_Payments 8.02.05"/>
      <sheetName val="BEP TYE9.30.05"/>
      <sheetName val="Wild Horse GRC"/>
      <sheetName val="Hopkins Ridge GRC"/>
      <sheetName val="Douglas Stlmt"/>
      <sheetName val="MidC"/>
      <sheetName val="MidC Debt"/>
      <sheetName val="Rocky Reach"/>
      <sheetName val="Rock Island 1"/>
      <sheetName val="Rock Island 2"/>
      <sheetName val="Peaking Recon"/>
      <sheetName val="Exch 2007Costs"/>
      <sheetName val="Hopkins Ridge"/>
      <sheetName val="Forecast Adjustment"/>
      <sheetName val="Pt Roberts"/>
      <sheetName val="Peaking Capacity"/>
      <sheetName val="Historical Oil Run"/>
      <sheetName val="Oil Cost diff MWhs GRC"/>
      <sheetName val="Winter Peak 2005-2006"/>
      <sheetName val="Colstrip 1&amp;2 GRC"/>
      <sheetName val="Colstrip 3&amp;4 GRC"/>
      <sheetName val="Winter Summary"/>
      <sheetName val="Estimate for wheeling"/>
      <sheetName val="#REF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pane xSplit="2" ySplit="7" topLeftCell="C8" activePane="bottomRight" state="frozen"/>
      <selection activeCell="G94" sqref="G94"/>
      <selection pane="topRight" activeCell="G94" sqref="G94"/>
      <selection pane="bottomLeft" activeCell="G94" sqref="G94"/>
      <selection pane="bottomRight" activeCell="D54" sqref="D54"/>
    </sheetView>
  </sheetViews>
  <sheetFormatPr defaultRowHeight="15" x14ac:dyDescent="0.25"/>
  <cols>
    <col min="1" max="1" width="4.28515625" bestFit="1" customWidth="1"/>
    <col min="2" max="2" width="37.7109375" bestFit="1" customWidth="1"/>
    <col min="3" max="3" width="14.42578125" bestFit="1" customWidth="1"/>
    <col min="4" max="4" width="16.28515625" bestFit="1" customWidth="1"/>
    <col min="5" max="5" width="13.7109375" bestFit="1" customWidth="1"/>
  </cols>
  <sheetData>
    <row r="1" spans="1:6" x14ac:dyDescent="0.25">
      <c r="A1" s="1" t="s">
        <v>37</v>
      </c>
    </row>
    <row r="2" spans="1:6" x14ac:dyDescent="0.25">
      <c r="A2" s="1" t="s">
        <v>43</v>
      </c>
    </row>
    <row r="3" spans="1:6" x14ac:dyDescent="0.25">
      <c r="A3" s="1" t="s">
        <v>44</v>
      </c>
    </row>
    <row r="5" spans="1:6" x14ac:dyDescent="0.25">
      <c r="D5" s="20"/>
      <c r="E5" s="20"/>
    </row>
    <row r="6" spans="1:6" x14ac:dyDescent="0.25">
      <c r="C6" s="16" t="s">
        <v>15</v>
      </c>
      <c r="D6" s="20"/>
      <c r="E6" s="20"/>
    </row>
    <row r="7" spans="1:6" x14ac:dyDescent="0.25">
      <c r="A7" s="10" t="s">
        <v>36</v>
      </c>
      <c r="B7" s="7" t="s">
        <v>8</v>
      </c>
      <c r="C7" s="7" t="s">
        <v>38</v>
      </c>
      <c r="D7" s="7" t="s">
        <v>16</v>
      </c>
      <c r="E7" s="7" t="s">
        <v>20</v>
      </c>
      <c r="F7" s="7" t="s">
        <v>20</v>
      </c>
    </row>
    <row r="9" spans="1:6" x14ac:dyDescent="0.25">
      <c r="A9" s="17">
        <v>1</v>
      </c>
      <c r="B9" t="s">
        <v>53</v>
      </c>
      <c r="C9" s="3"/>
      <c r="D9" s="3">
        <f>D25</f>
        <v>-1299347.8499203303</v>
      </c>
      <c r="E9" s="3"/>
    </row>
    <row r="10" spans="1:6" x14ac:dyDescent="0.25">
      <c r="A10" s="17">
        <f>A9+1</f>
        <v>2</v>
      </c>
      <c r="B10" t="s">
        <v>52</v>
      </c>
      <c r="D10" s="44" t="s">
        <v>51</v>
      </c>
    </row>
    <row r="11" spans="1:6" x14ac:dyDescent="0.25">
      <c r="A11" s="17">
        <f>A10+1</f>
        <v>3</v>
      </c>
      <c r="B11" t="s">
        <v>54</v>
      </c>
      <c r="D11" s="44" t="s">
        <v>51</v>
      </c>
    </row>
    <row r="12" spans="1:6" x14ac:dyDescent="0.25">
      <c r="A12" s="17">
        <f>A11+1</f>
        <v>4</v>
      </c>
      <c r="D12" s="4"/>
    </row>
    <row r="13" spans="1:6" ht="15.75" thickBot="1" x14ac:dyDescent="0.3">
      <c r="A13" s="17">
        <f t="shared" ref="A13" si="0">A12+1</f>
        <v>5</v>
      </c>
      <c r="B13" t="s">
        <v>50</v>
      </c>
      <c r="D13" s="9">
        <f>SUM(D9:D12)</f>
        <v>-1299347.8499203303</v>
      </c>
    </row>
    <row r="14" spans="1:6" ht="16.5" thickTop="1" thickBot="1" x14ac:dyDescent="0.3">
      <c r="A14" s="17">
        <f t="shared" ref="A14" si="1">A13+1</f>
        <v>6</v>
      </c>
      <c r="F14" s="6"/>
    </row>
    <row r="15" spans="1:6" x14ac:dyDescent="0.25">
      <c r="A15" s="42">
        <f t="shared" ref="A15:A64" si="2">A14+1</f>
        <v>7</v>
      </c>
      <c r="B15" s="21"/>
      <c r="C15" s="21"/>
      <c r="D15" s="21"/>
      <c r="E15" s="21"/>
      <c r="F15" s="22"/>
    </row>
    <row r="16" spans="1:6" x14ac:dyDescent="0.25">
      <c r="A16" s="17">
        <f t="shared" si="2"/>
        <v>8</v>
      </c>
      <c r="B16" t="s">
        <v>28</v>
      </c>
    </row>
    <row r="17" spans="1:6" x14ac:dyDescent="0.25">
      <c r="A17" s="17">
        <f t="shared" si="2"/>
        <v>9</v>
      </c>
    </row>
    <row r="18" spans="1:6" x14ac:dyDescent="0.25">
      <c r="A18" s="17">
        <f t="shared" si="2"/>
        <v>10</v>
      </c>
      <c r="B18" s="5" t="s">
        <v>9</v>
      </c>
      <c r="C18" s="3">
        <v>-176254760.97999984</v>
      </c>
      <c r="D18" s="3">
        <f>-D36</f>
        <v>-111946494.45999984</v>
      </c>
      <c r="E18" s="3">
        <f>D18-C18</f>
        <v>64308266.519999996</v>
      </c>
      <c r="F18" s="6">
        <v>1</v>
      </c>
    </row>
    <row r="19" spans="1:6" x14ac:dyDescent="0.25">
      <c r="A19" s="17">
        <f t="shared" si="2"/>
        <v>11</v>
      </c>
      <c r="B19" s="5"/>
      <c r="F19" s="6"/>
    </row>
    <row r="20" spans="1:6" x14ac:dyDescent="0.25">
      <c r="A20" s="17">
        <f t="shared" si="2"/>
        <v>12</v>
      </c>
      <c r="B20" s="5" t="s">
        <v>10</v>
      </c>
      <c r="C20" s="2">
        <f>C43</f>
        <v>145896087.8964</v>
      </c>
      <c r="D20" s="2">
        <f>D43</f>
        <v>99049462.930000007</v>
      </c>
      <c r="E20" s="2">
        <f>D20-C20</f>
        <v>-46846624.966399997</v>
      </c>
      <c r="F20" s="6" t="s">
        <v>24</v>
      </c>
    </row>
    <row r="21" spans="1:6" x14ac:dyDescent="0.25">
      <c r="A21" s="17">
        <f t="shared" si="2"/>
        <v>13</v>
      </c>
      <c r="B21" s="5"/>
      <c r="F21" s="6"/>
    </row>
    <row r="22" spans="1:6" x14ac:dyDescent="0.25">
      <c r="A22" s="17">
        <f t="shared" si="2"/>
        <v>14</v>
      </c>
      <c r="B22" s="5" t="s">
        <v>11</v>
      </c>
      <c r="C22" s="2">
        <v>-129618737.05697709</v>
      </c>
      <c r="D22" s="2">
        <v>0</v>
      </c>
      <c r="E22" s="2">
        <f>D22-C22</f>
        <v>129618737.05697709</v>
      </c>
      <c r="F22" s="6">
        <v>5</v>
      </c>
    </row>
    <row r="23" spans="1:6" x14ac:dyDescent="0.25">
      <c r="A23" s="17">
        <f t="shared" si="2"/>
        <v>15</v>
      </c>
      <c r="B23" s="5"/>
      <c r="C23" s="18"/>
      <c r="D23" s="18"/>
      <c r="E23" s="18"/>
      <c r="F23" s="6"/>
    </row>
    <row r="24" spans="1:6" x14ac:dyDescent="0.25">
      <c r="A24" s="17">
        <f t="shared" si="2"/>
        <v>16</v>
      </c>
      <c r="B24" s="5" t="s">
        <v>12</v>
      </c>
      <c r="C24" s="12">
        <f>SUM(C18:C23)</f>
        <v>-159977410.14057693</v>
      </c>
      <c r="D24" s="12">
        <f>SUM(D18:D23)</f>
        <v>-12897031.529999837</v>
      </c>
      <c r="E24" s="12">
        <f>SUM(E18:E23)</f>
        <v>147080378.61057711</v>
      </c>
      <c r="F24" s="6"/>
    </row>
    <row r="25" spans="1:6" x14ac:dyDescent="0.25">
      <c r="A25" s="17">
        <f t="shared" si="2"/>
        <v>17</v>
      </c>
      <c r="B25" s="19" t="s">
        <v>13</v>
      </c>
      <c r="C25" s="2">
        <v>-16181249.119381841</v>
      </c>
      <c r="D25" s="2">
        <v>-1299347.8499203303</v>
      </c>
      <c r="E25" s="12">
        <f>D25-C25</f>
        <v>14881901.269461511</v>
      </c>
      <c r="F25" s="6"/>
    </row>
    <row r="26" spans="1:6" x14ac:dyDescent="0.25">
      <c r="A26" s="17">
        <f t="shared" si="2"/>
        <v>18</v>
      </c>
      <c r="B26" s="5"/>
      <c r="F26" s="6"/>
    </row>
    <row r="27" spans="1:6" x14ac:dyDescent="0.25">
      <c r="A27" s="17">
        <f t="shared" si="2"/>
        <v>19</v>
      </c>
      <c r="B27" s="19" t="s">
        <v>14</v>
      </c>
      <c r="C27" s="3">
        <f>SUM(C20:C22)</f>
        <v>16277350.839422911</v>
      </c>
      <c r="D27" s="3">
        <f>SUM(D20:D22)</f>
        <v>99049462.930000007</v>
      </c>
      <c r="E27" s="2">
        <f>D27-C27</f>
        <v>82772112.090577096</v>
      </c>
      <c r="F27" s="6"/>
    </row>
    <row r="28" spans="1:6" x14ac:dyDescent="0.25">
      <c r="A28" s="17">
        <f t="shared" si="2"/>
        <v>20</v>
      </c>
      <c r="F28" s="6"/>
    </row>
    <row r="29" spans="1:6" ht="15.75" thickBot="1" x14ac:dyDescent="0.3">
      <c r="A29" s="17">
        <f t="shared" si="2"/>
        <v>21</v>
      </c>
      <c r="F29" s="6"/>
    </row>
    <row r="30" spans="1:6" x14ac:dyDescent="0.25">
      <c r="A30" s="42">
        <f t="shared" si="2"/>
        <v>22</v>
      </c>
      <c r="B30" s="21"/>
      <c r="C30" s="21"/>
      <c r="D30" s="21"/>
      <c r="E30" s="21"/>
      <c r="F30" s="22"/>
    </row>
    <row r="31" spans="1:6" x14ac:dyDescent="0.25">
      <c r="A31" s="17">
        <f t="shared" si="2"/>
        <v>23</v>
      </c>
      <c r="F31" s="6"/>
    </row>
    <row r="32" spans="1:6" x14ac:dyDescent="0.25">
      <c r="A32" s="17">
        <f t="shared" si="2"/>
        <v>24</v>
      </c>
      <c r="B32" t="s">
        <v>19</v>
      </c>
      <c r="F32" s="6"/>
    </row>
    <row r="33" spans="1:6" x14ac:dyDescent="0.25">
      <c r="A33" s="17">
        <f t="shared" si="2"/>
        <v>25</v>
      </c>
      <c r="B33" s="17" t="s">
        <v>0</v>
      </c>
      <c r="C33" s="3">
        <v>323313129.24999988</v>
      </c>
      <c r="D33" s="3">
        <f>C33</f>
        <v>323313129.24999988</v>
      </c>
      <c r="E33" s="3">
        <f>D33-C33</f>
        <v>0</v>
      </c>
      <c r="F33" s="6"/>
    </row>
    <row r="34" spans="1:6" x14ac:dyDescent="0.25">
      <c r="A34" s="17">
        <f t="shared" si="2"/>
        <v>26</v>
      </c>
      <c r="B34" s="17" t="s">
        <v>1</v>
      </c>
      <c r="C34" s="2">
        <v>-179212501.53000003</v>
      </c>
      <c r="D34" s="2">
        <f>C34</f>
        <v>-179212501.53000003</v>
      </c>
      <c r="E34" s="2">
        <f>D34-C34</f>
        <v>0</v>
      </c>
      <c r="F34" s="6"/>
    </row>
    <row r="35" spans="1:6" x14ac:dyDescent="0.25">
      <c r="A35" s="17">
        <f t="shared" si="2"/>
        <v>27</v>
      </c>
      <c r="B35" s="17" t="s">
        <v>2</v>
      </c>
      <c r="C35" s="2">
        <v>32154133.260000002</v>
      </c>
      <c r="D35" s="2">
        <f>-C35</f>
        <v>-32154133.260000002</v>
      </c>
      <c r="E35" s="2">
        <f>D35-C35</f>
        <v>-64308266.520000003</v>
      </c>
      <c r="F35" s="6">
        <v>1</v>
      </c>
    </row>
    <row r="36" spans="1:6" ht="15.75" thickBot="1" x14ac:dyDescent="0.3">
      <c r="A36" s="17">
        <f t="shared" si="2"/>
        <v>28</v>
      </c>
      <c r="B36" s="17" t="s">
        <v>3</v>
      </c>
      <c r="C36" s="15">
        <f>SUM(C33:C35)</f>
        <v>176254760.97999984</v>
      </c>
      <c r="D36" s="15">
        <f>SUM(D33:D35)</f>
        <v>111946494.45999984</v>
      </c>
      <c r="E36" s="15">
        <f>SUM(E33:E35)</f>
        <v>-64308266.520000003</v>
      </c>
      <c r="F36" s="6"/>
    </row>
    <row r="37" spans="1:6" ht="15.75" thickTop="1" x14ac:dyDescent="0.25">
      <c r="A37" s="17">
        <f t="shared" si="2"/>
        <v>29</v>
      </c>
    </row>
    <row r="38" spans="1:6" x14ac:dyDescent="0.25">
      <c r="A38" s="17">
        <f t="shared" si="2"/>
        <v>30</v>
      </c>
      <c r="B38" t="s">
        <v>22</v>
      </c>
    </row>
    <row r="39" spans="1:6" x14ac:dyDescent="0.25">
      <c r="A39" s="17">
        <f t="shared" si="2"/>
        <v>31</v>
      </c>
      <c r="B39" s="11" t="s">
        <v>4</v>
      </c>
      <c r="C39" s="3">
        <v>178247202</v>
      </c>
      <c r="D39" s="3">
        <v>125379067</v>
      </c>
      <c r="E39" s="3">
        <f>D39-C39</f>
        <v>-52868135</v>
      </c>
      <c r="F39" s="6">
        <v>2</v>
      </c>
    </row>
    <row r="40" spans="1:6" x14ac:dyDescent="0.25">
      <c r="A40" s="17">
        <f t="shared" si="2"/>
        <v>32</v>
      </c>
      <c r="B40" s="11" t="s">
        <v>5</v>
      </c>
      <c r="C40" s="2">
        <v>-4698559.5</v>
      </c>
      <c r="D40" s="2">
        <v>0</v>
      </c>
      <c r="E40" s="2">
        <f>D40-C40</f>
        <v>4698559.5</v>
      </c>
      <c r="F40" s="6">
        <v>3</v>
      </c>
    </row>
    <row r="41" spans="1:6" x14ac:dyDescent="0.25">
      <c r="A41" s="17">
        <f t="shared" si="2"/>
        <v>33</v>
      </c>
      <c r="B41" s="11" t="s">
        <v>6</v>
      </c>
      <c r="C41" s="2">
        <v>-32154133.260000002</v>
      </c>
      <c r="D41" s="2">
        <f>-D39*0.21</f>
        <v>-26329604.07</v>
      </c>
      <c r="E41" s="2">
        <f>D41-C41</f>
        <v>5824529.1900000013</v>
      </c>
      <c r="F41" s="27" t="s">
        <v>29</v>
      </c>
    </row>
    <row r="42" spans="1:6" x14ac:dyDescent="0.25">
      <c r="A42" s="17">
        <f t="shared" si="2"/>
        <v>34</v>
      </c>
      <c r="B42" s="11" t="s">
        <v>7</v>
      </c>
      <c r="C42" s="2">
        <f>C41*(0.21-0.35)</f>
        <v>4501578.6563999997</v>
      </c>
      <c r="D42" s="2">
        <v>0</v>
      </c>
      <c r="E42" s="2">
        <f>D42-C42</f>
        <v>-4501578.6563999997</v>
      </c>
      <c r="F42" s="6" t="s">
        <v>35</v>
      </c>
    </row>
    <row r="43" spans="1:6" ht="15.75" thickBot="1" x14ac:dyDescent="0.3">
      <c r="A43" s="17">
        <f t="shared" si="2"/>
        <v>35</v>
      </c>
      <c r="B43" s="11" t="s">
        <v>23</v>
      </c>
      <c r="C43" s="15">
        <f>SUM(C39:C42)</f>
        <v>145896087.8964</v>
      </c>
      <c r="D43" s="15">
        <f>SUM(D39:D42)</f>
        <v>99049462.930000007</v>
      </c>
      <c r="E43" s="15">
        <f>SUM(E39:E42)</f>
        <v>-46846624.966400005</v>
      </c>
    </row>
    <row r="44" spans="1:6" ht="15.75" thickTop="1" x14ac:dyDescent="0.25">
      <c r="A44" s="17">
        <f t="shared" si="2"/>
        <v>36</v>
      </c>
    </row>
    <row r="45" spans="1:6" x14ac:dyDescent="0.25">
      <c r="A45" s="17">
        <f t="shared" si="2"/>
        <v>37</v>
      </c>
      <c r="C45" s="2"/>
    </row>
    <row r="46" spans="1:6" x14ac:dyDescent="0.25">
      <c r="A46" s="17">
        <f t="shared" si="2"/>
        <v>38</v>
      </c>
      <c r="B46" s="24" t="s">
        <v>21</v>
      </c>
    </row>
    <row r="47" spans="1:6" x14ac:dyDescent="0.25">
      <c r="A47" s="17">
        <f t="shared" si="2"/>
        <v>39</v>
      </c>
      <c r="B47" s="23"/>
    </row>
    <row r="48" spans="1:6" x14ac:dyDescent="0.25">
      <c r="A48" s="17">
        <f t="shared" si="2"/>
        <v>40</v>
      </c>
      <c r="B48" s="23" t="s">
        <v>39</v>
      </c>
    </row>
    <row r="49" spans="1:2" x14ac:dyDescent="0.25">
      <c r="A49" s="17">
        <f t="shared" si="2"/>
        <v>41</v>
      </c>
      <c r="B49" s="25" t="s">
        <v>40</v>
      </c>
    </row>
    <row r="50" spans="1:2" x14ac:dyDescent="0.25">
      <c r="A50" s="17">
        <f t="shared" si="2"/>
        <v>42</v>
      </c>
      <c r="B50" s="23"/>
    </row>
    <row r="51" spans="1:2" x14ac:dyDescent="0.25">
      <c r="A51" s="17">
        <f t="shared" si="2"/>
        <v>43</v>
      </c>
      <c r="B51" s="23" t="s">
        <v>26</v>
      </c>
    </row>
    <row r="52" spans="1:2" x14ac:dyDescent="0.25">
      <c r="A52" s="17">
        <f t="shared" si="2"/>
        <v>44</v>
      </c>
      <c r="B52" s="25" t="s">
        <v>27</v>
      </c>
    </row>
    <row r="53" spans="1:2" x14ac:dyDescent="0.25">
      <c r="A53" s="17">
        <f t="shared" si="2"/>
        <v>45</v>
      </c>
      <c r="B53" s="23"/>
    </row>
    <row r="54" spans="1:2" x14ac:dyDescent="0.25">
      <c r="A54" s="17">
        <f t="shared" si="2"/>
        <v>46</v>
      </c>
      <c r="B54" s="23" t="s">
        <v>25</v>
      </c>
    </row>
    <row r="55" spans="1:2" x14ac:dyDescent="0.25">
      <c r="A55" s="17">
        <f t="shared" si="2"/>
        <v>47</v>
      </c>
      <c r="B55" s="23"/>
    </row>
    <row r="56" spans="1:2" x14ac:dyDescent="0.25">
      <c r="A56" s="17">
        <f t="shared" si="2"/>
        <v>48</v>
      </c>
      <c r="B56" s="23" t="s">
        <v>41</v>
      </c>
    </row>
    <row r="57" spans="1:2" x14ac:dyDescent="0.25">
      <c r="A57" s="17">
        <f t="shared" si="2"/>
        <v>49</v>
      </c>
      <c r="B57" s="25" t="s">
        <v>42</v>
      </c>
    </row>
    <row r="58" spans="1:2" x14ac:dyDescent="0.25">
      <c r="A58" s="17">
        <f t="shared" si="2"/>
        <v>50</v>
      </c>
      <c r="B58" s="23"/>
    </row>
    <row r="59" spans="1:2" x14ac:dyDescent="0.25">
      <c r="A59" s="17">
        <f t="shared" si="2"/>
        <v>51</v>
      </c>
      <c r="B59" s="26" t="s">
        <v>30</v>
      </c>
    </row>
    <row r="60" spans="1:2" x14ac:dyDescent="0.25">
      <c r="A60" s="17">
        <f t="shared" si="2"/>
        <v>52</v>
      </c>
      <c r="B60" s="26" t="s">
        <v>31</v>
      </c>
    </row>
    <row r="61" spans="1:2" x14ac:dyDescent="0.25">
      <c r="A61" s="17">
        <f t="shared" si="2"/>
        <v>53</v>
      </c>
      <c r="B61" s="26" t="s">
        <v>32</v>
      </c>
    </row>
    <row r="62" spans="1:2" x14ac:dyDescent="0.25">
      <c r="A62" s="17">
        <f t="shared" si="2"/>
        <v>54</v>
      </c>
      <c r="B62" s="23"/>
    </row>
    <row r="63" spans="1:2" x14ac:dyDescent="0.25">
      <c r="A63" s="17">
        <f t="shared" si="2"/>
        <v>55</v>
      </c>
      <c r="B63" s="23" t="s">
        <v>33</v>
      </c>
    </row>
    <row r="64" spans="1:2" x14ac:dyDescent="0.25">
      <c r="A64" s="17">
        <f t="shared" si="2"/>
        <v>56</v>
      </c>
      <c r="B64" s="23" t="s">
        <v>34</v>
      </c>
    </row>
  </sheetData>
  <printOptions horizontalCentered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49" workbookViewId="0">
      <selection activeCell="D29" sqref="D29"/>
    </sheetView>
  </sheetViews>
  <sheetFormatPr defaultColWidth="9.140625" defaultRowHeight="15" x14ac:dyDescent="0.25"/>
  <cols>
    <col min="1" max="1" width="4.28515625" style="8" bestFit="1" customWidth="1"/>
    <col min="2" max="2" width="37.7109375" style="8" bestFit="1" customWidth="1"/>
    <col min="3" max="3" width="14.42578125" style="8" bestFit="1" customWidth="1"/>
    <col min="4" max="4" width="16.28515625" style="8" bestFit="1" customWidth="1"/>
    <col min="5" max="5" width="13.7109375" style="8" bestFit="1" customWidth="1"/>
    <col min="6" max="16384" width="9.140625" style="8"/>
  </cols>
  <sheetData>
    <row r="1" spans="1:6" x14ac:dyDescent="0.25">
      <c r="A1" s="13" t="s">
        <v>37</v>
      </c>
    </row>
    <row r="2" spans="1:6" x14ac:dyDescent="0.25">
      <c r="A2" s="13" t="s">
        <v>45</v>
      </c>
    </row>
    <row r="3" spans="1:6" x14ac:dyDescent="0.25">
      <c r="A3" s="13" t="s">
        <v>46</v>
      </c>
    </row>
    <row r="4" spans="1:6" x14ac:dyDescent="0.25">
      <c r="A4" s="13" t="s">
        <v>47</v>
      </c>
    </row>
    <row r="5" spans="1:6" x14ac:dyDescent="0.25">
      <c r="D5" s="28" t="s">
        <v>17</v>
      </c>
      <c r="E5" s="28"/>
    </row>
    <row r="6" spans="1:6" x14ac:dyDescent="0.25">
      <c r="C6" s="29" t="s">
        <v>15</v>
      </c>
      <c r="D6" s="28" t="s">
        <v>18</v>
      </c>
      <c r="E6" s="28"/>
    </row>
    <row r="7" spans="1:6" x14ac:dyDescent="0.25">
      <c r="A7" s="30" t="s">
        <v>36</v>
      </c>
      <c r="B7" s="14" t="s">
        <v>8</v>
      </c>
      <c r="C7" s="14" t="s">
        <v>38</v>
      </c>
      <c r="D7" s="14" t="s">
        <v>16</v>
      </c>
      <c r="E7" s="14" t="s">
        <v>20</v>
      </c>
      <c r="F7" s="14" t="s">
        <v>20</v>
      </c>
    </row>
    <row r="9" spans="1:6" x14ac:dyDescent="0.25">
      <c r="A9" s="17">
        <v>1</v>
      </c>
      <c r="B9" t="s">
        <v>53</v>
      </c>
      <c r="C9" s="3"/>
      <c r="D9" s="3">
        <f>D29</f>
        <v>-7843655.3382997308</v>
      </c>
      <c r="E9" s="3"/>
      <c r="F9"/>
    </row>
    <row r="10" spans="1:6" x14ac:dyDescent="0.25">
      <c r="A10" s="17">
        <f>A9+1</f>
        <v>2</v>
      </c>
      <c r="B10" t="s">
        <v>52</v>
      </c>
      <c r="C10"/>
      <c r="D10" s="34">
        <v>7680625.6388683021</v>
      </c>
      <c r="E10"/>
      <c r="F10"/>
    </row>
    <row r="11" spans="1:6" x14ac:dyDescent="0.25">
      <c r="A11" s="17">
        <f>A10+1</f>
        <v>3</v>
      </c>
      <c r="B11" t="s">
        <v>54</v>
      </c>
      <c r="C11"/>
      <c r="D11" s="34">
        <v>2148338.4779061917</v>
      </c>
      <c r="E11"/>
      <c r="F11"/>
    </row>
    <row r="12" spans="1:6" x14ac:dyDescent="0.25">
      <c r="A12" s="17">
        <f>A11+1</f>
        <v>4</v>
      </c>
      <c r="B12"/>
      <c r="C12"/>
      <c r="D12" s="4"/>
      <c r="E12"/>
      <c r="F12"/>
    </row>
    <row r="13" spans="1:6" ht="15.75" thickBot="1" x14ac:dyDescent="0.3">
      <c r="A13" s="17">
        <f t="shared" ref="A13:A15" si="0">A12+1</f>
        <v>5</v>
      </c>
      <c r="B13" t="s">
        <v>50</v>
      </c>
      <c r="C13"/>
      <c r="D13" s="9">
        <f>SUM(D9:D12)</f>
        <v>1985308.778474763</v>
      </c>
      <c r="E13"/>
      <c r="F13"/>
    </row>
    <row r="14" spans="1:6" ht="16.5" thickTop="1" thickBot="1" x14ac:dyDescent="0.3">
      <c r="A14" s="17">
        <f t="shared" si="0"/>
        <v>6</v>
      </c>
      <c r="B14"/>
      <c r="C14"/>
      <c r="D14"/>
      <c r="E14"/>
      <c r="F14" s="6"/>
    </row>
    <row r="15" spans="1:6" x14ac:dyDescent="0.25">
      <c r="A15" s="42">
        <f t="shared" si="0"/>
        <v>7</v>
      </c>
      <c r="B15" s="21"/>
      <c r="C15" s="21"/>
      <c r="D15" s="21"/>
      <c r="E15" s="21"/>
      <c r="F15" s="22"/>
    </row>
    <row r="16" spans="1:6" x14ac:dyDescent="0.25">
      <c r="A16" s="31">
        <f t="shared" ref="A16:A71" si="1">A15+1</f>
        <v>8</v>
      </c>
      <c r="B16" s="8" t="s">
        <v>28</v>
      </c>
    </row>
    <row r="17" spans="1:6" x14ac:dyDescent="0.25">
      <c r="A17" s="31">
        <f t="shared" si="1"/>
        <v>9</v>
      </c>
    </row>
    <row r="18" spans="1:6" x14ac:dyDescent="0.25">
      <c r="A18" s="31">
        <f t="shared" si="1"/>
        <v>10</v>
      </c>
      <c r="B18" s="32" t="s">
        <v>9</v>
      </c>
      <c r="C18" s="33">
        <v>-176254760.97999984</v>
      </c>
      <c r="D18" s="33">
        <f>-D40</f>
        <v>-111946494.45999984</v>
      </c>
      <c r="E18" s="33">
        <f>D18-C18</f>
        <v>64308266.519999996</v>
      </c>
      <c r="F18" s="27">
        <v>1</v>
      </c>
    </row>
    <row r="19" spans="1:6" x14ac:dyDescent="0.25">
      <c r="A19" s="31">
        <f t="shared" si="1"/>
        <v>11</v>
      </c>
      <c r="B19" s="32"/>
      <c r="F19" s="27"/>
    </row>
    <row r="20" spans="1:6" x14ac:dyDescent="0.25">
      <c r="A20" s="31">
        <f t="shared" si="1"/>
        <v>12</v>
      </c>
      <c r="B20" s="32" t="s">
        <v>10</v>
      </c>
      <c r="C20" s="34">
        <f>C47</f>
        <v>145896087.8964</v>
      </c>
      <c r="D20" s="34">
        <f>D43</f>
        <v>125379067</v>
      </c>
      <c r="E20" s="34">
        <f>D20-C20</f>
        <v>-20517020.896400005</v>
      </c>
      <c r="F20" s="27" t="s">
        <v>24</v>
      </c>
    </row>
    <row r="21" spans="1:6" x14ac:dyDescent="0.25">
      <c r="A21" s="31">
        <f t="shared" si="1"/>
        <v>13</v>
      </c>
      <c r="B21" s="32"/>
      <c r="C21" s="34"/>
      <c r="D21" s="34"/>
      <c r="E21" s="34"/>
      <c r="F21" s="27"/>
    </row>
    <row r="22" spans="1:6" x14ac:dyDescent="0.25">
      <c r="A22" s="31">
        <f t="shared" si="1"/>
        <v>14</v>
      </c>
      <c r="B22" s="32" t="s">
        <v>63</v>
      </c>
      <c r="C22" s="45">
        <v>0</v>
      </c>
      <c r="D22" s="34">
        <f>D45</f>
        <v>-26329604.07</v>
      </c>
      <c r="E22" s="34">
        <f>D22-C22</f>
        <v>-26329604.07</v>
      </c>
      <c r="F22" s="27"/>
    </row>
    <row r="23" spans="1:6" x14ac:dyDescent="0.25">
      <c r="A23" s="31">
        <f t="shared" si="1"/>
        <v>15</v>
      </c>
      <c r="B23" s="32"/>
      <c r="D23" s="34"/>
      <c r="F23" s="27"/>
    </row>
    <row r="24" spans="1:6" x14ac:dyDescent="0.25">
      <c r="A24" s="31">
        <f t="shared" si="1"/>
        <v>16</v>
      </c>
      <c r="B24" s="32" t="s">
        <v>11</v>
      </c>
      <c r="C24" s="34">
        <v>-129618737.05697709</v>
      </c>
      <c r="D24" s="34">
        <v>-82224442</v>
      </c>
      <c r="E24" s="34">
        <f>D24-C24</f>
        <v>47394295.056977093</v>
      </c>
      <c r="F24" s="27">
        <v>5</v>
      </c>
    </row>
    <row r="25" spans="1:6" x14ac:dyDescent="0.25">
      <c r="A25" s="31">
        <f>A24+1</f>
        <v>17</v>
      </c>
      <c r="B25" s="32"/>
      <c r="C25" s="34"/>
      <c r="D25" s="34"/>
      <c r="E25" s="34"/>
      <c r="F25" s="27"/>
    </row>
    <row r="26" spans="1:6" x14ac:dyDescent="0.25">
      <c r="A26" s="31">
        <f>A25+1</f>
        <v>18</v>
      </c>
      <c r="B26" s="32" t="s">
        <v>64</v>
      </c>
      <c r="C26" s="34">
        <v>0</v>
      </c>
      <c r="D26" s="34">
        <f>-D24*0.21</f>
        <v>17267132.82</v>
      </c>
      <c r="E26" s="34">
        <f>D26-C26</f>
        <v>17267132.82</v>
      </c>
      <c r="F26" s="27">
        <v>8</v>
      </c>
    </row>
    <row r="27" spans="1:6" x14ac:dyDescent="0.25">
      <c r="A27" s="31">
        <f>A26+1</f>
        <v>19</v>
      </c>
      <c r="B27" s="32"/>
      <c r="C27" s="18"/>
      <c r="D27" s="18"/>
      <c r="E27" s="18"/>
      <c r="F27" s="27"/>
    </row>
    <row r="28" spans="1:6" x14ac:dyDescent="0.25">
      <c r="A28" s="31">
        <f t="shared" si="1"/>
        <v>20</v>
      </c>
      <c r="B28" s="32" t="s">
        <v>12</v>
      </c>
      <c r="C28" s="12">
        <f>SUM(C18:C27)</f>
        <v>-159977410.14057693</v>
      </c>
      <c r="D28" s="12">
        <f>SUM(D18:D27)</f>
        <v>-77854340.709999859</v>
      </c>
      <c r="E28" s="12">
        <f>SUM(E18:E27)</f>
        <v>82123069.430577084</v>
      </c>
      <c r="F28" s="27"/>
    </row>
    <row r="29" spans="1:6" x14ac:dyDescent="0.25">
      <c r="A29" s="31">
        <f t="shared" si="1"/>
        <v>21</v>
      </c>
      <c r="B29" s="35" t="s">
        <v>13</v>
      </c>
      <c r="C29" s="34">
        <v>-16181249.119381841</v>
      </c>
      <c r="D29" s="34">
        <v>-7843655.3382997308</v>
      </c>
      <c r="E29" s="12">
        <f>D29-C29</f>
        <v>8337593.7810821105</v>
      </c>
      <c r="F29" s="27"/>
    </row>
    <row r="30" spans="1:6" x14ac:dyDescent="0.25">
      <c r="A30" s="31">
        <f t="shared" si="1"/>
        <v>22</v>
      </c>
      <c r="B30" s="32"/>
      <c r="F30" s="27"/>
    </row>
    <row r="31" spans="1:6" x14ac:dyDescent="0.25">
      <c r="A31" s="31">
        <f t="shared" si="1"/>
        <v>23</v>
      </c>
      <c r="B31" s="35" t="s">
        <v>61</v>
      </c>
      <c r="C31" s="33">
        <f>SUM(C20:C24)</f>
        <v>16277350.839422911</v>
      </c>
      <c r="D31" s="33">
        <f>D20+D24</f>
        <v>43154625</v>
      </c>
      <c r="E31" s="34">
        <f>D31-C31</f>
        <v>26877274.160577089</v>
      </c>
      <c r="F31" s="27"/>
    </row>
    <row r="32" spans="1:6" x14ac:dyDescent="0.25">
      <c r="A32" s="31">
        <f t="shared" si="1"/>
        <v>24</v>
      </c>
      <c r="B32" s="32" t="s">
        <v>62</v>
      </c>
      <c r="D32" s="34">
        <f>D22+D26</f>
        <v>-9062471.25</v>
      </c>
      <c r="E32" s="34">
        <f>D32-C32</f>
        <v>-9062471.25</v>
      </c>
      <c r="F32" s="27"/>
    </row>
    <row r="33" spans="1:6" ht="15.75" thickBot="1" x14ac:dyDescent="0.3">
      <c r="A33" s="31">
        <f t="shared" si="1"/>
        <v>25</v>
      </c>
      <c r="F33" s="27"/>
    </row>
    <row r="34" spans="1:6" x14ac:dyDescent="0.25">
      <c r="A34" s="43">
        <f t="shared" si="1"/>
        <v>26</v>
      </c>
      <c r="B34" s="36"/>
      <c r="C34" s="36"/>
      <c r="D34" s="36"/>
      <c r="E34" s="36"/>
      <c r="F34" s="37"/>
    </row>
    <row r="35" spans="1:6" x14ac:dyDescent="0.25">
      <c r="A35" s="31">
        <f t="shared" si="1"/>
        <v>27</v>
      </c>
      <c r="F35" s="27"/>
    </row>
    <row r="36" spans="1:6" x14ac:dyDescent="0.25">
      <c r="A36" s="31">
        <f t="shared" si="1"/>
        <v>28</v>
      </c>
      <c r="B36" s="8" t="s">
        <v>19</v>
      </c>
      <c r="F36" s="27"/>
    </row>
    <row r="37" spans="1:6" x14ac:dyDescent="0.25">
      <c r="A37" s="31">
        <f t="shared" si="1"/>
        <v>29</v>
      </c>
      <c r="B37" s="31" t="s">
        <v>0</v>
      </c>
      <c r="C37" s="33">
        <v>323313129.24999988</v>
      </c>
      <c r="D37" s="33">
        <f>C37</f>
        <v>323313129.24999988</v>
      </c>
      <c r="E37" s="33">
        <f>D37-C37</f>
        <v>0</v>
      </c>
      <c r="F37" s="27"/>
    </row>
    <row r="38" spans="1:6" x14ac:dyDescent="0.25">
      <c r="A38" s="31">
        <f t="shared" si="1"/>
        <v>30</v>
      </c>
      <c r="B38" s="31" t="s">
        <v>1</v>
      </c>
      <c r="C38" s="34">
        <v>-179212501.53000003</v>
      </c>
      <c r="D38" s="34">
        <f>C38</f>
        <v>-179212501.53000003</v>
      </c>
      <c r="E38" s="34">
        <f>D38-C38</f>
        <v>0</v>
      </c>
      <c r="F38" s="27"/>
    </row>
    <row r="39" spans="1:6" x14ac:dyDescent="0.25">
      <c r="A39" s="31">
        <f t="shared" si="1"/>
        <v>31</v>
      </c>
      <c r="B39" s="31" t="s">
        <v>2</v>
      </c>
      <c r="C39" s="34">
        <v>32154133.260000002</v>
      </c>
      <c r="D39" s="34">
        <f>-C39</f>
        <v>-32154133.260000002</v>
      </c>
      <c r="E39" s="34">
        <f>D39-C39</f>
        <v>-64308266.520000003</v>
      </c>
      <c r="F39" s="27">
        <v>1</v>
      </c>
    </row>
    <row r="40" spans="1:6" ht="15.75" thickBot="1" x14ac:dyDescent="0.3">
      <c r="A40" s="31">
        <f t="shared" si="1"/>
        <v>32</v>
      </c>
      <c r="B40" s="31" t="s">
        <v>3</v>
      </c>
      <c r="C40" s="38">
        <f>SUM(C37:C39)</f>
        <v>176254760.97999984</v>
      </c>
      <c r="D40" s="38">
        <f>SUM(D37:D39)</f>
        <v>111946494.45999984</v>
      </c>
      <c r="E40" s="38">
        <f>SUM(E37:E39)</f>
        <v>-64308266.520000003</v>
      </c>
      <c r="F40" s="27"/>
    </row>
    <row r="41" spans="1:6" ht="15.75" thickTop="1" x14ac:dyDescent="0.25">
      <c r="A41" s="31">
        <f t="shared" si="1"/>
        <v>33</v>
      </c>
    </row>
    <row r="42" spans="1:6" x14ac:dyDescent="0.25">
      <c r="A42" s="31">
        <f t="shared" si="1"/>
        <v>34</v>
      </c>
      <c r="B42" s="8" t="s">
        <v>22</v>
      </c>
    </row>
    <row r="43" spans="1:6" x14ac:dyDescent="0.25">
      <c r="A43" s="31">
        <f t="shared" si="1"/>
        <v>35</v>
      </c>
      <c r="B43" s="39" t="s">
        <v>4</v>
      </c>
      <c r="C43" s="33">
        <v>178247202</v>
      </c>
      <c r="D43" s="33">
        <v>125379067</v>
      </c>
      <c r="E43" s="33">
        <f>D43-C43</f>
        <v>-52868135</v>
      </c>
      <c r="F43" s="27">
        <v>2</v>
      </c>
    </row>
    <row r="44" spans="1:6" x14ac:dyDescent="0.25">
      <c r="A44" s="31">
        <f t="shared" si="1"/>
        <v>36</v>
      </c>
      <c r="B44" s="39" t="s">
        <v>5</v>
      </c>
      <c r="C44" s="34">
        <v>-4698559.5</v>
      </c>
      <c r="D44" s="34">
        <v>0</v>
      </c>
      <c r="E44" s="34">
        <f>D44-C44</f>
        <v>4698559.5</v>
      </c>
      <c r="F44" s="27">
        <v>3</v>
      </c>
    </row>
    <row r="45" spans="1:6" x14ac:dyDescent="0.25">
      <c r="A45" s="31">
        <f t="shared" si="1"/>
        <v>37</v>
      </c>
      <c r="B45" s="39" t="s">
        <v>6</v>
      </c>
      <c r="C45" s="34">
        <v>-32154133.260000002</v>
      </c>
      <c r="D45" s="34">
        <f>-D43*0.21</f>
        <v>-26329604.07</v>
      </c>
      <c r="E45" s="34">
        <f>D45-C45</f>
        <v>5824529.1900000013</v>
      </c>
      <c r="F45" s="27" t="s">
        <v>29</v>
      </c>
    </row>
    <row r="46" spans="1:6" x14ac:dyDescent="0.25">
      <c r="A46" s="31">
        <f t="shared" si="1"/>
        <v>38</v>
      </c>
      <c r="B46" s="39" t="s">
        <v>7</v>
      </c>
      <c r="C46" s="34">
        <f>C45*(0.21-0.35)</f>
        <v>4501578.6563999997</v>
      </c>
      <c r="D46" s="34">
        <v>0</v>
      </c>
      <c r="E46" s="34">
        <f>D46-C46</f>
        <v>-4501578.6563999997</v>
      </c>
      <c r="F46" s="27" t="s">
        <v>35</v>
      </c>
    </row>
    <row r="47" spans="1:6" ht="15.75" thickBot="1" x14ac:dyDescent="0.3">
      <c r="A47" s="31">
        <f t="shared" si="1"/>
        <v>39</v>
      </c>
      <c r="B47" s="39" t="s">
        <v>23</v>
      </c>
      <c r="C47" s="38">
        <f>SUM(C43:C46)</f>
        <v>145896087.8964</v>
      </c>
      <c r="D47" s="38">
        <f>SUM(D43:D46)</f>
        <v>99049462.930000007</v>
      </c>
      <c r="E47" s="38">
        <f>SUM(E43:E46)</f>
        <v>-46846624.966400005</v>
      </c>
    </row>
    <row r="48" spans="1:6" ht="15.75" thickTop="1" x14ac:dyDescent="0.25">
      <c r="A48" s="31">
        <f t="shared" si="1"/>
        <v>40</v>
      </c>
    </row>
    <row r="49" spans="1:3" x14ac:dyDescent="0.25">
      <c r="A49" s="31">
        <f t="shared" si="1"/>
        <v>41</v>
      </c>
      <c r="C49" s="34"/>
    </row>
    <row r="50" spans="1:3" x14ac:dyDescent="0.25">
      <c r="A50" s="31">
        <f t="shared" si="1"/>
        <v>42</v>
      </c>
      <c r="B50" s="40" t="s">
        <v>21</v>
      </c>
    </row>
    <row r="51" spans="1:3" x14ac:dyDescent="0.25">
      <c r="A51" s="31">
        <f t="shared" si="1"/>
        <v>43</v>
      </c>
      <c r="B51" s="26"/>
    </row>
    <row r="52" spans="1:3" x14ac:dyDescent="0.25">
      <c r="A52" s="31">
        <f t="shared" si="1"/>
        <v>44</v>
      </c>
      <c r="B52" s="26" t="s">
        <v>39</v>
      </c>
    </row>
    <row r="53" spans="1:3" x14ac:dyDescent="0.25">
      <c r="A53" s="31">
        <f t="shared" si="1"/>
        <v>45</v>
      </c>
      <c r="B53" s="41" t="s">
        <v>40</v>
      </c>
    </row>
    <row r="54" spans="1:3" x14ac:dyDescent="0.25">
      <c r="A54" s="31">
        <f t="shared" si="1"/>
        <v>46</v>
      </c>
      <c r="B54" s="26"/>
    </row>
    <row r="55" spans="1:3" x14ac:dyDescent="0.25">
      <c r="A55" s="31">
        <f t="shared" si="1"/>
        <v>47</v>
      </c>
      <c r="B55" s="26" t="s">
        <v>26</v>
      </c>
    </row>
    <row r="56" spans="1:3" x14ac:dyDescent="0.25">
      <c r="A56" s="31">
        <f t="shared" si="1"/>
        <v>48</v>
      </c>
      <c r="B56" s="41" t="s">
        <v>27</v>
      </c>
    </row>
    <row r="57" spans="1:3" x14ac:dyDescent="0.25">
      <c r="A57" s="31">
        <f t="shared" si="1"/>
        <v>49</v>
      </c>
      <c r="B57" s="26"/>
    </row>
    <row r="58" spans="1:3" x14ac:dyDescent="0.25">
      <c r="A58" s="31">
        <f t="shared" si="1"/>
        <v>50</v>
      </c>
      <c r="B58" s="26" t="s">
        <v>25</v>
      </c>
    </row>
    <row r="59" spans="1:3" x14ac:dyDescent="0.25">
      <c r="A59" s="31">
        <f t="shared" si="1"/>
        <v>51</v>
      </c>
      <c r="B59" s="26"/>
    </row>
    <row r="60" spans="1:3" x14ac:dyDescent="0.25">
      <c r="A60" s="31">
        <f t="shared" si="1"/>
        <v>52</v>
      </c>
      <c r="B60" s="26" t="s">
        <v>55</v>
      </c>
    </row>
    <row r="61" spans="1:3" x14ac:dyDescent="0.25">
      <c r="A61" s="31">
        <f t="shared" si="1"/>
        <v>53</v>
      </c>
      <c r="B61" s="41" t="s">
        <v>56</v>
      </c>
    </row>
    <row r="62" spans="1:3" x14ac:dyDescent="0.25">
      <c r="A62" s="31">
        <f t="shared" si="1"/>
        <v>54</v>
      </c>
      <c r="B62" s="26"/>
    </row>
    <row r="63" spans="1:3" x14ac:dyDescent="0.25">
      <c r="A63" s="31">
        <f t="shared" si="1"/>
        <v>55</v>
      </c>
      <c r="B63" s="26" t="s">
        <v>30</v>
      </c>
    </row>
    <row r="64" spans="1:3" x14ac:dyDescent="0.25">
      <c r="A64" s="31">
        <f t="shared" si="1"/>
        <v>56</v>
      </c>
      <c r="B64" s="26" t="s">
        <v>31</v>
      </c>
    </row>
    <row r="65" spans="1:2" x14ac:dyDescent="0.25">
      <c r="A65" s="31">
        <f t="shared" si="1"/>
        <v>57</v>
      </c>
      <c r="B65" s="26" t="s">
        <v>32</v>
      </c>
    </row>
    <row r="66" spans="1:2" x14ac:dyDescent="0.25">
      <c r="A66" s="31">
        <f t="shared" si="1"/>
        <v>58</v>
      </c>
      <c r="B66" s="26"/>
    </row>
    <row r="67" spans="1:2" x14ac:dyDescent="0.25">
      <c r="A67" s="31">
        <f t="shared" si="1"/>
        <v>59</v>
      </c>
      <c r="B67" s="26" t="s">
        <v>33</v>
      </c>
    </row>
    <row r="68" spans="1:2" x14ac:dyDescent="0.25">
      <c r="A68" s="31">
        <f t="shared" si="1"/>
        <v>60</v>
      </c>
      <c r="B68" s="26" t="s">
        <v>34</v>
      </c>
    </row>
    <row r="69" spans="1:2" x14ac:dyDescent="0.25">
      <c r="A69" s="31">
        <f t="shared" si="1"/>
        <v>61</v>
      </c>
    </row>
    <row r="70" spans="1:2" x14ac:dyDescent="0.25">
      <c r="A70" s="31">
        <f t="shared" si="1"/>
        <v>62</v>
      </c>
      <c r="B70" s="26" t="s">
        <v>60</v>
      </c>
    </row>
    <row r="71" spans="1:2" x14ac:dyDescent="0.25">
      <c r="A71" s="31">
        <f t="shared" si="1"/>
        <v>63</v>
      </c>
      <c r="B71" s="26" t="s">
        <v>59</v>
      </c>
    </row>
  </sheetData>
  <printOptions horizontalCentered="1"/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G27" sqref="G27"/>
    </sheetView>
  </sheetViews>
  <sheetFormatPr defaultColWidth="9.140625" defaultRowHeight="15" x14ac:dyDescent="0.25"/>
  <cols>
    <col min="1" max="1" width="4.28515625" style="8" bestFit="1" customWidth="1"/>
    <col min="2" max="2" width="37.7109375" style="8" bestFit="1" customWidth="1"/>
    <col min="3" max="3" width="14.42578125" style="8" bestFit="1" customWidth="1"/>
    <col min="4" max="4" width="16.28515625" style="8" bestFit="1" customWidth="1"/>
    <col min="5" max="5" width="13.7109375" style="8" bestFit="1" customWidth="1"/>
    <col min="6" max="16384" width="9.140625" style="8"/>
  </cols>
  <sheetData>
    <row r="1" spans="1:6" x14ac:dyDescent="0.25">
      <c r="A1" s="13" t="s">
        <v>37</v>
      </c>
    </row>
    <row r="2" spans="1:6" x14ac:dyDescent="0.25">
      <c r="A2" s="13" t="s">
        <v>48</v>
      </c>
    </row>
    <row r="3" spans="1:6" x14ac:dyDescent="0.25">
      <c r="A3" s="13" t="s">
        <v>46</v>
      </c>
    </row>
    <row r="4" spans="1:6" x14ac:dyDescent="0.25">
      <c r="A4" s="13" t="s">
        <v>49</v>
      </c>
    </row>
    <row r="5" spans="1:6" x14ac:dyDescent="0.25">
      <c r="D5" s="28" t="s">
        <v>17</v>
      </c>
      <c r="E5" s="28"/>
    </row>
    <row r="6" spans="1:6" x14ac:dyDescent="0.25">
      <c r="C6" s="29" t="s">
        <v>15</v>
      </c>
      <c r="D6" s="28" t="s">
        <v>18</v>
      </c>
      <c r="E6" s="28"/>
    </row>
    <row r="7" spans="1:6" x14ac:dyDescent="0.25">
      <c r="A7" s="30" t="s">
        <v>36</v>
      </c>
      <c r="B7" s="14" t="s">
        <v>8</v>
      </c>
      <c r="C7" s="14" t="s">
        <v>38</v>
      </c>
      <c r="D7" s="14" t="s">
        <v>16</v>
      </c>
      <c r="E7" s="14" t="s">
        <v>20</v>
      </c>
      <c r="F7" s="14" t="s">
        <v>20</v>
      </c>
    </row>
    <row r="9" spans="1:6" x14ac:dyDescent="0.25">
      <c r="A9" s="17">
        <v>1</v>
      </c>
      <c r="B9" t="s">
        <v>53</v>
      </c>
      <c r="C9" s="3"/>
      <c r="D9" s="3">
        <f>D29</f>
        <v>-11278365.610285582</v>
      </c>
    </row>
    <row r="10" spans="1:6" x14ac:dyDescent="0.25">
      <c r="A10" s="17">
        <f>A9+1</f>
        <v>2</v>
      </c>
      <c r="B10" t="s">
        <v>52</v>
      </c>
      <c r="C10"/>
      <c r="D10" s="34">
        <v>7680625.6388683021</v>
      </c>
    </row>
    <row r="11" spans="1:6" x14ac:dyDescent="0.25">
      <c r="A11" s="17">
        <f>A10+1</f>
        <v>3</v>
      </c>
      <c r="B11" t="s">
        <v>54</v>
      </c>
      <c r="C11"/>
      <c r="D11" s="34">
        <v>2148338.4779061917</v>
      </c>
    </row>
    <row r="12" spans="1:6" x14ac:dyDescent="0.25">
      <c r="A12" s="17">
        <f>A11+1</f>
        <v>4</v>
      </c>
      <c r="B12"/>
      <c r="C12"/>
      <c r="D12" s="4"/>
    </row>
    <row r="13" spans="1:6" ht="15.75" thickBot="1" x14ac:dyDescent="0.3">
      <c r="A13" s="17">
        <f t="shared" ref="A13:A71" si="0">A12+1</f>
        <v>5</v>
      </c>
      <c r="B13" t="s">
        <v>50</v>
      </c>
      <c r="C13"/>
      <c r="D13" s="9">
        <f>SUM(D9:D12)</f>
        <v>-1449401.4935110882</v>
      </c>
    </row>
    <row r="14" spans="1:6" ht="16.5" thickTop="1" thickBot="1" x14ac:dyDescent="0.3">
      <c r="A14" s="31">
        <f t="shared" si="0"/>
        <v>6</v>
      </c>
      <c r="F14" s="27"/>
    </row>
    <row r="15" spans="1:6" x14ac:dyDescent="0.25">
      <c r="A15" s="43">
        <f t="shared" si="0"/>
        <v>7</v>
      </c>
      <c r="B15" s="36"/>
      <c r="C15" s="36"/>
      <c r="D15" s="36"/>
      <c r="E15" s="36"/>
      <c r="F15" s="37"/>
    </row>
    <row r="16" spans="1:6" x14ac:dyDescent="0.25">
      <c r="A16" s="31">
        <f t="shared" si="0"/>
        <v>8</v>
      </c>
      <c r="B16" s="8" t="s">
        <v>28</v>
      </c>
    </row>
    <row r="17" spans="1:8" x14ac:dyDescent="0.25">
      <c r="A17" s="31">
        <f t="shared" si="0"/>
        <v>9</v>
      </c>
    </row>
    <row r="18" spans="1:8" x14ac:dyDescent="0.25">
      <c r="A18" s="31">
        <f t="shared" si="0"/>
        <v>10</v>
      </c>
      <c r="B18" s="32" t="s">
        <v>9</v>
      </c>
      <c r="C18" s="33">
        <v>-176254760.97999984</v>
      </c>
      <c r="D18" s="33">
        <f>-D40</f>
        <v>-111946494.45999984</v>
      </c>
      <c r="E18" s="33">
        <f>D18-C18</f>
        <v>64308266.519999996</v>
      </c>
      <c r="F18" s="27">
        <v>1</v>
      </c>
    </row>
    <row r="19" spans="1:8" x14ac:dyDescent="0.25">
      <c r="A19" s="31">
        <f t="shared" si="0"/>
        <v>11</v>
      </c>
      <c r="B19" s="32"/>
      <c r="F19" s="27"/>
    </row>
    <row r="20" spans="1:8" x14ac:dyDescent="0.25">
      <c r="A20" s="31">
        <f t="shared" si="0"/>
        <v>12</v>
      </c>
      <c r="B20" s="32" t="s">
        <v>10</v>
      </c>
      <c r="C20" s="34">
        <f>C47</f>
        <v>145896087.8964</v>
      </c>
      <c r="D20" s="34">
        <f>D43</f>
        <v>125379067</v>
      </c>
      <c r="E20" s="34">
        <f>D20-C20</f>
        <v>-20517020.896400005</v>
      </c>
      <c r="F20" s="27" t="s">
        <v>24</v>
      </c>
    </row>
    <row r="21" spans="1:8" x14ac:dyDescent="0.25">
      <c r="A21" s="31">
        <f t="shared" si="0"/>
        <v>13</v>
      </c>
      <c r="B21" s="32"/>
      <c r="C21" s="34"/>
      <c r="D21" s="34"/>
      <c r="E21" s="34"/>
      <c r="F21" s="27"/>
    </row>
    <row r="22" spans="1:8" x14ac:dyDescent="0.25">
      <c r="A22" s="31">
        <f t="shared" si="0"/>
        <v>14</v>
      </c>
      <c r="B22" s="32" t="s">
        <v>63</v>
      </c>
      <c r="C22" s="45">
        <v>0</v>
      </c>
      <c r="D22" s="34">
        <f>D45</f>
        <v>-26329604.07</v>
      </c>
      <c r="E22" s="34">
        <f>D22-C22</f>
        <v>-26329604.07</v>
      </c>
      <c r="F22" s="27"/>
    </row>
    <row r="23" spans="1:8" x14ac:dyDescent="0.25">
      <c r="A23" s="31">
        <f t="shared" si="0"/>
        <v>15</v>
      </c>
      <c r="B23" s="32"/>
      <c r="D23" s="34"/>
      <c r="F23" s="27"/>
    </row>
    <row r="24" spans="1:8" x14ac:dyDescent="0.25">
      <c r="A24" s="31">
        <f t="shared" si="0"/>
        <v>16</v>
      </c>
      <c r="B24" s="32" t="s">
        <v>11</v>
      </c>
      <c r="C24" s="34">
        <v>-129618737.05697709</v>
      </c>
      <c r="D24" s="34">
        <f>-D20</f>
        <v>-125379067</v>
      </c>
      <c r="E24" s="34">
        <f>D24-C24</f>
        <v>4239670.0569770932</v>
      </c>
      <c r="F24" s="27">
        <v>5</v>
      </c>
    </row>
    <row r="25" spans="1:8" x14ac:dyDescent="0.25">
      <c r="A25" s="31">
        <f>A24+1</f>
        <v>17</v>
      </c>
      <c r="B25" s="32"/>
      <c r="C25" s="34"/>
      <c r="D25" s="34"/>
      <c r="E25" s="34"/>
      <c r="F25" s="27"/>
    </row>
    <row r="26" spans="1:8" x14ac:dyDescent="0.25">
      <c r="A26" s="31">
        <f>A25+1</f>
        <v>18</v>
      </c>
      <c r="B26" s="32" t="s">
        <v>64</v>
      </c>
      <c r="C26" s="34">
        <v>0</v>
      </c>
      <c r="D26" s="34">
        <f>-D24*0.21</f>
        <v>26329604.07</v>
      </c>
      <c r="E26" s="34">
        <f>D26-C26</f>
        <v>26329604.07</v>
      </c>
      <c r="F26" s="27">
        <v>8</v>
      </c>
    </row>
    <row r="27" spans="1:8" x14ac:dyDescent="0.25">
      <c r="A27" s="31">
        <f>A26+1</f>
        <v>19</v>
      </c>
      <c r="B27" s="32"/>
      <c r="C27" s="18"/>
      <c r="D27" s="18"/>
      <c r="E27" s="18"/>
      <c r="F27" s="27"/>
    </row>
    <row r="28" spans="1:8" x14ac:dyDescent="0.25">
      <c r="A28" s="31">
        <f t="shared" si="0"/>
        <v>20</v>
      </c>
      <c r="B28" s="32" t="s">
        <v>12</v>
      </c>
      <c r="C28" s="12">
        <f>SUM(C18:C27)</f>
        <v>-159977410.14057693</v>
      </c>
      <c r="D28" s="12">
        <f>SUM(D18:D27)</f>
        <v>-111946494.45999986</v>
      </c>
      <c r="E28" s="12">
        <f>SUM(E18:E27)</f>
        <v>48030915.680577084</v>
      </c>
      <c r="F28" s="27"/>
      <c r="H28" s="34"/>
    </row>
    <row r="29" spans="1:8" x14ac:dyDescent="0.25">
      <c r="A29" s="31">
        <f t="shared" si="0"/>
        <v>21</v>
      </c>
      <c r="B29" s="35" t="s">
        <v>13</v>
      </c>
      <c r="C29" s="34">
        <v>-16181249.119381841</v>
      </c>
      <c r="D29" s="34">
        <v>-11278365.610285582</v>
      </c>
      <c r="E29" s="12">
        <f>D29-C29</f>
        <v>4902883.5090962593</v>
      </c>
      <c r="F29" s="27"/>
    </row>
    <row r="30" spans="1:8" x14ac:dyDescent="0.25">
      <c r="A30" s="31">
        <f t="shared" si="0"/>
        <v>22</v>
      </c>
      <c r="B30" s="32"/>
      <c r="F30" s="27"/>
    </row>
    <row r="31" spans="1:8" x14ac:dyDescent="0.25">
      <c r="A31" s="31">
        <f t="shared" si="0"/>
        <v>23</v>
      </c>
      <c r="B31" s="35" t="s">
        <v>61</v>
      </c>
      <c r="C31" s="33">
        <f>SUM(C20:C24)</f>
        <v>16277350.839422911</v>
      </c>
      <c r="D31" s="33">
        <f>SUM(D20:D26)</f>
        <v>0</v>
      </c>
      <c r="E31" s="34">
        <f>D31-C31</f>
        <v>-16277350.839422911</v>
      </c>
      <c r="F31" s="27"/>
    </row>
    <row r="32" spans="1:8" x14ac:dyDescent="0.25">
      <c r="A32" s="31">
        <f t="shared" si="0"/>
        <v>24</v>
      </c>
      <c r="B32" s="32" t="s">
        <v>62</v>
      </c>
      <c r="D32" s="34">
        <f>D22+D26</f>
        <v>0</v>
      </c>
      <c r="E32" s="34">
        <f>D32-C32</f>
        <v>0</v>
      </c>
      <c r="F32" s="27"/>
    </row>
    <row r="33" spans="1:6" ht="15.75" thickBot="1" x14ac:dyDescent="0.3">
      <c r="A33" s="31">
        <f t="shared" si="0"/>
        <v>25</v>
      </c>
      <c r="F33" s="27"/>
    </row>
    <row r="34" spans="1:6" x14ac:dyDescent="0.25">
      <c r="A34" s="43">
        <f t="shared" si="0"/>
        <v>26</v>
      </c>
      <c r="B34" s="36"/>
      <c r="C34" s="36"/>
      <c r="D34" s="36"/>
      <c r="E34" s="36"/>
      <c r="F34" s="37"/>
    </row>
    <row r="35" spans="1:6" x14ac:dyDescent="0.25">
      <c r="A35" s="31">
        <f t="shared" si="0"/>
        <v>27</v>
      </c>
      <c r="F35" s="27"/>
    </row>
    <row r="36" spans="1:6" x14ac:dyDescent="0.25">
      <c r="A36" s="31">
        <f t="shared" si="0"/>
        <v>28</v>
      </c>
      <c r="B36" s="8" t="s">
        <v>19</v>
      </c>
      <c r="F36" s="27"/>
    </row>
    <row r="37" spans="1:6" x14ac:dyDescent="0.25">
      <c r="A37" s="31">
        <f t="shared" si="0"/>
        <v>29</v>
      </c>
      <c r="B37" s="31" t="s">
        <v>0</v>
      </c>
      <c r="C37" s="33">
        <v>323313129.24999988</v>
      </c>
      <c r="D37" s="33">
        <f>C37</f>
        <v>323313129.24999988</v>
      </c>
      <c r="E37" s="33">
        <f>D37-C37</f>
        <v>0</v>
      </c>
      <c r="F37" s="27"/>
    </row>
    <row r="38" spans="1:6" x14ac:dyDescent="0.25">
      <c r="A38" s="31">
        <f t="shared" si="0"/>
        <v>30</v>
      </c>
      <c r="B38" s="31" t="s">
        <v>1</v>
      </c>
      <c r="C38" s="34">
        <v>-179212501.53000003</v>
      </c>
      <c r="D38" s="34">
        <f>C38</f>
        <v>-179212501.53000003</v>
      </c>
      <c r="E38" s="34">
        <f>D38-C38</f>
        <v>0</v>
      </c>
      <c r="F38" s="27"/>
    </row>
    <row r="39" spans="1:6" x14ac:dyDescent="0.25">
      <c r="A39" s="31">
        <f t="shared" si="0"/>
        <v>31</v>
      </c>
      <c r="B39" s="31" t="s">
        <v>2</v>
      </c>
      <c r="C39" s="34">
        <v>32154133.260000002</v>
      </c>
      <c r="D39" s="34">
        <f>-C39</f>
        <v>-32154133.260000002</v>
      </c>
      <c r="E39" s="34">
        <f>D39-C39</f>
        <v>-64308266.520000003</v>
      </c>
      <c r="F39" s="27">
        <v>1</v>
      </c>
    </row>
    <row r="40" spans="1:6" ht="15.75" thickBot="1" x14ac:dyDescent="0.3">
      <c r="A40" s="31">
        <f t="shared" si="0"/>
        <v>32</v>
      </c>
      <c r="B40" s="31" t="s">
        <v>3</v>
      </c>
      <c r="C40" s="38">
        <f>SUM(C37:C39)</f>
        <v>176254760.97999984</v>
      </c>
      <c r="D40" s="38">
        <f>SUM(D37:D39)</f>
        <v>111946494.45999984</v>
      </c>
      <c r="E40" s="38">
        <f>SUM(E37:E39)</f>
        <v>-64308266.520000003</v>
      </c>
      <c r="F40" s="27"/>
    </row>
    <row r="41" spans="1:6" ht="15.75" thickTop="1" x14ac:dyDescent="0.25">
      <c r="A41" s="31">
        <f t="shared" si="0"/>
        <v>33</v>
      </c>
    </row>
    <row r="42" spans="1:6" x14ac:dyDescent="0.25">
      <c r="A42" s="31">
        <f t="shared" si="0"/>
        <v>34</v>
      </c>
      <c r="B42" s="8" t="s">
        <v>22</v>
      </c>
    </row>
    <row r="43" spans="1:6" x14ac:dyDescent="0.25">
      <c r="A43" s="31">
        <f t="shared" si="0"/>
        <v>35</v>
      </c>
      <c r="B43" s="39" t="s">
        <v>4</v>
      </c>
      <c r="C43" s="33">
        <v>178247202</v>
      </c>
      <c r="D43" s="33">
        <v>125379067</v>
      </c>
      <c r="E43" s="33">
        <f>D43-C43</f>
        <v>-52868135</v>
      </c>
      <c r="F43" s="27">
        <v>2</v>
      </c>
    </row>
    <row r="44" spans="1:6" x14ac:dyDescent="0.25">
      <c r="A44" s="31">
        <f t="shared" si="0"/>
        <v>36</v>
      </c>
      <c r="B44" s="39" t="s">
        <v>5</v>
      </c>
      <c r="C44" s="34">
        <v>-4698559.5</v>
      </c>
      <c r="D44" s="34">
        <v>0</v>
      </c>
      <c r="E44" s="34">
        <f>D44-C44</f>
        <v>4698559.5</v>
      </c>
      <c r="F44" s="27">
        <v>3</v>
      </c>
    </row>
    <row r="45" spans="1:6" x14ac:dyDescent="0.25">
      <c r="A45" s="31">
        <f t="shared" si="0"/>
        <v>37</v>
      </c>
      <c r="B45" s="39" t="s">
        <v>6</v>
      </c>
      <c r="C45" s="34">
        <v>-32154133.260000002</v>
      </c>
      <c r="D45" s="34">
        <f>-D43*0.21</f>
        <v>-26329604.07</v>
      </c>
      <c r="E45" s="34">
        <f>D45-C45</f>
        <v>5824529.1900000013</v>
      </c>
      <c r="F45" s="27" t="s">
        <v>29</v>
      </c>
    </row>
    <row r="46" spans="1:6" x14ac:dyDescent="0.25">
      <c r="A46" s="31">
        <f t="shared" si="0"/>
        <v>38</v>
      </c>
      <c r="B46" s="39" t="s">
        <v>7</v>
      </c>
      <c r="C46" s="34">
        <f>C45*(0.21-0.35)</f>
        <v>4501578.6563999997</v>
      </c>
      <c r="D46" s="34">
        <v>0</v>
      </c>
      <c r="E46" s="34">
        <f>D46-C46</f>
        <v>-4501578.6563999997</v>
      </c>
      <c r="F46" s="27" t="s">
        <v>35</v>
      </c>
    </row>
    <row r="47" spans="1:6" ht="15.75" thickBot="1" x14ac:dyDescent="0.3">
      <c r="A47" s="31">
        <f t="shared" si="0"/>
        <v>39</v>
      </c>
      <c r="B47" s="39" t="s">
        <v>23</v>
      </c>
      <c r="C47" s="38">
        <f>SUM(C43:C46)</f>
        <v>145896087.8964</v>
      </c>
      <c r="D47" s="38">
        <f>SUM(D43:D46)</f>
        <v>99049462.930000007</v>
      </c>
      <c r="E47" s="38">
        <f>SUM(E43:E46)</f>
        <v>-46846624.966400005</v>
      </c>
    </row>
    <row r="48" spans="1:6" ht="15.75" thickTop="1" x14ac:dyDescent="0.25">
      <c r="A48" s="31">
        <f t="shared" si="0"/>
        <v>40</v>
      </c>
    </row>
    <row r="49" spans="1:3" x14ac:dyDescent="0.25">
      <c r="A49" s="31">
        <f t="shared" si="0"/>
        <v>41</v>
      </c>
      <c r="C49" s="34"/>
    </row>
    <row r="50" spans="1:3" x14ac:dyDescent="0.25">
      <c r="A50" s="31">
        <f t="shared" si="0"/>
        <v>42</v>
      </c>
      <c r="B50" s="40" t="s">
        <v>21</v>
      </c>
    </row>
    <row r="51" spans="1:3" x14ac:dyDescent="0.25">
      <c r="A51" s="31">
        <f t="shared" si="0"/>
        <v>43</v>
      </c>
      <c r="B51" s="26"/>
    </row>
    <row r="52" spans="1:3" x14ac:dyDescent="0.25">
      <c r="A52" s="31">
        <f t="shared" si="0"/>
        <v>44</v>
      </c>
      <c r="B52" s="26" t="s">
        <v>39</v>
      </c>
    </row>
    <row r="53" spans="1:3" x14ac:dyDescent="0.25">
      <c r="A53" s="31">
        <f t="shared" si="0"/>
        <v>45</v>
      </c>
      <c r="B53" s="41" t="s">
        <v>40</v>
      </c>
    </row>
    <row r="54" spans="1:3" x14ac:dyDescent="0.25">
      <c r="A54" s="31">
        <f t="shared" si="0"/>
        <v>46</v>
      </c>
      <c r="B54" s="26"/>
    </row>
    <row r="55" spans="1:3" x14ac:dyDescent="0.25">
      <c r="A55" s="31">
        <f t="shared" si="0"/>
        <v>47</v>
      </c>
      <c r="B55" s="26" t="s">
        <v>26</v>
      </c>
    </row>
    <row r="56" spans="1:3" x14ac:dyDescent="0.25">
      <c r="A56" s="31">
        <f t="shared" si="0"/>
        <v>48</v>
      </c>
      <c r="B56" s="41" t="s">
        <v>27</v>
      </c>
    </row>
    <row r="57" spans="1:3" x14ac:dyDescent="0.25">
      <c r="A57" s="31">
        <f t="shared" si="0"/>
        <v>49</v>
      </c>
      <c r="B57" s="26"/>
    </row>
    <row r="58" spans="1:3" x14ac:dyDescent="0.25">
      <c r="A58" s="31">
        <f t="shared" si="0"/>
        <v>50</v>
      </c>
      <c r="B58" s="26" t="s">
        <v>25</v>
      </c>
    </row>
    <row r="59" spans="1:3" x14ac:dyDescent="0.25">
      <c r="A59" s="31">
        <f t="shared" si="0"/>
        <v>51</v>
      </c>
      <c r="B59" s="26"/>
    </row>
    <row r="60" spans="1:3" x14ac:dyDescent="0.25">
      <c r="A60" s="31">
        <f t="shared" si="0"/>
        <v>52</v>
      </c>
      <c r="B60" s="26" t="s">
        <v>57</v>
      </c>
    </row>
    <row r="61" spans="1:3" x14ac:dyDescent="0.25">
      <c r="A61" s="31">
        <f t="shared" si="0"/>
        <v>53</v>
      </c>
      <c r="B61" s="41" t="s">
        <v>58</v>
      </c>
    </row>
    <row r="62" spans="1:3" x14ac:dyDescent="0.25">
      <c r="A62" s="31">
        <f t="shared" si="0"/>
        <v>54</v>
      </c>
      <c r="B62" s="26"/>
    </row>
    <row r="63" spans="1:3" x14ac:dyDescent="0.25">
      <c r="A63" s="31">
        <f t="shared" si="0"/>
        <v>55</v>
      </c>
      <c r="B63" s="26" t="s">
        <v>30</v>
      </c>
    </row>
    <row r="64" spans="1:3" x14ac:dyDescent="0.25">
      <c r="A64" s="31">
        <f t="shared" si="0"/>
        <v>56</v>
      </c>
      <c r="B64" s="26" t="s">
        <v>31</v>
      </c>
    </row>
    <row r="65" spans="1:2" x14ac:dyDescent="0.25">
      <c r="A65" s="31">
        <f t="shared" si="0"/>
        <v>57</v>
      </c>
      <c r="B65" s="26" t="s">
        <v>32</v>
      </c>
    </row>
    <row r="66" spans="1:2" x14ac:dyDescent="0.25">
      <c r="A66" s="31">
        <f t="shared" si="0"/>
        <v>58</v>
      </c>
      <c r="B66" s="26"/>
    </row>
    <row r="67" spans="1:2" x14ac:dyDescent="0.25">
      <c r="A67" s="31">
        <f t="shared" si="0"/>
        <v>59</v>
      </c>
      <c r="B67" s="26" t="s">
        <v>33</v>
      </c>
    </row>
    <row r="68" spans="1:2" x14ac:dyDescent="0.25">
      <c r="A68" s="31">
        <f t="shared" si="0"/>
        <v>60</v>
      </c>
      <c r="B68" s="26" t="s">
        <v>34</v>
      </c>
    </row>
    <row r="69" spans="1:2" x14ac:dyDescent="0.25">
      <c r="A69" s="31">
        <f t="shared" si="0"/>
        <v>61</v>
      </c>
    </row>
    <row r="70" spans="1:2" x14ac:dyDescent="0.25">
      <c r="A70" s="31">
        <f t="shared" si="0"/>
        <v>62</v>
      </c>
      <c r="B70" s="26" t="s">
        <v>60</v>
      </c>
    </row>
    <row r="71" spans="1:2" x14ac:dyDescent="0.25">
      <c r="A71" s="31">
        <f t="shared" si="0"/>
        <v>63</v>
      </c>
      <c r="B71" s="26" t="s">
        <v>59</v>
      </c>
    </row>
  </sheetData>
  <printOptions horizontalCentered="1"/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F2A346-F12C-4CDE-9BEE-EB70AB373F02}"/>
</file>

<file path=customXml/itemProps2.xml><?xml version="1.0" encoding="utf-8"?>
<ds:datastoreItem xmlns:ds="http://schemas.openxmlformats.org/officeDocument/2006/customXml" ds:itemID="{86F13D57-221D-4A8A-B345-171A6F5B3896}"/>
</file>

<file path=customXml/itemProps3.xml><?xml version="1.0" encoding="utf-8"?>
<ds:datastoreItem xmlns:ds="http://schemas.openxmlformats.org/officeDocument/2006/customXml" ds:itemID="{97D84CFD-5D5B-46DF-BFA0-55D05BA3AE3A}"/>
</file>

<file path=customXml/itemProps4.xml><?xml version="1.0" encoding="utf-8"?>
<ds:datastoreItem xmlns:ds="http://schemas.openxmlformats.org/officeDocument/2006/customXml" ds:itemID="{E5D4F4BC-936A-470B-A182-9455CC82CC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Exh. 29 p1</vt:lpstr>
      <vt:lpstr>Exh. 29 p2</vt:lpstr>
      <vt:lpstr>Exh. 29 p3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Puget Sound Energy</cp:lastModifiedBy>
  <cp:lastPrinted>2020-01-09T18:08:47Z</cp:lastPrinted>
  <dcterms:created xsi:type="dcterms:W3CDTF">2019-12-11T15:59:14Z</dcterms:created>
  <dcterms:modified xsi:type="dcterms:W3CDTF">2020-01-13T18:22:30Z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