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0" yWindow="0" windowWidth="19200" windowHeight="5970"/>
  </bookViews>
  <sheets>
    <sheet name="Exh. 29 p1" sheetId="13" r:id="rId1"/>
    <sheet name="Exh. 29 p2" sheetId="14" r:id="rId2"/>
    <sheet name="Exh. 29 p3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Jun09">" BS!$AI$7:$AI$1643"</definedName>
    <definedName name="____Aug09" xml:space="preserve"> [1]BS!$Y$7:$Y$1726</definedName>
    <definedName name="____Jul09" xml:space="preserve"> [1]BS!$X$7:$X$1726</definedName>
    <definedName name="____Jun09">" BS!$AI$7:$AI$1643"</definedName>
    <definedName name="____www1" hidden="1">{#N/A,#N/A,FALSE,"schA"}</definedName>
    <definedName name="___Aug09" xml:space="preserve"> [1]BS!$Y$7:$Y$1726</definedName>
    <definedName name="___Jul09" xml:space="preserve"> [1]BS!$X$7:$X$1726</definedName>
    <definedName name="___Jun09">" BS!$AI$7:$AI$1643"</definedName>
    <definedName name="___six6" hidden="1">{#N/A,#N/A,FALSE,"CRPT";#N/A,#N/A,FALSE,"TREND";#N/A,#N/A,FALSE,"%Curve"}</definedName>
    <definedName name="__123Graph_D" hidden="1">#REF!</definedName>
    <definedName name="__123Graph_ECURRENT" hidden="1">[2]ConsolidatingPL!#REF!</definedName>
    <definedName name="__Apr04">[3]BS!$U$7:$U$3582</definedName>
    <definedName name="__Apr05">[4]BS!#REF!</definedName>
    <definedName name="__Aug04">[3]BS!$Y$7:$Y$3582</definedName>
    <definedName name="__Aug05">[4]BS!#REF!</definedName>
    <definedName name="__Aug09" xml:space="preserve"> [1]BS!$Y$7:$Y$1726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[5]BS!$T$7:$T$3582</definedName>
    <definedName name="__Dec04">[3]BS!$AC$7:$AC$3580</definedName>
    <definedName name="__Feb04">[3]BS!$S$7:$S$3582</definedName>
    <definedName name="__Feb05">[4]BS!#REF!</definedName>
    <definedName name="__Jan04">[3]BS!$R$7:$R$3582</definedName>
    <definedName name="__Jan05">[4]BS!#REF!</definedName>
    <definedName name="__Jul04">[3]BS!$X$7:$X$3582</definedName>
    <definedName name="__Jul05">[4]BS!#REF!</definedName>
    <definedName name="__Jul09" xml:space="preserve"> [1]BS!$X$7:$X$1726</definedName>
    <definedName name="__Jun04">[3]BS!$W$7:$W$3582</definedName>
    <definedName name="__Jun05">[4]BS!#REF!</definedName>
    <definedName name="__Jun09">" BS!$AI$7:$AI$1643"</definedName>
    <definedName name="__Mar04">[3]BS!$T$7:$T$3582</definedName>
    <definedName name="__Mar05">[4]BS!#REF!</definedName>
    <definedName name="__May04">[3]BS!$V$7:$V$3582</definedName>
    <definedName name="__May05">[4]BS!#REF!</definedName>
    <definedName name="__Nov03">[5]BS!$S$7:$S$3582</definedName>
    <definedName name="__Nov04">[3]BS!$AB$7:$AB$3582</definedName>
    <definedName name="__Oct03">[5]BS!$R$7:$R$3582</definedName>
    <definedName name="__Oct04">[3]BS!$AA$7:$AA$3582</definedName>
    <definedName name="__Sep03">[5]BS!$Q$7:$Q$3582</definedName>
    <definedName name="__Sep04">[3]BS!$Z$7:$Z$3582</definedName>
    <definedName name="__Sep05">[4]BS!#REF!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#REF!</definedName>
    <definedName name="_Apr05">#REF!</definedName>
    <definedName name="_Apr09" xml:space="preserve"> [1]BS!$U$7:$U$1726</definedName>
    <definedName name="_Aug04">#REF!</definedName>
    <definedName name="_Aug05">#REF!</definedName>
    <definedName name="_Aug09" xml:space="preserve"> [1]BS!$Y$7:$Y$1726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ec08" xml:space="preserve"> [1]BS!$Q$7:$Q$1726</definedName>
    <definedName name="_DST2">#REF!</definedName>
    <definedName name="_End">#REF!</definedName>
    <definedName name="_ex1" hidden="1">{#N/A,#N/A,FALSE,"Summ";#N/A,#N/A,FALSE,"General"}</definedName>
    <definedName name="_Feb04">#REF!</definedName>
    <definedName name="_Feb05">#REF!</definedName>
    <definedName name="_FEB09" xml:space="preserve"> [1]BS!$S$7:$S$1726</definedName>
    <definedName name="_Fill" hidden="1">#REF!</definedName>
    <definedName name="_Filter">#REF!</definedName>
    <definedName name="_Jan04">#REF!</definedName>
    <definedName name="_Jan05">#REF!</definedName>
    <definedName name="_Jan06">[7]BS!#REF!</definedName>
    <definedName name="_Jul04">#REF!</definedName>
    <definedName name="_Jul05">#REF!</definedName>
    <definedName name="_Jul09" xml:space="preserve"> [1]BS!$X$7:$X$1726</definedName>
    <definedName name="_Jun04">#REF!</definedName>
    <definedName name="_Jun05">#REF!</definedName>
    <definedName name="_Jun09" xml:space="preserve"> [1]BS!$W$7:$W$1726</definedName>
    <definedName name="_Key1" hidden="1">#REF!</definedName>
    <definedName name="_Key2" hidden="1">#REF!</definedName>
    <definedName name="_Mar04">#REF!</definedName>
    <definedName name="_Mar05">#REF!</definedName>
    <definedName name="_May04">#REF!</definedName>
    <definedName name="_May05">#REF!</definedName>
    <definedName name="_May09" xml:space="preserve"> [1]BS!$V$7:$V$1726</definedName>
    <definedName name="_mwh2">#REF!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ct09" xml:space="preserve"> [1]BS!$AA$7:$AA$1726</definedName>
    <definedName name="_Order1" hidden="1">255</definedName>
    <definedName name="_Order2" hidden="1">255</definedName>
    <definedName name="_PG1">#REF!</definedName>
    <definedName name="_Regression_Int" hidden="1">1</definedName>
    <definedName name="_RES2005">#REF!</definedName>
    <definedName name="_RI2">'[8]Rock Island 1'!#REF!</definedName>
    <definedName name="_Sep03">#REF!</definedName>
    <definedName name="_Sep04">#REF!</definedName>
    <definedName name="_Sep05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crual">[9]Sheet2!#REF!</definedName>
    <definedName name="accrual2">[9]Sheet2!#REF!</definedName>
    <definedName name="accrual3">[9]Sheet2!#REF!</definedName>
    <definedName name="Acq1Plant">'[10]Acquisition Inputs'!$C$8</definedName>
    <definedName name="Acq2Plant">'[10]Acquisition Inputs'!$C$70</definedName>
    <definedName name="afudcrate">#REF!</definedName>
    <definedName name="afudctaxbasis">#REF!</definedName>
    <definedName name="AlphaTest">[11]Resources!$M$69:$M$73</definedName>
    <definedName name="Amort">[12]DATA!$AA$5:$AB$173,[12]DATA!$D$5:$D$173,[12]DATA!$A$5:$A$38,[12]DATA!$A$39:$A$124,[12]DATA!$A$125:$A$151,[12]DATA!$A$152:$A$173</definedName>
    <definedName name="apeek">#REF!</definedName>
    <definedName name="Apr03AMA">'[13]BS C&amp;L'!#REF!</definedName>
    <definedName name="Apr04AMA">#REF!</definedName>
    <definedName name="Apr05AMA">#REF!</definedName>
    <definedName name="aquila_lookup">'[14]Cabot Gas Replacement'!$B$8:$F$16</definedName>
    <definedName name="AS2DocOpenMode" hidden="1">"AS2DocumentEdit"</definedName>
    <definedName name="Asset_Class_Switch">[15]Assumptions!$D$5</definedName>
    <definedName name="Assume_Percent_Change">#REF!</definedName>
    <definedName name="Aug03AMA">'[13]BS C&amp;L'!#REF!</definedName>
    <definedName name="Aug04AMA">#REF!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[16]model!#REF!</definedName>
    <definedName name="bal">[9]Sheet2!#REF!</definedName>
    <definedName name="balance">[9]Sheet2!#REF!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[17]ZZCOOM_M03_Q004!#REF!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[17]ZZCOOM_M03_Q004!#REF!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[17]ZZCOOM_M03_Q004!#REF!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[17]ZZCOOM_M03_Q004!#REF!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[17]ZZCOOM_M03_Q004!#REF!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[17]ZZCOOM_M03_Q004!#REF!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'[18]General Inputs'!$I$8</definedName>
    <definedName name="BottomRight">#REF!</definedName>
    <definedName name="BPARedirect">'[18]General Inputs'!$I$5</definedName>
    <definedName name="bpatoggle">#REF!</definedName>
    <definedName name="BRI">#REF!</definedName>
    <definedName name="BS_Accounts">#REF!</definedName>
    <definedName name="Bum" hidden="1">#REF!</definedName>
    <definedName name="Button_1">"TradeSummary_Ken_Finicle_List"</definedName>
    <definedName name="Capacity">#REF!</definedName>
    <definedName name="CapEx_AFUDC">[18]CapEx!$B$26</definedName>
    <definedName name="CapEx_Contingency">[18]CapEx!#REF!</definedName>
    <definedName name="CapEx_Facility">[18]CapEx!$B$2</definedName>
    <definedName name="CapEx_Improvements">[18]CapEx!$B$8</definedName>
    <definedName name="CapEx_Land">[18]CapEx!#REF!</definedName>
    <definedName name="CapEx_PropertyTax">[18]CapEx!$B$23</definedName>
    <definedName name="CapEx_REET">[18]CapEx!$B$7</definedName>
    <definedName name="CapEx_Sensitivity">[18]CapEx!$B$25</definedName>
    <definedName name="CapEx_SnoPUD">[18]CapEx!$B$24</definedName>
    <definedName name="CapEx_Spares">[18]CapEx!#REF!</definedName>
    <definedName name="CapEx_Total">[18]CapEx!$B$27</definedName>
    <definedName name="CapEx_TransAndDD">#REF!</definedName>
    <definedName name="capfact">#REF!</definedName>
    <definedName name="CaseDescription">'[10]Dispatch Cases'!$C$11</definedName>
    <definedName name="CBWorkbookPriority" hidden="1">-2060790043</definedName>
    <definedName name="CCGT_HeatRate">[10]Assumptions!$H$23</definedName>
    <definedName name="CCGTPrice">[10]Assumptions!$H$22</definedName>
    <definedName name="CERAArray">'[18]General Inputs'!#REF!</definedName>
    <definedName name="cerarvm">#REF!</definedName>
    <definedName name="CL_RT">#REF!</definedName>
    <definedName name="CL_RT2">'[19]Transp Data'!$A$6:$C$81</definedName>
    <definedName name="Classification">#REF!</definedName>
    <definedName name="clawback">#REF!</definedName>
    <definedName name="close">#REF!</definedName>
    <definedName name="ClosingDate">'[18]General Inputs'!$E$4</definedName>
    <definedName name="cod">#REF!</definedName>
    <definedName name="COLHOUSE">[16]model!#REF!</definedName>
    <definedName name="COLXFER">[16]model!#REF!</definedName>
    <definedName name="CombWC_LineItem">#REF!</definedName>
    <definedName name="COMMON_ADMIN_ALLOCATED">#REF!</definedName>
    <definedName name="COMPINSR">#REF!</definedName>
    <definedName name="CONSERV">#REF!</definedName>
    <definedName name="constructcont">#REF!</definedName>
    <definedName name="Consv_Rdr_Rt">[20]Sch_120!#REF!</definedName>
    <definedName name="cont">[9]Sheet2!#REF!</definedName>
    <definedName name="ContractDate">'[21]Dispatch Cases'!#REF!</definedName>
    <definedName name="Conv_Factor">[20]Sch_120!#REF!</definedName>
    <definedName name="ConversionFactor">[10]Assumptions!$I$65</definedName>
    <definedName name="CONVFACT">[16]model!#REF!</definedName>
    <definedName name="CopyPaste_Formula_for_Power">#REF!</definedName>
    <definedName name="CopyPaste_Value_Gas">#REF!</definedName>
    <definedName name="costofequit">#REF!</definedName>
    <definedName name="CPI">'[22]General Inputs'!$D$53</definedName>
    <definedName name="Credit_Toggle">#REF!</definedName>
    <definedName name="cspe_wkly_vect_input">#REF!</definedName>
    <definedName name="cust">#REF!</definedName>
    <definedName name="CUSTDEP">#REF!</definedName>
    <definedName name="D">#REF!</definedName>
    <definedName name="Data">#REF!</definedName>
    <definedName name="data1">#REF!</definedName>
    <definedName name="DataEntry_for_Power">#REF!</definedName>
    <definedName name="daveisroyescal">#REF!</definedName>
    <definedName name="daviesroyprice">#REF!</definedName>
    <definedName name="day_to_day_change">#REF!</definedName>
    <definedName name="debtforce">#REF!</definedName>
    <definedName name="DebtPerc">[10]Assumptions!$I$58</definedName>
    <definedName name="Dec03AMA">#REF!</definedName>
    <definedName name="Dec04AMA">#REF!</definedName>
    <definedName name="Dec05AMA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evfee">#REF!</definedName>
    <definedName name="DF_HeatRate">[10]Assumptions!$L$23</definedName>
    <definedName name="DFIT" hidden="1">{#N/A,#N/A,FALSE,"Coversheet";#N/A,#N/A,FALSE,"QA"}</definedName>
    <definedName name="Disc">'[21]Debt Amortization'!#REF!</definedName>
    <definedName name="Discount_for_Revenue_Reqmt">'[23]Assumptions of Purchase'!$B$45</definedName>
    <definedName name="DOCKET">#REF!</definedName>
    <definedName name="DurPTC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'[24]Monthly Price Summary'!$B$4:$E$27</definedName>
    <definedName name="ElecWC_LineItems">#REF!</definedName>
    <definedName name="ElRBLine">#REF!</definedName>
    <definedName name="EMPLBENE">#REF!</definedName>
    <definedName name="EndDate">[10]Assumptions!$C$11</definedName>
    <definedName name="endptcyr">#REF!</definedName>
    <definedName name="enxco2005">#REF!</definedName>
    <definedName name="enxcoescal">#REF!</definedName>
    <definedName name="enxcoownperc">#REF!</definedName>
    <definedName name="epcfee">#REF!</definedName>
    <definedName name="equitperc">#REF!</definedName>
    <definedName name="EquityPerc">'[18]Revenue Calculation'!$I$3</definedName>
    <definedName name="estrateRES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'[13]BS C&amp;L'!#REF!</definedName>
    <definedName name="Feb04AMA">#REF!</definedName>
    <definedName name="Feb05AMA">#REF!</definedName>
    <definedName name="Fed_Cap_Tax">[25]Inputs!$E$112</definedName>
    <definedName name="FEDERAL_INCOME_TAX">#REF!</definedName>
    <definedName name="FedTaxRate">[10]Assumptions!$C$33</definedName>
    <definedName name="FERC_Lookup">'[26]Map Table'!$E$2:$F$58</definedName>
    <definedName name="FERCRATE">'[22]General Inputs'!$P$46</definedName>
    <definedName name="FF">#REF!</definedName>
    <definedName name="FFHAtClosing">'[18]General Inputs'!$E$14</definedName>
    <definedName name="FIELDCHRG">[16]model!#REF!</definedName>
    <definedName name="Final">#REF!</definedName>
    <definedName name="firstptcyr">#REF!</definedName>
    <definedName name="FirstYearAssessment">'[18]General Inputs'!$E$26</definedName>
    <definedName name="firstyearmonths">#REF!</definedName>
    <definedName name="FirstYearofStratPlan">[11]Resources!$E$69</definedName>
    <definedName name="FIT">#REF!</definedName>
    <definedName name="FITRate">'[18]General Inputs'!$E$19</definedName>
    <definedName name="fixedtrans">#REF!</definedName>
    <definedName name="FlexPlanCapacity">[27]Menu!$B$13</definedName>
    <definedName name="fpldebt">#REF!</definedName>
    <definedName name="FPLequit">#REF!</definedName>
    <definedName name="Fuel">#REF!</definedName>
    <definedName name="GasRBLine">#REF!</definedName>
    <definedName name="GasTransCost">[11]Resources!$D$77</definedName>
    <definedName name="GasWC_LineItem">#REF!</definedName>
    <definedName name="GDPIP">#REF!</definedName>
    <definedName name="GDPIPArray">'[18]General Inputs'!$E$39:$AF$39</definedName>
    <definedName name="GeoDate">'[21]Dispatch Cases'!#REF!</definedName>
    <definedName name="gpdip">#REF!</definedName>
    <definedName name="graph">#REF!</definedName>
    <definedName name="GRCUpdate">'[18]General Inputs'!$I$6</definedName>
    <definedName name="HEADER2">#REF!</definedName>
    <definedName name="Heatrate_DF">'[18]General Inputs'!$E$12</definedName>
    <definedName name="Heatrate_Primary">'[18]General Inputs'!$E$11</definedName>
    <definedName name="HELP" hidden="1">{#N/A,#N/A,FALSE,"Coversheet";#N/A,#N/A,FALSE,"QA"}</definedName>
    <definedName name="HoursInServiceAtClosing">'[18]General Inputs'!$E$15</definedName>
    <definedName name="HRAccumDep">'[28]JHS-4 Adjstmts'!#REF!</definedName>
    <definedName name="HRDepExp">'[28]JHS-4 Adjstmts'!#REF!</definedName>
    <definedName name="HRDFIT">'[28]JHS-4 Adjstmts'!#REF!</definedName>
    <definedName name="HRGrossPlant">'[28]JHS-4 Adjstmts'!#REF!</definedName>
    <definedName name="HRPrdctnOM">'[28]JHS-4 Adjstmts'!#REF!</definedName>
    <definedName name="HRPropIns">'[28]JHS-4 Adjstmts'!#REF!</definedName>
    <definedName name="HRPropTax">'[28]JHS-4 Adjstmts'!#REF!</definedName>
    <definedName name="HRPwrCsts">'[28]JHS-4 Adjstmts'!#REF!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[21]Dispatch!#REF!</definedName>
    <definedName name="IDCRATE">#REF!</definedName>
    <definedName name="if">'[29]General Inputs'!$E$9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flation">[11]Resources!$E$68</definedName>
    <definedName name="INGRID">'[30]RI1 55 - 97B'!#REF!</definedName>
    <definedName name="INT">#REF!</definedName>
    <definedName name="INTRESEXCH">[31]Sheet1!$AG$1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'[13]BS C&amp;L'!#REF!</definedName>
    <definedName name="Jan04AMA">#REF!</definedName>
    <definedName name="Jan05AMA">#REF!</definedName>
    <definedName name="Jan06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'[13]BS C&amp;L'!#REF!</definedName>
    <definedName name="Jul04AMA">#REF!</definedName>
    <definedName name="Jul05AMA">#REF!</definedName>
    <definedName name="julcf">#REF!</definedName>
    <definedName name="julcost">#REF!</definedName>
    <definedName name="Jun03AMA">'[13]BS C&amp;L'!#REF!</definedName>
    <definedName name="Jun04AMA">#REF!</definedName>
    <definedName name="Jun05AMA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'[18]General Inputs'!$E$3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IF([45]!Values_Entered,Header_Row+[45]!Number_of_Payments,Header_Row)</definedName>
    <definedName name="LATEPAY">[31]Sheet1!$E$3:$E$25</definedName>
    <definedName name="Lease_total">#REF!</definedName>
    <definedName name="LevelizedCost">'[18]Revenue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'[32]Load Source Data'!$C$78:$X$89</definedName>
    <definedName name="LoadGrowthAdder">#REF!</definedName>
    <definedName name="lookup" hidden="1">{#N/A,#N/A,FALSE,"Coversheet";#N/A,#N/A,FALSE,"QA"}</definedName>
    <definedName name="LTSACoverage">'[18]General Inputs'!$I$7</definedName>
    <definedName name="M">#REF!</definedName>
    <definedName name="manutaxfit">#REF!</definedName>
    <definedName name="Mar03AMA">'[13]BS C&amp;L'!#REF!</definedName>
    <definedName name="Mar04AMA">#REF!</definedName>
    <definedName name="Mar05AMA">#REF!</definedName>
    <definedName name="MatDate2">#REF!</definedName>
    <definedName name="MaxBid">[18]CapEx!$B$32</definedName>
    <definedName name="May03AMA">'[13]BS C&amp;L'!#REF!</definedName>
    <definedName name="May04AMA">#REF!</definedName>
    <definedName name="May05AMA">#REF!</definedName>
    <definedName name="mcnarycost">'[22]General Inputs'!$P$45</definedName>
    <definedName name="mcnarytoggle">'[22]General Inputs'!$P$44</definedName>
    <definedName name="median_energy">#REF!</definedName>
    <definedName name="MERGER_COST">[31]Sheet1!$AF$3:$AJ$28</definedName>
    <definedName name="Miller" hidden="1">{#N/A,#N/A,FALSE,"Expenditures";#N/A,#N/A,FALSE,"Property Placed In-Service";#N/A,#N/A,FALSE,"CWIP Balances"}</definedName>
    <definedName name="MISCELLANEOUS">#REF!</definedName>
    <definedName name="MMRecovery">'[18]General Inputs'!$I$9</definedName>
    <definedName name="MonthsInFirstYear">'[18]General Inputs'!$E$5</definedName>
    <definedName name="MonthsOfTransaction">'[18]General Inputs'!$E$6</definedName>
    <definedName name="MonTotalDispatch">[21]Dispatch!#REF!</definedName>
    <definedName name="MT">#REF!</definedName>
    <definedName name="MTD_Format">[33]Mthly!$B$11:$D$11,[33]Mthly!$B$35:$D$35</definedName>
    <definedName name="MustRunGen">[21]Dispatch!#REF!</definedName>
    <definedName name="Mwh">#REF!</definedName>
    <definedName name="mwhoutlookdata">'[34]pivoted data'!$D$3:$R$42</definedName>
    <definedName name="nameplate">'[22]General Inputs'!$G$51</definedName>
    <definedName name="Nameplate_DF">'[18]General Inputs'!$E$10</definedName>
    <definedName name="Nameplate_Primary">'[18]General Inputs'!$E$9</definedName>
    <definedName name="non_AURORA_lookup">#REF!</definedName>
    <definedName name="non_core_lookup">#REF!</definedName>
    <definedName name="nonrefundtrans">'[22]General Inputs'!$P$47</definedName>
    <definedName name="Nov03AMA">#REF!</definedName>
    <definedName name="Nov04AMA">#REF!</definedName>
    <definedName name="Nov05AMA">#REF!</definedName>
    <definedName name="novcf">#REF!</definedName>
    <definedName name="novcost">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[6]DT_A_AMW93!#REF!</definedName>
    <definedName name="O_M_Input">'[35]MiscItems(Input)'!$B$5:$AO$8,'[35]MiscItems(Input)'!$B$13:$AO$13,'[35]MiscItems(Input)'!$B$15:$B$17,'[35]MiscItems(Input)'!$B$17:$AO$17,'[35]MiscItems(Input)'!$B$15:$AO$15</definedName>
    <definedName name="OBCLEASE">[31]Sheet1!$AF$4:$AI$23</definedName>
    <definedName name="Oct03AMA">#REF!</definedName>
    <definedName name="Oct04AMA">#REF!</definedName>
    <definedName name="Oct05AMA">#REF!</definedName>
    <definedName name="octcf">#REF!</definedName>
    <definedName name="octcost">#REF!</definedName>
    <definedName name="OMtoggle">#REF!</definedName>
    <definedName name="OP_Mo_Year1">#REF!</definedName>
    <definedName name="OPCONT">#REF!</definedName>
    <definedName name="OPEXPPF">#REF!</definedName>
    <definedName name="OPEXPRS">[16]model!#REF!</definedName>
    <definedName name="outlookdata">'[36]pivoted data'!$D$3:$Q$90</definedName>
    <definedName name="OwnerExpSched">'[18]General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AY">#REF!</definedName>
    <definedName name="pcorc">'[37]Exhibit A-1 Original'!$A$77</definedName>
    <definedName name="peak_new_table">'[38]2008 Extreme Peaks - 080403'!$E$5:$AD$8</definedName>
    <definedName name="peak_table">'[38]Peaks-F01'!$C$5:$E$243</definedName>
    <definedName name="PEBBLE">[16]model!#REF!</definedName>
    <definedName name="percdebtcov">#REF!</definedName>
    <definedName name="Percent_debt">[25]Inputs!$E$129</definedName>
    <definedName name="PERCENTAGES_CALCULATED">#REF!</definedName>
    <definedName name="PercPerProp">'[18]General Inputs'!#REF!</definedName>
    <definedName name="percpersonal">#REF!</definedName>
    <definedName name="percreal">#REF!</definedName>
    <definedName name="PercRealProp">'[18]General Inputs'!#REF!</definedName>
    <definedName name="PerPropAdjust">'[18]General Inputs'!$E$22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t_Input">'[35]Plant(Input)'!$B$7:$AP$9,'[35]Plant(Input)'!$B$11,'[35]Plant(Input)'!$B$15:$AP$15,'[35]Plant(Input)'!$B$18,'[35]Plant(Input)'!$B$20:$AP$20</definedName>
    <definedName name="Plant_List">#REF!</definedName>
    <definedName name="PlantReplacementCost">'[18]General Inputs'!$E$30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[10]Assumptions!$I$56</definedName>
    <definedName name="pretaxequit">#REF!</definedName>
    <definedName name="PreTaxWACC">[10]Assumptions!$I$62</definedName>
    <definedName name="price_input_range">#REF!</definedName>
    <definedName name="PriceCaseTable">#REF!</definedName>
    <definedName name="Prices_Aurora">'[24]Monthly Price Summary'!$C$4:$H$63</definedName>
    <definedName name="PRINC">#REF!</definedName>
    <definedName name="Print_Area_MI">#REF!</definedName>
    <definedName name="Print_Area1">#REF!</definedName>
    <definedName name="_xlnm.Print_Titles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[16]model!#REF!</definedName>
    <definedName name="Prodprop">#REF!</definedName>
    <definedName name="Production_Factor">#REF!</definedName>
    <definedName name="Projects">[39]Sheet1!$A$1147:$B$1887</definedName>
    <definedName name="PROPSALES">[16]model!#REF!</definedName>
    <definedName name="proptaxdiscfactor">#REF!</definedName>
    <definedName name="PropTaxDiscountRate">'[18]General Inputs'!$E$24</definedName>
    <definedName name="proptaxrate">#REF!</definedName>
    <definedName name="PropTaxREET">'[18]General Inputs'!$E$27</definedName>
    <definedName name="Prov_Cap_Tax">[25]Inputs!$E$111</definedName>
    <definedName name="PSE">'[40]4.04'!$A$6</definedName>
    <definedName name="PSE_DR">#REF!</definedName>
    <definedName name="PSE_Pre_Tax_Equity_Rate">'[23]Assumptions of Purchase'!$B$42</definedName>
    <definedName name="PSEBPAshare">'[22]General Inputs'!$M$45</definedName>
    <definedName name="pseownperc">#REF!</definedName>
    <definedName name="PSEPaysREET">'[18]General Inputs'!$I$4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urchasedFuel">[18]Expenses!#REF!</definedName>
    <definedName name="PWRCSTPF">[16]model!#REF!</definedName>
    <definedName name="PWRCSTRS">#REF!</definedName>
    <definedName name="PWRCSTWP">#REF!</definedName>
    <definedName name="PWRCSTWR">[16]model!#REF!</definedName>
    <definedName name="QA">[41]IPOA2002!#REF!</definedName>
    <definedName name="qqq" hidden="1">{#N/A,#N/A,FALSE,"schA"}</definedName>
    <definedName name="QTD_Format">[33]QTD!$B$11:$D$11,[33]QTD!$B$35:$D$35</definedName>
    <definedName name="RATE">#REF!</definedName>
    <definedName name="RATE2">'[19]Transp Data'!$A$8:$I$112</definedName>
    <definedName name="RATEBASE">#REF!</definedName>
    <definedName name="RATEBASE_U95">#REF!</definedName>
    <definedName name="RATECASE">[16]model!#REF!</definedName>
    <definedName name="rating_spread_bp">#REF!</definedName>
    <definedName name="RdSch_CY">'[42]INPUT TAB'!#REF!</definedName>
    <definedName name="RdSch_PY">'[42]INPUT TAB'!#REF!</definedName>
    <definedName name="RdSch_PY2">'[42]INPUT TAB'!#REF!</definedName>
    <definedName name="reaccrual">[9]Sheet2!#REF!</definedName>
    <definedName name="RealPropAdjust">'[18]General Inputs'!$E$23</definedName>
    <definedName name="realproptaxadjust">#REF!</definedName>
    <definedName name="REC">#REF!</definedName>
    <definedName name="REETRate">'[18]General Inputs'!$E$20</definedName>
    <definedName name="regasset">#REF!</definedName>
    <definedName name="resdebt">#REF!</definedName>
    <definedName name="resepcdevcost">#REF!</definedName>
    <definedName name="RESequit">#REF!</definedName>
    <definedName name="resource_lookup">'[43]#REF'!$B$3:$C$112</definedName>
    <definedName name="RESTATING">#REF!</definedName>
    <definedName name="Results">#REF!</definedName>
    <definedName name="retain">#REF!</definedName>
    <definedName name="RETIREPLAN">[16]model!#REF!</definedName>
    <definedName name="REV">#REF!</definedName>
    <definedName name="REVADJ">#REF!</definedName>
    <definedName name="Revenue">#REF!</definedName>
    <definedName name="REVREQ">#REF!</definedName>
    <definedName name="ROE">[16]model!#REF!</definedName>
    <definedName name="ROR">#REF!</definedName>
    <definedName name="RowAvgCF">[11]Resources!$J$76</definedName>
    <definedName name="RowB2CF">[11]Resources!$J$75</definedName>
    <definedName name="RowCapCost">[11]Resources!$J$68</definedName>
    <definedName name="RowFOM">[11]Resources!$J$70</definedName>
    <definedName name="RowNIMF">[11]Resources!$J$72</definedName>
    <definedName name="RowNIMV">[11]Resources!$J$73</definedName>
    <definedName name="RowPPAPrice">[11]Resources!$J$74</definedName>
    <definedName name="RowVOM">[11]Resources!$J$71</definedName>
    <definedName name="RowY0">[11]Resources!$J$69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SALESRESALEP">#REF!</definedName>
    <definedName name="SALESRESALER">#REF!</definedName>
    <definedName name="salestax">#REF!</definedName>
    <definedName name="SalesTaxRate">'[18]General Inputs'!$E$21</definedName>
    <definedName name="SAPBEXhrIndnt" hidden="1">"Wide"</definedName>
    <definedName name="SAPsysID" hidden="1">"708C5W7SBKP804JT78WJ0JNKI"</definedName>
    <definedName name="SAPwbID" hidden="1">"ARS"</definedName>
    <definedName name="Sch194Rlfwd">'[42]Sch94 Rlfwd'!$B$11</definedName>
    <definedName name="schedtoggle">#REF!</definedName>
    <definedName name="sdlfhsdlhfkl" hidden="1">{#N/A,#N/A,FALSE,"Summ";#N/A,#N/A,FALSE,"General"}</definedName>
    <definedName name="SecSSW_MWH">[6]DT_A_AMW93!#REF!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#REF!</definedName>
    <definedName name="Sep04AMA">#REF!</definedName>
    <definedName name="Sep05AMA">#REF!</definedName>
    <definedName name="sepcf">#REF!</definedName>
    <definedName name="sepcost">#REF!</definedName>
    <definedName name="SetDate2">#REF!</definedName>
    <definedName name="seven" hidden="1">{#N/A,#N/A,FALSE,"CRPT";#N/A,#N/A,FALSE,"TREND";#N/A,#N/A,FALSE,"%Curve"}</definedName>
    <definedName name="SKAGIT">[16]model!#REF!</definedName>
    <definedName name="SLFINSURANCE">#REF!</definedName>
    <definedName name="SolarDate">'[21]Dispatch Cases'!#REF!</definedName>
    <definedName name="STAFFREDUC">#REF!</definedName>
    <definedName name="StalkingHorseBid">[18]CapEx!$B$33</definedName>
    <definedName name="StartDate">[10]Assumptions!$C$9</definedName>
    <definedName name="StartupPowerValue">[18]CapEx!#REF!</definedName>
    <definedName name="stationserv">#REF!</definedName>
    <definedName name="STORM">#REF!</definedName>
    <definedName name="SUMMARY">#REF!</definedName>
    <definedName name="supentit_in_wkly_vect_input">#REF!</definedName>
    <definedName name="supentit_out_wkly_vect_input">#REF!</definedName>
    <definedName name="SWSales_MWH">[6]DT_A_AMW93!#REF!</definedName>
    <definedName name="TableName">"Dummy"</definedName>
    <definedName name="tax_exempt_spread">#REF!</definedName>
    <definedName name="TAXCORPLIC">#REF!</definedName>
    <definedName name="TAXENERGYP">[16]model!#REF!</definedName>
    <definedName name="TAXENERGYR">[16]model!#REF!</definedName>
    <definedName name="TAXEXCISE">#REF!</definedName>
    <definedName name="TAXFICA">[16]model!#REF!</definedName>
    <definedName name="TAXFUT">[16]model!#REF!</definedName>
    <definedName name="TAXINCOME">#REF!</definedName>
    <definedName name="TAXMEDICARE">[16]model!#REF!</definedName>
    <definedName name="taxown">#REF!</definedName>
    <definedName name="TAXPFINT">[16]model!#REF!</definedName>
    <definedName name="TAXPROPERTY">#REF!</definedName>
    <definedName name="TAXSUT">[16]model!#REF!</definedName>
    <definedName name="tbl_Master">#REF!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2" hidden="1">{#N/A,#N/A,FALSE,"CESTSUM";#N/A,#N/A,FALSE,"est sum A";#N/A,#N/A,FALSE,"est detail A"}</definedName>
    <definedName name="TEMPADJ">[31]Sheet1!$A$4:$E$40</definedName>
    <definedName name="TenaskaShare">[21]Dispatch!#REF!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[10]Assumptions!$C$25</definedName>
    <definedName name="therms">#REF!</definedName>
    <definedName name="thirdpartyIRR">#REF!</definedName>
    <definedName name="three">#REF!</definedName>
    <definedName name="Title">[10]Assumptions!$A$1</definedName>
    <definedName name="today">#REF!</definedName>
    <definedName name="TopLeft">#REF!</definedName>
    <definedName name="totaldebt">#REF!</definedName>
    <definedName name="totalequit">#REF!</definedName>
    <definedName name="TotalEquity">'[18]Revenue Calculation'!$I$6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db">#REF!</definedName>
    <definedName name="Transfer" hidden="1">#REF!</definedName>
    <definedName name="Transfers" hidden="1">#REF!</definedName>
    <definedName name="TransFixed">[18]Expenses!#REF!</definedName>
    <definedName name="TransVar">[18]Expenses!#REF!</definedName>
    <definedName name="turbinesize">#REF!</definedName>
    <definedName name="twoyrswarranty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alue" hidden="1">{#N/A,#N/A,FALSE,"Summ";#N/A,#N/A,FALSE,"General"}</definedName>
    <definedName name="Values_Entered">IF(Loan_Amount*Interest_Rate*Loan_Years*Loan_Start&gt;0,1,0)</definedName>
    <definedName name="vartrans">#REF!</definedName>
    <definedName name="VOMEsc">[10]Assumptions!$C$21</definedName>
    <definedName name="WACC">[10]Assumptions!$I$61</definedName>
    <definedName name="WAGES">[16]model!#REF!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_NamePlate">'[11]Wind Own'!$B$7</definedName>
    <definedName name="WindDate">'[21]Dispatch Cases'!#REF!</definedName>
    <definedName name="WindTransCost">[11]Resources!$D$78</definedName>
    <definedName name="WRKCAP">[16]model!#REF!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OfCostData">[11]Resources!$E$70</definedName>
    <definedName name="Years_evaluated">'[44]Revison Inputs'!$B$6</definedName>
    <definedName name="YTD_Format">[33]YTD!$B$13:$D$13,[33]YTD!$B$36:$D$36</definedName>
    <definedName name="yuf" hidden="1">{#N/A,#N/A,FALSE,"Summ";#N/A,#N/A,FALSE,"General"}</definedName>
    <definedName name="zilfpldebtperc">#REF!</definedName>
    <definedName name="zilkhaepcdevcost">#REF!</definedName>
    <definedName name="zilkhaownper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5" l="1"/>
  <c r="A23" i="15"/>
  <c r="A22" i="15"/>
  <c r="A21" i="15"/>
  <c r="A24" i="14"/>
  <c r="A23" i="14"/>
  <c r="A22" i="14"/>
  <c r="A21" i="14"/>
  <c r="A10" i="15" l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10" i="13"/>
  <c r="A11" i="13" s="1"/>
  <c r="A12" i="13" s="1"/>
  <c r="A13" i="13" s="1"/>
  <c r="A25" i="15" l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10" i="14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D26" i="14"/>
  <c r="E26" i="14" s="1"/>
  <c r="A25" i="14" l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C46" i="15" l="1"/>
  <c r="E46" i="15" s="1"/>
  <c r="E44" i="15"/>
  <c r="D20" i="15"/>
  <c r="D39" i="15"/>
  <c r="E39" i="15" s="1"/>
  <c r="D38" i="15"/>
  <c r="E38" i="15" s="1"/>
  <c r="C46" i="14"/>
  <c r="E46" i="14" s="1"/>
  <c r="E44" i="14"/>
  <c r="D39" i="14"/>
  <c r="E39" i="14" s="1"/>
  <c r="D38" i="14"/>
  <c r="E38" i="14" s="1"/>
  <c r="D37" i="14"/>
  <c r="E37" i="14" s="1"/>
  <c r="C40" i="15" l="1"/>
  <c r="D24" i="15"/>
  <c r="D26" i="15" s="1"/>
  <c r="D45" i="14"/>
  <c r="D22" i="14" s="1"/>
  <c r="D20" i="14"/>
  <c r="D31" i="14" s="1"/>
  <c r="D37" i="15"/>
  <c r="D40" i="15" s="1"/>
  <c r="D18" i="15" s="1"/>
  <c r="E18" i="15" s="1"/>
  <c r="C40" i="14"/>
  <c r="E45" i="14"/>
  <c r="E43" i="15"/>
  <c r="D45" i="15"/>
  <c r="C47" i="15"/>
  <c r="C20" i="15" s="1"/>
  <c r="E40" i="14"/>
  <c r="D40" i="14"/>
  <c r="D18" i="14" s="1"/>
  <c r="D28" i="14" s="1"/>
  <c r="E43" i="14"/>
  <c r="C47" i="14"/>
  <c r="C20" i="14" s="1"/>
  <c r="D47" i="14"/>
  <c r="D32" i="14" l="1"/>
  <c r="E32" i="14" s="1"/>
  <c r="E22" i="14"/>
  <c r="E45" i="15"/>
  <c r="E47" i="15" s="1"/>
  <c r="D22" i="15"/>
  <c r="E22" i="15" s="1"/>
  <c r="D28" i="15"/>
  <c r="E26" i="15"/>
  <c r="E47" i="14"/>
  <c r="E37" i="15"/>
  <c r="E40" i="15" s="1"/>
  <c r="D47" i="15"/>
  <c r="E20" i="14"/>
  <c r="E18" i="14"/>
  <c r="D32" i="15" l="1"/>
  <c r="E32" i="15" s="1"/>
  <c r="D31" i="15"/>
  <c r="E20" i="15"/>
  <c r="D41" i="13"/>
  <c r="E40" i="13"/>
  <c r="D34" i="13"/>
  <c r="E34" i="13" s="1"/>
  <c r="D33" i="13"/>
  <c r="D9" i="14"/>
  <c r="D13" i="14" s="1"/>
  <c r="D9" i="15" l="1"/>
  <c r="D13" i="15" s="1"/>
  <c r="E41" i="13"/>
  <c r="C42" i="13"/>
  <c r="E42" i="13" s="1"/>
  <c r="E39" i="13"/>
  <c r="D43" i="13"/>
  <c r="C36" i="13"/>
  <c r="E33" i="13"/>
  <c r="D35" i="13"/>
  <c r="E35" i="13" s="1"/>
  <c r="E43" i="13" l="1"/>
  <c r="D20" i="13"/>
  <c r="C43" i="13"/>
  <c r="C20" i="13" s="1"/>
  <c r="E36" i="13"/>
  <c r="D36" i="13"/>
  <c r="D18" i="13" s="1"/>
  <c r="D24" i="13" l="1"/>
  <c r="D9" i="13" s="1"/>
  <c r="D13" i="13" s="1"/>
  <c r="E20" i="13"/>
  <c r="E18" i="13"/>
  <c r="D27" i="13" l="1"/>
  <c r="C28" i="15" l="1"/>
  <c r="C31" i="15"/>
  <c r="E31" i="15" s="1"/>
  <c r="E24" i="15"/>
  <c r="E28" i="15" s="1"/>
  <c r="E29" i="15"/>
  <c r="E25" i="13"/>
  <c r="E29" i="14"/>
  <c r="C27" i="13"/>
  <c r="E27" i="13" s="1"/>
  <c r="C24" i="13"/>
  <c r="E22" i="13"/>
  <c r="E24" i="13" s="1"/>
  <c r="E24" i="14"/>
  <c r="E28" i="14" s="1"/>
  <c r="C31" i="14"/>
  <c r="E31" i="14" s="1"/>
  <c r="C28" i="14"/>
</calcChain>
</file>

<file path=xl/sharedStrings.xml><?xml version="1.0" encoding="utf-8"?>
<sst xmlns="http://schemas.openxmlformats.org/spreadsheetml/2006/main" count="162" uniqueCount="65">
  <si>
    <t>Gross Plant</t>
  </si>
  <si>
    <t>Accum. Depr.</t>
  </si>
  <si>
    <t>ADFIT</t>
  </si>
  <si>
    <t>Total Rate Base</t>
  </si>
  <si>
    <t xml:space="preserve">Sep 30, 2019 Bal. </t>
  </si>
  <si>
    <t>Less: 2019 Q4 Depr.</t>
  </si>
  <si>
    <t>Less: ADFIT Revrsl.</t>
  </si>
  <si>
    <t>Add: EDFIT</t>
  </si>
  <si>
    <t>Description</t>
  </si>
  <si>
    <t>Remove: Colstrip 1-2 Plant Balances</t>
  </si>
  <si>
    <t>Add Back Colstrip 1 -2 Unrecovered Inv.</t>
  </si>
  <si>
    <t>Less: Monetized PTCs</t>
  </si>
  <si>
    <t>Total Rate Base Adj.</t>
  </si>
  <si>
    <t>Rev. Req.</t>
  </si>
  <si>
    <t>Remaining Colstrip 1 - 2 Regulatory Asset</t>
  </si>
  <si>
    <t>AWEC</t>
  </si>
  <si>
    <t>Corrected</t>
  </si>
  <si>
    <t>Exclude DFIT</t>
  </si>
  <si>
    <t>and ARO</t>
  </si>
  <si>
    <t>From AWEC 38 and BGM-1T Table 2</t>
  </si>
  <si>
    <t>Change</t>
  </si>
  <si>
    <t>1 - ADIT in AWEC 38 was displayed with the wrong sign.  Should have been a negative.</t>
  </si>
  <si>
    <t>From AWEC 34 and BGM-1T Table 3</t>
  </si>
  <si>
    <t>Dec. 30, 2019 Unrecoverd Inv.</t>
  </si>
  <si>
    <t>2, 3, 4</t>
  </si>
  <si>
    <t>4 - ADIT and EDIT should not be included in regulatory asset per Matt Marcelia.</t>
  </si>
  <si>
    <t>3 - AWEC 34 was already presented as of December 31, 2019 (December 31, 2019 estimated</t>
  </si>
  <si>
    <t xml:space="preserve"> as of September 30, 2019)</t>
  </si>
  <si>
    <t>From BGM-1T Table 7</t>
  </si>
  <si>
    <t>4, 6</t>
  </si>
  <si>
    <t xml:space="preserve">6 - There will no longer be an accumulated deferred tax liability at 21% because </t>
  </si>
  <si>
    <t xml:space="preserve">the ADIT on the plant balance reverses with the plant's retirement and the ADIT on the </t>
  </si>
  <si>
    <t>regulatory asset has been reveresed by the application of the PTC's against the regulatory asset.</t>
  </si>
  <si>
    <t xml:space="preserve">7 - EDIT will continue to reverse at the same level as prior to retirement, therefore, no adjustment </t>
  </si>
  <si>
    <t>for EDIT is necessary.</t>
  </si>
  <si>
    <t>4, 7</t>
  </si>
  <si>
    <t>Line</t>
  </si>
  <si>
    <t>Exhibit SEF-29</t>
  </si>
  <si>
    <t>per BGM-1T</t>
  </si>
  <si>
    <t xml:space="preserve">2 - Should not include Asset Retirement Cost as amount will be $0 by December 31, 2019 per PSE's </t>
  </si>
  <si>
    <t>First Revised Response to AWEC 034.</t>
  </si>
  <si>
    <t xml:space="preserve">5 - Should only use monetized PTC's per definition provided in Exh. SEF-17T that are known </t>
  </si>
  <si>
    <t>by June 30, 2019.</t>
  </si>
  <si>
    <t>Page 1 of 3</t>
  </si>
  <si>
    <t>Colstrip Units 1 and 2 - Corrections to amounts calculated by AWEC</t>
  </si>
  <si>
    <t>Page 2 of 3</t>
  </si>
  <si>
    <t xml:space="preserve">Colstrip Units 1 and 2 - Corrections to amounts calculated by AWEC </t>
  </si>
  <si>
    <t>assuming application of PTCs monetized on PSE's 2018 filed tax return</t>
  </si>
  <si>
    <t>Page 3 of 3</t>
  </si>
  <si>
    <t>assuming application of PTCs as determined by AWEC</t>
  </si>
  <si>
    <t>Overall impact</t>
  </si>
  <si>
    <t>n/a</t>
  </si>
  <si>
    <t>Electric 9/2019 Pro forma (Table 6 in SEF-17T)</t>
  </si>
  <si>
    <t>Rev. Req. impact of corrections (All Electric)</t>
  </si>
  <si>
    <t>Gas 9/2019 Pro forma (Table 6 in SEF-17T)</t>
  </si>
  <si>
    <t xml:space="preserve">5 - If the Commission were to determine PTCs monetized in September 2019 should be included </t>
  </si>
  <si>
    <t>in rate base</t>
  </si>
  <si>
    <t xml:space="preserve">5 - If the Commission were to determine PTCs monetized as defined by AWEC should be </t>
  </si>
  <si>
    <t>included  in rate base</t>
  </si>
  <si>
    <t>the interest accrual calculation</t>
  </si>
  <si>
    <t xml:space="preserve">8 - ADFIT associated with the Regulatory Liability for monetized PTCs should be included in </t>
  </si>
  <si>
    <t>Remaining Colstrip 1 - 2 Regulatory Asset Net</t>
  </si>
  <si>
    <t xml:space="preserve">  ADFIT on Regulatory Asset Net</t>
  </si>
  <si>
    <t xml:space="preserve"> Less:  ADFIT on Reg Asset</t>
  </si>
  <si>
    <t>Incldue ADFIT on Monetized PTCs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</si>
</sst>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1" fontId="0" fillId="0" borderId="0" xfId="0" applyNumberFormat="1"/>
    <xf numFmtId="42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ill="1"/>
    <xf numFmtId="42" fontId="0" fillId="0" borderId="4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 indent="1"/>
    </xf>
    <xf numFmtId="41" fontId="0" fillId="0" borderId="0" xfId="0" applyNumberForma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42" fontId="0" fillId="0" borderId="3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41" fontId="0" fillId="0" borderId="2" xfId="0" applyNumberFormat="1" applyFill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Border="1"/>
    <xf numFmtId="42" fontId="0" fillId="0" borderId="0" xfId="0" applyNumberFormat="1" applyFill="1"/>
    <xf numFmtId="41" fontId="0" fillId="0" borderId="0" xfId="0" applyNumberFormat="1" applyFill="1"/>
    <xf numFmtId="0" fontId="4" fillId="0" borderId="0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2" fontId="0" fillId="0" borderId="3" xfId="0" applyNumberFormat="1" applyFill="1" applyBorder="1"/>
    <xf numFmtId="0" fontId="0" fillId="0" borderId="0" xfId="0" applyFill="1" applyBorder="1" applyAlignment="1">
      <alignment horizontal="left" indent="1"/>
    </xf>
    <xf numFmtId="0" fontId="0" fillId="0" borderId="0" xfId="0" quotePrefix="1" applyFill="1" applyAlignment="1">
      <alignment horizontal="left" indent="2"/>
    </xf>
    <xf numFmtId="0" fontId="0" fillId="0" borderId="0" xfId="0" applyFill="1" applyAlignment="1">
      <alignment horizontal="left" indent="3"/>
    </xf>
    <xf numFmtId="0" fontId="0" fillId="0" borderId="5" xfId="0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41" fontId="4" fillId="0" borderId="0" xfId="0" applyNumberFormat="1" applyFont="1" applyFill="1" applyAlignment="1">
      <alignment horizontal="right"/>
    </xf>
    <xf numFmtId="43" fontId="0" fillId="0" borderId="0" xfId="1" applyFont="1" applyFill="1"/>
  </cellXfs>
  <cellStyles count="5">
    <cellStyle name="Comma" xfId="1" builtinId="3"/>
    <cellStyle name="Comma 12" xfId="3"/>
    <cellStyle name="Currency 11" xfId="4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2010%20GTIF\Original2010GTIF-Oct\Models%20&amp;%20Adjustments%20Oct-10%20filing\3.03%203.04%20RB%20&amp;%20WC-RC%20June%2010%20Working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WINNT\Temporary%20Internet%20Files\OLK2D\2.26E%20Regulatory%20Assets%20%20Liabili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WUTC\Puget%20Sound%20Energy\Semi%20Annual%20Report\Dec_31_04\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2005%20PCORC\Update%20Filing%20-%20May%202006\Working%20Files\04.06.06.Transmission%20Rate%20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Cost%20Accounting\Resource%20Costs\Forecast%20&amp;%20Variance\GRC\2006\Power%20Costs\Costs%20not%20in%20AURORA%2006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Documents%20and%20Settings\lab0422\Local%20Settings\Temporary%20Internet%20Files\OLK181\FW_Feb_FY05_upload_format_accl_wksh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WINNT\Temporary%20Internet%20Files\OLK2F\Due%20Diligence\August%20New%20Model\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Documents%20and%20Settings\zdmurra\Local%20Settings\Temporary%20Internet%20Files\OLK12\2007%20Strat%20Plan%20-%20v7%20Low%202007%20Capital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Cost%20Accounting\Tenaska%20&amp;%20Encogen%20Information\Tenaska\PCORC%20Disallowance\Tenaska%20Comparis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WUTC\Puget%20Sound%20Energy\Quarterly%20Reporting\Misc\WC-RB%20Misc\WC-RB%20Overvi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Cost%20Accounting\Resource%20Costs\CT\ENCOGEN_WBOOK%20(StratPla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PCA%20&amp;%20RC%2006_2003%20TY\GRC\EL%20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1_final_20110209_1101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Documents%20and%20Settings\zdmurra\Local%20Settings\Temporary%20Internet%20Files\OLK74\Goldendale%20Proforma%20-%20Curr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PCA%20&amp;%20RC%2006_2003%20TY\PCA\New%20Plant-093003\FredDispatch%209.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%23Wild_Horse_Wind_Project\Financial\Finance\Post%2010-15-04%20Turbine%20Bid%20Proformas\RES-Post%2010-15-04\8.78%25%20WACC-RES-Hopkins%20Ridge%20Vestas%20V80%20Turbin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Documents%20and%20Settings\scartwri\My%20Documents\Projects\PSE\Projects\BHP\Due%20Diligence\BHP%20IS.BS.CF%20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Documents%20and%20Settings\zdmurra\Local%20Settings\Temporary%20Internet%20Files\OLK15\Power%20Cost%2050yr%206.15.06%20AURORA%20run%20with%205.23.06%20pric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Acquisition\Phase%202%20RFP%20Quantitative%20Analysis\PSM%20Input%20Assumptions\Gas%20Transport\Gas%20Trans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2007%20PCORC\TY%2012ME%2012-2006\2007%20PCORC%20JHS-4%20through%20JHS-9%20(C)%20working%20file%2003%2008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Documents%20and%20Settings\akello\Local%20Settings\Temporary%20Internet%20Files\OLK13BE\Goldendale%20Proforma%20-%20Curr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TREASURY\DEBT%20MANAGEMENT\Debt%20Schedules\2006\Cash%20&amp;%20Accrual%20master%20sheets\RI05%20Cash&amp;Accrual-Actu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WUTC\Puget%20Sound%20Energy\Semi%20Annual%20Report\Jun_30_01\Proforma%20Adj_not%20us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WINNT\Temporary%20Internet%20Files\OLK71\SOE%20Sept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Joel\Chelan\Pro%20Forma%20Models\PSE%20Incremental\Cash%20-%20No%20Defease\12-15%20Final%20for%20Board\12-15%20(Hydro)NoD%20CPUD-PSEIncremental-1215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Cost%20Accounting\Resource%20Costs\Capacity\CAP_WBoo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Formulas\vlooku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2007%20GRC\4.04G%20Pass%20Through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%23%20PCA%20&amp;%20RC%2006_2003%20TY\GRC\LaborInctvOH%200903%20GR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ea\AppData\Local\Temp\Workshare\rm0q5dld.5za\11\GrpRevnu\PUBLIC\Unbilled%20Rev%20Electric%20-%20Gas%20-%20SOE%20-%20SOG\2006\09-06%20Elec_Unb%20(93%203%25%202%20months)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</row>
        <row r="686">
          <cell r="AC686">
            <v>3625.3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C734">
            <v>2599393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</row>
        <row r="864">
          <cell r="AC864">
            <v>526000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</row>
        <row r="1064">
          <cell r="AC1064">
            <v>-500000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</row>
        <row r="1322">
          <cell r="AC1322">
            <v>-249455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</row>
        <row r="1349">
          <cell r="AC1349">
            <v>-338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E4">
            <v>39134</v>
          </cell>
          <cell r="I4">
            <v>0.5</v>
          </cell>
        </row>
        <row r="5">
          <cell r="E5">
            <v>10</v>
          </cell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19">
          <cell r="E19">
            <v>0.35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2">
          <cell r="E22">
            <v>1</v>
          </cell>
        </row>
        <row r="23">
          <cell r="E23">
            <v>0.85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27">
          <cell r="E27">
            <v>0.15020845833333332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3">
          <cell r="B23">
            <v>1543634.5770198947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335752.08906329999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  <row r="53">
          <cell r="D53">
            <v>2.5499999999999998E-2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/>
      <sheetData sheetId="22"/>
      <sheetData sheetId="23"/>
      <sheetData sheetId="24"/>
      <sheetData sheetId="25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M Tables"/>
      <sheetName val="AWEC 38 2018 no ARC"/>
      <sheetName val="AWEC 34 2019 w ARC"/>
      <sheetName val="AWEC 36 Mtzd PTCs"/>
      <sheetName val="AWEC 46 Total PTCs"/>
      <sheetName val="AWEC 49 PSE Int Tab 1"/>
      <sheetName val="AWEC 49 PSE Int Tab 2"/>
      <sheetName val="Summary - 1065"/>
      <sheetName val="Supports =&gt;"/>
      <sheetName val="1065"/>
      <sheetName val="PP"/>
      <sheetName val="ARO 12-2017"/>
    </sheetNames>
    <definedNames>
      <definedName name="Number_of_Payments" refersTo="#REF!"/>
      <definedName name="Values_Entered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pane xSplit="2" ySplit="7" topLeftCell="C8" activePane="bottomRight" state="frozen"/>
      <selection activeCell="G94" sqref="G94"/>
      <selection pane="topRight" activeCell="G94" sqref="G94"/>
      <selection pane="bottomLeft" activeCell="G94" sqref="G94"/>
      <selection pane="bottomRight" activeCell="D54" sqref="D54"/>
    </sheetView>
  </sheetViews>
  <sheetFormatPr defaultRowHeight="15" x14ac:dyDescent="0.25"/>
  <cols>
    <col min="1" max="1" width="4.28515625" bestFit="1" customWidth="1"/>
    <col min="2" max="2" width="37.7109375" bestFit="1" customWidth="1"/>
    <col min="3" max="3" width="14.42578125" bestFit="1" customWidth="1"/>
    <col min="4" max="4" width="16.28515625" bestFit="1" customWidth="1"/>
    <col min="5" max="5" width="13.7109375" bestFit="1" customWidth="1"/>
  </cols>
  <sheetData>
    <row r="1" spans="1:6" x14ac:dyDescent="0.25">
      <c r="A1" s="1" t="s">
        <v>37</v>
      </c>
    </row>
    <row r="2" spans="1:6" x14ac:dyDescent="0.25">
      <c r="A2" s="1" t="s">
        <v>43</v>
      </c>
    </row>
    <row r="3" spans="1:6" x14ac:dyDescent="0.25">
      <c r="A3" s="1" t="s">
        <v>44</v>
      </c>
    </row>
    <row r="5" spans="1:6" x14ac:dyDescent="0.25">
      <c r="D5" s="20"/>
      <c r="E5" s="20"/>
    </row>
    <row r="6" spans="1:6" x14ac:dyDescent="0.25">
      <c r="C6" s="16" t="s">
        <v>15</v>
      </c>
      <c r="D6" s="20"/>
      <c r="E6" s="20"/>
    </row>
    <row r="7" spans="1:6" x14ac:dyDescent="0.25">
      <c r="A7" s="10" t="s">
        <v>36</v>
      </c>
      <c r="B7" s="7" t="s">
        <v>8</v>
      </c>
      <c r="C7" s="7" t="s">
        <v>38</v>
      </c>
      <c r="D7" s="7" t="s">
        <v>16</v>
      </c>
      <c r="E7" s="7" t="s">
        <v>20</v>
      </c>
      <c r="F7" s="7" t="s">
        <v>20</v>
      </c>
    </row>
    <row r="9" spans="1:6" x14ac:dyDescent="0.25">
      <c r="A9" s="17">
        <v>1</v>
      </c>
      <c r="B9" t="s">
        <v>53</v>
      </c>
      <c r="C9" s="3"/>
      <c r="D9" s="3">
        <f>D25</f>
        <v>-1299347.8499203303</v>
      </c>
      <c r="E9" s="3"/>
    </row>
    <row r="10" spans="1:6" x14ac:dyDescent="0.25">
      <c r="A10" s="17">
        <f>A9+1</f>
        <v>2</v>
      </c>
      <c r="B10" t="s">
        <v>52</v>
      </c>
      <c r="D10" s="44" t="s">
        <v>51</v>
      </c>
    </row>
    <row r="11" spans="1:6" x14ac:dyDescent="0.25">
      <c r="A11" s="17">
        <f>A10+1</f>
        <v>3</v>
      </c>
      <c r="B11" t="s">
        <v>54</v>
      </c>
      <c r="D11" s="44" t="s">
        <v>51</v>
      </c>
    </row>
    <row r="12" spans="1:6" x14ac:dyDescent="0.25">
      <c r="A12" s="17">
        <f>A11+1</f>
        <v>4</v>
      </c>
      <c r="D12" s="4"/>
    </row>
    <row r="13" spans="1:6" ht="15.75" thickBot="1" x14ac:dyDescent="0.3">
      <c r="A13" s="17">
        <f t="shared" ref="A13" si="0">A12+1</f>
        <v>5</v>
      </c>
      <c r="B13" t="s">
        <v>50</v>
      </c>
      <c r="D13" s="9">
        <f>SUM(D9:D12)</f>
        <v>-1299347.8499203303</v>
      </c>
    </row>
    <row r="14" spans="1:6" ht="16.5" thickTop="1" thickBot="1" x14ac:dyDescent="0.3">
      <c r="A14" s="17">
        <f t="shared" ref="A14" si="1">A13+1</f>
        <v>6</v>
      </c>
      <c r="F14" s="6"/>
    </row>
    <row r="15" spans="1:6" x14ac:dyDescent="0.25">
      <c r="A15" s="42">
        <f t="shared" ref="A15:A64" si="2">A14+1</f>
        <v>7</v>
      </c>
      <c r="B15" s="21"/>
      <c r="C15" s="21"/>
      <c r="D15" s="21"/>
      <c r="E15" s="21"/>
      <c r="F15" s="22"/>
    </row>
    <row r="16" spans="1:6" x14ac:dyDescent="0.25">
      <c r="A16" s="17">
        <f t="shared" si="2"/>
        <v>8</v>
      </c>
      <c r="B16" t="s">
        <v>28</v>
      </c>
    </row>
    <row r="17" spans="1:6" x14ac:dyDescent="0.25">
      <c r="A17" s="17">
        <f t="shared" si="2"/>
        <v>9</v>
      </c>
    </row>
    <row r="18" spans="1:6" x14ac:dyDescent="0.25">
      <c r="A18" s="17">
        <f t="shared" si="2"/>
        <v>10</v>
      </c>
      <c r="B18" s="5" t="s">
        <v>9</v>
      </c>
      <c r="C18" s="3">
        <v>-176254760.97999984</v>
      </c>
      <c r="D18" s="3">
        <f>-D36</f>
        <v>-111946494.45999984</v>
      </c>
      <c r="E18" s="3">
        <f>D18-C18</f>
        <v>64308266.519999996</v>
      </c>
      <c r="F18" s="6">
        <v>1</v>
      </c>
    </row>
    <row r="19" spans="1:6" x14ac:dyDescent="0.25">
      <c r="A19" s="17">
        <f t="shared" si="2"/>
        <v>11</v>
      </c>
      <c r="B19" s="5"/>
      <c r="F19" s="6"/>
    </row>
    <row r="20" spans="1:6" x14ac:dyDescent="0.25">
      <c r="A20" s="17">
        <f t="shared" si="2"/>
        <v>12</v>
      </c>
      <c r="B20" s="5" t="s">
        <v>10</v>
      </c>
      <c r="C20" s="2">
        <f>C43</f>
        <v>145896087.8964</v>
      </c>
      <c r="D20" s="2">
        <f>D43</f>
        <v>99049462.930000007</v>
      </c>
      <c r="E20" s="2">
        <f>D20-C20</f>
        <v>-46846624.966399997</v>
      </c>
      <c r="F20" s="6" t="s">
        <v>24</v>
      </c>
    </row>
    <row r="21" spans="1:6" x14ac:dyDescent="0.25">
      <c r="A21" s="17">
        <f t="shared" si="2"/>
        <v>13</v>
      </c>
      <c r="B21" s="5"/>
      <c r="F21" s="6"/>
    </row>
    <row r="22" spans="1:6" x14ac:dyDescent="0.25">
      <c r="A22" s="17">
        <f t="shared" si="2"/>
        <v>14</v>
      </c>
      <c r="B22" s="5" t="s">
        <v>11</v>
      </c>
      <c r="C22" s="2">
        <v>-129618737.05697709</v>
      </c>
      <c r="D22" s="2">
        <v>0</v>
      </c>
      <c r="E22" s="2">
        <f>D22-C22</f>
        <v>129618737.05697709</v>
      </c>
      <c r="F22" s="6">
        <v>5</v>
      </c>
    </row>
    <row r="23" spans="1:6" x14ac:dyDescent="0.25">
      <c r="A23" s="17">
        <f t="shared" si="2"/>
        <v>15</v>
      </c>
      <c r="B23" s="5"/>
      <c r="C23" s="18"/>
      <c r="D23" s="18"/>
      <c r="E23" s="18"/>
      <c r="F23" s="6"/>
    </row>
    <row r="24" spans="1:6" x14ac:dyDescent="0.25">
      <c r="A24" s="17">
        <f t="shared" si="2"/>
        <v>16</v>
      </c>
      <c r="B24" s="5" t="s">
        <v>12</v>
      </c>
      <c r="C24" s="12">
        <f>SUM(C18:C23)</f>
        <v>-159977410.14057693</v>
      </c>
      <c r="D24" s="12">
        <f>SUM(D18:D23)</f>
        <v>-12897031.529999837</v>
      </c>
      <c r="E24" s="12">
        <f>SUM(E18:E23)</f>
        <v>147080378.61057711</v>
      </c>
      <c r="F24" s="6"/>
    </row>
    <row r="25" spans="1:6" x14ac:dyDescent="0.25">
      <c r="A25" s="17">
        <f t="shared" si="2"/>
        <v>17</v>
      </c>
      <c r="B25" s="19" t="s">
        <v>13</v>
      </c>
      <c r="C25" s="2">
        <v>-16181249.119381841</v>
      </c>
      <c r="D25" s="2">
        <v>-1299347.8499203303</v>
      </c>
      <c r="E25" s="12">
        <f>D25-C25</f>
        <v>14881901.269461511</v>
      </c>
      <c r="F25" s="6"/>
    </row>
    <row r="26" spans="1:6" x14ac:dyDescent="0.25">
      <c r="A26" s="17">
        <f t="shared" si="2"/>
        <v>18</v>
      </c>
      <c r="B26" s="5"/>
      <c r="F26" s="6"/>
    </row>
    <row r="27" spans="1:6" x14ac:dyDescent="0.25">
      <c r="A27" s="17">
        <f t="shared" si="2"/>
        <v>19</v>
      </c>
      <c r="B27" s="19" t="s">
        <v>14</v>
      </c>
      <c r="C27" s="3">
        <f>SUM(C20:C22)</f>
        <v>16277350.839422911</v>
      </c>
      <c r="D27" s="3">
        <f>SUM(D20:D22)</f>
        <v>99049462.930000007</v>
      </c>
      <c r="E27" s="2">
        <f>D27-C27</f>
        <v>82772112.090577096</v>
      </c>
      <c r="F27" s="6"/>
    </row>
    <row r="28" spans="1:6" x14ac:dyDescent="0.25">
      <c r="A28" s="17">
        <f t="shared" si="2"/>
        <v>20</v>
      </c>
      <c r="F28" s="6"/>
    </row>
    <row r="29" spans="1:6" ht="15.75" thickBot="1" x14ac:dyDescent="0.3">
      <c r="A29" s="17">
        <f t="shared" si="2"/>
        <v>21</v>
      </c>
      <c r="F29" s="6"/>
    </row>
    <row r="30" spans="1:6" x14ac:dyDescent="0.25">
      <c r="A30" s="42">
        <f t="shared" si="2"/>
        <v>22</v>
      </c>
      <c r="B30" s="21"/>
      <c r="C30" s="21"/>
      <c r="D30" s="21"/>
      <c r="E30" s="21"/>
      <c r="F30" s="22"/>
    </row>
    <row r="31" spans="1:6" x14ac:dyDescent="0.25">
      <c r="A31" s="17">
        <f t="shared" si="2"/>
        <v>23</v>
      </c>
      <c r="F31" s="6"/>
    </row>
    <row r="32" spans="1:6" x14ac:dyDescent="0.25">
      <c r="A32" s="17">
        <f t="shared" si="2"/>
        <v>24</v>
      </c>
      <c r="B32" t="s">
        <v>19</v>
      </c>
      <c r="F32" s="6"/>
    </row>
    <row r="33" spans="1:6" x14ac:dyDescent="0.25">
      <c r="A33" s="17">
        <f t="shared" si="2"/>
        <v>25</v>
      </c>
      <c r="B33" s="17" t="s">
        <v>0</v>
      </c>
      <c r="C33" s="3">
        <v>323313129.24999988</v>
      </c>
      <c r="D33" s="3">
        <f>C33</f>
        <v>323313129.24999988</v>
      </c>
      <c r="E33" s="3">
        <f>D33-C33</f>
        <v>0</v>
      </c>
      <c r="F33" s="6"/>
    </row>
    <row r="34" spans="1:6" x14ac:dyDescent="0.25">
      <c r="A34" s="17">
        <f t="shared" si="2"/>
        <v>26</v>
      </c>
      <c r="B34" s="17" t="s">
        <v>1</v>
      </c>
      <c r="C34" s="2">
        <v>-179212501.53000003</v>
      </c>
      <c r="D34" s="2">
        <f>C34</f>
        <v>-179212501.53000003</v>
      </c>
      <c r="E34" s="2">
        <f>D34-C34</f>
        <v>0</v>
      </c>
      <c r="F34" s="6"/>
    </row>
    <row r="35" spans="1:6" x14ac:dyDescent="0.25">
      <c r="A35" s="17">
        <f t="shared" si="2"/>
        <v>27</v>
      </c>
      <c r="B35" s="17" t="s">
        <v>2</v>
      </c>
      <c r="C35" s="2">
        <v>32154133.260000002</v>
      </c>
      <c r="D35" s="2">
        <f>-C35</f>
        <v>-32154133.260000002</v>
      </c>
      <c r="E35" s="2">
        <f>D35-C35</f>
        <v>-64308266.520000003</v>
      </c>
      <c r="F35" s="6">
        <v>1</v>
      </c>
    </row>
    <row r="36" spans="1:6" ht="15.75" thickBot="1" x14ac:dyDescent="0.3">
      <c r="A36" s="17">
        <f t="shared" si="2"/>
        <v>28</v>
      </c>
      <c r="B36" s="17" t="s">
        <v>3</v>
      </c>
      <c r="C36" s="15">
        <f>SUM(C33:C35)</f>
        <v>176254760.97999984</v>
      </c>
      <c r="D36" s="15">
        <f>SUM(D33:D35)</f>
        <v>111946494.45999984</v>
      </c>
      <c r="E36" s="15">
        <f>SUM(E33:E35)</f>
        <v>-64308266.520000003</v>
      </c>
      <c r="F36" s="6"/>
    </row>
    <row r="37" spans="1:6" ht="15.75" thickTop="1" x14ac:dyDescent="0.25">
      <c r="A37" s="17">
        <f t="shared" si="2"/>
        <v>29</v>
      </c>
    </row>
    <row r="38" spans="1:6" x14ac:dyDescent="0.25">
      <c r="A38" s="17">
        <f t="shared" si="2"/>
        <v>30</v>
      </c>
      <c r="B38" t="s">
        <v>22</v>
      </c>
    </row>
    <row r="39" spans="1:6" x14ac:dyDescent="0.25">
      <c r="A39" s="17">
        <f t="shared" si="2"/>
        <v>31</v>
      </c>
      <c r="B39" s="11" t="s">
        <v>4</v>
      </c>
      <c r="C39" s="3">
        <v>178247202</v>
      </c>
      <c r="D39" s="3">
        <v>125379067</v>
      </c>
      <c r="E39" s="3">
        <f>D39-C39</f>
        <v>-52868135</v>
      </c>
      <c r="F39" s="6">
        <v>2</v>
      </c>
    </row>
    <row r="40" spans="1:6" x14ac:dyDescent="0.25">
      <c r="A40" s="17">
        <f t="shared" si="2"/>
        <v>32</v>
      </c>
      <c r="B40" s="11" t="s">
        <v>5</v>
      </c>
      <c r="C40" s="2">
        <v>-4698559.5</v>
      </c>
      <c r="D40" s="2">
        <v>0</v>
      </c>
      <c r="E40" s="2">
        <f>D40-C40</f>
        <v>4698559.5</v>
      </c>
      <c r="F40" s="6">
        <v>3</v>
      </c>
    </row>
    <row r="41" spans="1:6" x14ac:dyDescent="0.25">
      <c r="A41" s="17">
        <f t="shared" si="2"/>
        <v>33</v>
      </c>
      <c r="B41" s="11" t="s">
        <v>6</v>
      </c>
      <c r="C41" s="2">
        <v>-32154133.260000002</v>
      </c>
      <c r="D41" s="2">
        <f>-D39*0.21</f>
        <v>-26329604.07</v>
      </c>
      <c r="E41" s="2">
        <f>D41-C41</f>
        <v>5824529.1900000013</v>
      </c>
      <c r="F41" s="27" t="s">
        <v>29</v>
      </c>
    </row>
    <row r="42" spans="1:6" x14ac:dyDescent="0.25">
      <c r="A42" s="17">
        <f t="shared" si="2"/>
        <v>34</v>
      </c>
      <c r="B42" s="11" t="s">
        <v>7</v>
      </c>
      <c r="C42" s="2">
        <f>C41*(0.21-0.35)</f>
        <v>4501578.6563999997</v>
      </c>
      <c r="D42" s="2">
        <v>0</v>
      </c>
      <c r="E42" s="2">
        <f>D42-C42</f>
        <v>-4501578.6563999997</v>
      </c>
      <c r="F42" s="6" t="s">
        <v>35</v>
      </c>
    </row>
    <row r="43" spans="1:6" ht="15.75" thickBot="1" x14ac:dyDescent="0.3">
      <c r="A43" s="17">
        <f t="shared" si="2"/>
        <v>35</v>
      </c>
      <c r="B43" s="11" t="s">
        <v>23</v>
      </c>
      <c r="C43" s="15">
        <f>SUM(C39:C42)</f>
        <v>145896087.8964</v>
      </c>
      <c r="D43" s="15">
        <f>SUM(D39:D42)</f>
        <v>99049462.930000007</v>
      </c>
      <c r="E43" s="15">
        <f>SUM(E39:E42)</f>
        <v>-46846624.966400005</v>
      </c>
    </row>
    <row r="44" spans="1:6" ht="15.75" thickTop="1" x14ac:dyDescent="0.25">
      <c r="A44" s="17">
        <f t="shared" si="2"/>
        <v>36</v>
      </c>
    </row>
    <row r="45" spans="1:6" x14ac:dyDescent="0.25">
      <c r="A45" s="17">
        <f t="shared" si="2"/>
        <v>37</v>
      </c>
      <c r="C45" s="2"/>
    </row>
    <row r="46" spans="1:6" x14ac:dyDescent="0.25">
      <c r="A46" s="17">
        <f t="shared" si="2"/>
        <v>38</v>
      </c>
      <c r="B46" s="24" t="s">
        <v>21</v>
      </c>
    </row>
    <row r="47" spans="1:6" x14ac:dyDescent="0.25">
      <c r="A47" s="17">
        <f t="shared" si="2"/>
        <v>39</v>
      </c>
      <c r="B47" s="23"/>
    </row>
    <row r="48" spans="1:6" x14ac:dyDescent="0.25">
      <c r="A48" s="17">
        <f t="shared" si="2"/>
        <v>40</v>
      </c>
      <c r="B48" s="23" t="s">
        <v>39</v>
      </c>
    </row>
    <row r="49" spans="1:2" x14ac:dyDescent="0.25">
      <c r="A49" s="17">
        <f t="shared" si="2"/>
        <v>41</v>
      </c>
      <c r="B49" s="25" t="s">
        <v>40</v>
      </c>
    </row>
    <row r="50" spans="1:2" x14ac:dyDescent="0.25">
      <c r="A50" s="17">
        <f t="shared" si="2"/>
        <v>42</v>
      </c>
      <c r="B50" s="23"/>
    </row>
    <row r="51" spans="1:2" x14ac:dyDescent="0.25">
      <c r="A51" s="17">
        <f t="shared" si="2"/>
        <v>43</v>
      </c>
      <c r="B51" s="23" t="s">
        <v>26</v>
      </c>
    </row>
    <row r="52" spans="1:2" x14ac:dyDescent="0.25">
      <c r="A52" s="17">
        <f t="shared" si="2"/>
        <v>44</v>
      </c>
      <c r="B52" s="25" t="s">
        <v>27</v>
      </c>
    </row>
    <row r="53" spans="1:2" x14ac:dyDescent="0.25">
      <c r="A53" s="17">
        <f t="shared" si="2"/>
        <v>45</v>
      </c>
      <c r="B53" s="23"/>
    </row>
    <row r="54" spans="1:2" x14ac:dyDescent="0.25">
      <c r="A54" s="17">
        <f t="shared" si="2"/>
        <v>46</v>
      </c>
      <c r="B54" s="23" t="s">
        <v>25</v>
      </c>
    </row>
    <row r="55" spans="1:2" x14ac:dyDescent="0.25">
      <c r="A55" s="17">
        <f t="shared" si="2"/>
        <v>47</v>
      </c>
      <c r="B55" s="23"/>
    </row>
    <row r="56" spans="1:2" x14ac:dyDescent="0.25">
      <c r="A56" s="17">
        <f t="shared" si="2"/>
        <v>48</v>
      </c>
      <c r="B56" s="23" t="s">
        <v>41</v>
      </c>
    </row>
    <row r="57" spans="1:2" x14ac:dyDescent="0.25">
      <c r="A57" s="17">
        <f t="shared" si="2"/>
        <v>49</v>
      </c>
      <c r="B57" s="25" t="s">
        <v>42</v>
      </c>
    </row>
    <row r="58" spans="1:2" x14ac:dyDescent="0.25">
      <c r="A58" s="17">
        <f t="shared" si="2"/>
        <v>50</v>
      </c>
      <c r="B58" s="23"/>
    </row>
    <row r="59" spans="1:2" x14ac:dyDescent="0.25">
      <c r="A59" s="17">
        <f t="shared" si="2"/>
        <v>51</v>
      </c>
      <c r="B59" s="26" t="s">
        <v>30</v>
      </c>
    </row>
    <row r="60" spans="1:2" x14ac:dyDescent="0.25">
      <c r="A60" s="17">
        <f t="shared" si="2"/>
        <v>52</v>
      </c>
      <c r="B60" s="26" t="s">
        <v>31</v>
      </c>
    </row>
    <row r="61" spans="1:2" x14ac:dyDescent="0.25">
      <c r="A61" s="17">
        <f t="shared" si="2"/>
        <v>53</v>
      </c>
      <c r="B61" s="26" t="s">
        <v>32</v>
      </c>
    </row>
    <row r="62" spans="1:2" x14ac:dyDescent="0.25">
      <c r="A62" s="17">
        <f t="shared" si="2"/>
        <v>54</v>
      </c>
      <c r="B62" s="23"/>
    </row>
    <row r="63" spans="1:2" x14ac:dyDescent="0.25">
      <c r="A63" s="17">
        <f t="shared" si="2"/>
        <v>55</v>
      </c>
      <c r="B63" s="23" t="s">
        <v>33</v>
      </c>
    </row>
    <row r="64" spans="1:2" x14ac:dyDescent="0.25">
      <c r="A64" s="17">
        <f t="shared" si="2"/>
        <v>56</v>
      </c>
      <c r="B64" s="23" t="s">
        <v>34</v>
      </c>
    </row>
  </sheetData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49" workbookViewId="0">
      <selection activeCell="D29" sqref="D29"/>
    </sheetView>
  </sheetViews>
  <sheetFormatPr defaultColWidth="9.140625" defaultRowHeight="15" x14ac:dyDescent="0.25"/>
  <cols>
    <col min="1" max="1" width="4.28515625" style="8" bestFit="1" customWidth="1"/>
    <col min="2" max="2" width="37.7109375" style="8" bestFit="1" customWidth="1"/>
    <col min="3" max="3" width="14.42578125" style="8" bestFit="1" customWidth="1"/>
    <col min="4" max="4" width="16.28515625" style="8" bestFit="1" customWidth="1"/>
    <col min="5" max="5" width="13.7109375" style="8" bestFit="1" customWidth="1"/>
    <col min="6" max="16384" width="9.140625" style="8"/>
  </cols>
  <sheetData>
    <row r="1" spans="1:6" x14ac:dyDescent="0.25">
      <c r="A1" s="13" t="s">
        <v>37</v>
      </c>
    </row>
    <row r="2" spans="1:6" x14ac:dyDescent="0.25">
      <c r="A2" s="13" t="s">
        <v>45</v>
      </c>
    </row>
    <row r="3" spans="1:6" x14ac:dyDescent="0.25">
      <c r="A3" s="13" t="s">
        <v>46</v>
      </c>
    </row>
    <row r="4" spans="1:6" x14ac:dyDescent="0.25">
      <c r="A4" s="13" t="s">
        <v>47</v>
      </c>
    </row>
    <row r="5" spans="1:6" x14ac:dyDescent="0.25">
      <c r="D5" s="28" t="s">
        <v>17</v>
      </c>
      <c r="E5" s="28"/>
    </row>
    <row r="6" spans="1:6" x14ac:dyDescent="0.25">
      <c r="C6" s="29" t="s">
        <v>15</v>
      </c>
      <c r="D6" s="28" t="s">
        <v>18</v>
      </c>
      <c r="E6" s="28"/>
    </row>
    <row r="7" spans="1:6" x14ac:dyDescent="0.25">
      <c r="A7" s="30" t="s">
        <v>36</v>
      </c>
      <c r="B7" s="14" t="s">
        <v>8</v>
      </c>
      <c r="C7" s="14" t="s">
        <v>38</v>
      </c>
      <c r="D7" s="14" t="s">
        <v>16</v>
      </c>
      <c r="E7" s="14" t="s">
        <v>20</v>
      </c>
      <c r="F7" s="14" t="s">
        <v>20</v>
      </c>
    </row>
    <row r="9" spans="1:6" x14ac:dyDescent="0.25">
      <c r="A9" s="17">
        <v>1</v>
      </c>
      <c r="B9" t="s">
        <v>53</v>
      </c>
      <c r="C9" s="3"/>
      <c r="D9" s="3">
        <f>D29</f>
        <v>-7843655.3382997308</v>
      </c>
      <c r="E9" s="3"/>
      <c r="F9"/>
    </row>
    <row r="10" spans="1:6" x14ac:dyDescent="0.25">
      <c r="A10" s="17">
        <f>A9+1</f>
        <v>2</v>
      </c>
      <c r="B10" t="s">
        <v>52</v>
      </c>
      <c r="C10"/>
      <c r="D10" s="34">
        <v>7680625.6388683021</v>
      </c>
      <c r="E10"/>
      <c r="F10"/>
    </row>
    <row r="11" spans="1:6" x14ac:dyDescent="0.25">
      <c r="A11" s="17">
        <f>A10+1</f>
        <v>3</v>
      </c>
      <c r="B11" t="s">
        <v>54</v>
      </c>
      <c r="C11"/>
      <c r="D11" s="34">
        <v>2148338.4779061917</v>
      </c>
      <c r="E11"/>
      <c r="F11"/>
    </row>
    <row r="12" spans="1:6" x14ac:dyDescent="0.25">
      <c r="A12" s="17">
        <f>A11+1</f>
        <v>4</v>
      </c>
      <c r="B12"/>
      <c r="C12"/>
      <c r="D12" s="4"/>
      <c r="E12"/>
      <c r="F12"/>
    </row>
    <row r="13" spans="1:6" ht="15.75" thickBot="1" x14ac:dyDescent="0.3">
      <c r="A13" s="17">
        <f t="shared" ref="A13:A15" si="0">A12+1</f>
        <v>5</v>
      </c>
      <c r="B13" t="s">
        <v>50</v>
      </c>
      <c r="C13"/>
      <c r="D13" s="9">
        <f>SUM(D9:D12)</f>
        <v>1985308.778474763</v>
      </c>
      <c r="E13"/>
      <c r="F13"/>
    </row>
    <row r="14" spans="1:6" ht="16.5" thickTop="1" thickBot="1" x14ac:dyDescent="0.3">
      <c r="A14" s="17">
        <f t="shared" si="0"/>
        <v>6</v>
      </c>
      <c r="B14"/>
      <c r="C14"/>
      <c r="D14"/>
      <c r="E14"/>
      <c r="F14" s="6"/>
    </row>
    <row r="15" spans="1:6" x14ac:dyDescent="0.25">
      <c r="A15" s="42">
        <f t="shared" si="0"/>
        <v>7</v>
      </c>
      <c r="B15" s="21"/>
      <c r="C15" s="21"/>
      <c r="D15" s="21"/>
      <c r="E15" s="21"/>
      <c r="F15" s="22"/>
    </row>
    <row r="16" spans="1:6" x14ac:dyDescent="0.25">
      <c r="A16" s="31">
        <f t="shared" ref="A16:A71" si="1">A15+1</f>
        <v>8</v>
      </c>
      <c r="B16" s="8" t="s">
        <v>28</v>
      </c>
    </row>
    <row r="17" spans="1:6" x14ac:dyDescent="0.25">
      <c r="A17" s="31">
        <f t="shared" si="1"/>
        <v>9</v>
      </c>
    </row>
    <row r="18" spans="1:6" x14ac:dyDescent="0.25">
      <c r="A18" s="31">
        <f t="shared" si="1"/>
        <v>10</v>
      </c>
      <c r="B18" s="32" t="s">
        <v>9</v>
      </c>
      <c r="C18" s="33">
        <v>-176254760.97999984</v>
      </c>
      <c r="D18" s="33">
        <f>-D40</f>
        <v>-111946494.45999984</v>
      </c>
      <c r="E18" s="33">
        <f>D18-C18</f>
        <v>64308266.519999996</v>
      </c>
      <c r="F18" s="27">
        <v>1</v>
      </c>
    </row>
    <row r="19" spans="1:6" x14ac:dyDescent="0.25">
      <c r="A19" s="31">
        <f t="shared" si="1"/>
        <v>11</v>
      </c>
      <c r="B19" s="32"/>
      <c r="F19" s="27"/>
    </row>
    <row r="20" spans="1:6" x14ac:dyDescent="0.25">
      <c r="A20" s="31">
        <f t="shared" si="1"/>
        <v>12</v>
      </c>
      <c r="B20" s="32" t="s">
        <v>10</v>
      </c>
      <c r="C20" s="34">
        <f>C47</f>
        <v>145896087.8964</v>
      </c>
      <c r="D20" s="34">
        <f>D43</f>
        <v>125379067</v>
      </c>
      <c r="E20" s="34">
        <f>D20-C20</f>
        <v>-20517020.896400005</v>
      </c>
      <c r="F20" s="27" t="s">
        <v>24</v>
      </c>
    </row>
    <row r="21" spans="1:6" x14ac:dyDescent="0.25">
      <c r="A21" s="31">
        <f t="shared" si="1"/>
        <v>13</v>
      </c>
      <c r="B21" s="32"/>
      <c r="C21" s="34"/>
      <c r="D21" s="34"/>
      <c r="E21" s="34"/>
      <c r="F21" s="27"/>
    </row>
    <row r="22" spans="1:6" x14ac:dyDescent="0.25">
      <c r="A22" s="31">
        <f t="shared" si="1"/>
        <v>14</v>
      </c>
      <c r="B22" s="32" t="s">
        <v>63</v>
      </c>
      <c r="C22" s="45">
        <v>0</v>
      </c>
      <c r="D22" s="34">
        <f>D45</f>
        <v>-26329604.07</v>
      </c>
      <c r="E22" s="34">
        <f>D22-C22</f>
        <v>-26329604.07</v>
      </c>
      <c r="F22" s="27"/>
    </row>
    <row r="23" spans="1:6" x14ac:dyDescent="0.25">
      <c r="A23" s="31">
        <f t="shared" si="1"/>
        <v>15</v>
      </c>
      <c r="B23" s="32"/>
      <c r="D23" s="34"/>
      <c r="F23" s="27"/>
    </row>
    <row r="24" spans="1:6" x14ac:dyDescent="0.25">
      <c r="A24" s="31">
        <f t="shared" si="1"/>
        <v>16</v>
      </c>
      <c r="B24" s="32" t="s">
        <v>11</v>
      </c>
      <c r="C24" s="34">
        <v>-129618737.05697709</v>
      </c>
      <c r="D24" s="34">
        <v>-82224442</v>
      </c>
      <c r="E24" s="34">
        <f>D24-C24</f>
        <v>47394295.056977093</v>
      </c>
      <c r="F24" s="27">
        <v>5</v>
      </c>
    </row>
    <row r="25" spans="1:6" x14ac:dyDescent="0.25">
      <c r="A25" s="31">
        <f>A24+1</f>
        <v>17</v>
      </c>
      <c r="B25" s="32"/>
      <c r="C25" s="34"/>
      <c r="D25" s="34"/>
      <c r="E25" s="34"/>
      <c r="F25" s="27"/>
    </row>
    <row r="26" spans="1:6" x14ac:dyDescent="0.25">
      <c r="A26" s="31">
        <f>A25+1</f>
        <v>18</v>
      </c>
      <c r="B26" s="32" t="s">
        <v>64</v>
      </c>
      <c r="C26" s="34">
        <v>0</v>
      </c>
      <c r="D26" s="34">
        <f>-D24*0.21</f>
        <v>17267132.82</v>
      </c>
      <c r="E26" s="34">
        <f>D26-C26</f>
        <v>17267132.82</v>
      </c>
      <c r="F26" s="27">
        <v>8</v>
      </c>
    </row>
    <row r="27" spans="1:6" x14ac:dyDescent="0.25">
      <c r="A27" s="31">
        <f>A26+1</f>
        <v>19</v>
      </c>
      <c r="B27" s="32"/>
      <c r="C27" s="18"/>
      <c r="D27" s="18"/>
      <c r="E27" s="18"/>
      <c r="F27" s="27"/>
    </row>
    <row r="28" spans="1:6" x14ac:dyDescent="0.25">
      <c r="A28" s="31">
        <f t="shared" si="1"/>
        <v>20</v>
      </c>
      <c r="B28" s="32" t="s">
        <v>12</v>
      </c>
      <c r="C28" s="12">
        <f>SUM(C18:C27)</f>
        <v>-159977410.14057693</v>
      </c>
      <c r="D28" s="12">
        <f>SUM(D18:D27)</f>
        <v>-77854340.709999859</v>
      </c>
      <c r="E28" s="12">
        <f>SUM(E18:E27)</f>
        <v>82123069.430577084</v>
      </c>
      <c r="F28" s="27"/>
    </row>
    <row r="29" spans="1:6" x14ac:dyDescent="0.25">
      <c r="A29" s="31">
        <f t="shared" si="1"/>
        <v>21</v>
      </c>
      <c r="B29" s="35" t="s">
        <v>13</v>
      </c>
      <c r="C29" s="34">
        <v>-16181249.119381841</v>
      </c>
      <c r="D29" s="34">
        <v>-7843655.3382997308</v>
      </c>
      <c r="E29" s="12">
        <f>D29-C29</f>
        <v>8337593.7810821105</v>
      </c>
      <c r="F29" s="27"/>
    </row>
    <row r="30" spans="1:6" x14ac:dyDescent="0.25">
      <c r="A30" s="31">
        <f t="shared" si="1"/>
        <v>22</v>
      </c>
      <c r="B30" s="32"/>
      <c r="F30" s="27"/>
    </row>
    <row r="31" spans="1:6" x14ac:dyDescent="0.25">
      <c r="A31" s="31">
        <f t="shared" si="1"/>
        <v>23</v>
      </c>
      <c r="B31" s="35" t="s">
        <v>61</v>
      </c>
      <c r="C31" s="33">
        <f>SUM(C20:C24)</f>
        <v>16277350.839422911</v>
      </c>
      <c r="D31" s="33">
        <f>D20+D24</f>
        <v>43154625</v>
      </c>
      <c r="E31" s="34">
        <f>D31-C31</f>
        <v>26877274.160577089</v>
      </c>
      <c r="F31" s="27"/>
    </row>
    <row r="32" spans="1:6" x14ac:dyDescent="0.25">
      <c r="A32" s="31">
        <f t="shared" si="1"/>
        <v>24</v>
      </c>
      <c r="B32" s="32" t="s">
        <v>62</v>
      </c>
      <c r="D32" s="34">
        <f>D22+D26</f>
        <v>-9062471.25</v>
      </c>
      <c r="E32" s="34">
        <f>D32-C32</f>
        <v>-9062471.25</v>
      </c>
      <c r="F32" s="27"/>
    </row>
    <row r="33" spans="1:6" ht="15.75" thickBot="1" x14ac:dyDescent="0.3">
      <c r="A33" s="31">
        <f t="shared" si="1"/>
        <v>25</v>
      </c>
      <c r="F33" s="27"/>
    </row>
    <row r="34" spans="1:6" x14ac:dyDescent="0.25">
      <c r="A34" s="43">
        <f t="shared" si="1"/>
        <v>26</v>
      </c>
      <c r="B34" s="36"/>
      <c r="C34" s="36"/>
      <c r="D34" s="36"/>
      <c r="E34" s="36"/>
      <c r="F34" s="37"/>
    </row>
    <row r="35" spans="1:6" x14ac:dyDescent="0.25">
      <c r="A35" s="31">
        <f t="shared" si="1"/>
        <v>27</v>
      </c>
      <c r="F35" s="27"/>
    </row>
    <row r="36" spans="1:6" x14ac:dyDescent="0.25">
      <c r="A36" s="31">
        <f t="shared" si="1"/>
        <v>28</v>
      </c>
      <c r="B36" s="8" t="s">
        <v>19</v>
      </c>
      <c r="F36" s="27"/>
    </row>
    <row r="37" spans="1:6" x14ac:dyDescent="0.25">
      <c r="A37" s="31">
        <f t="shared" si="1"/>
        <v>29</v>
      </c>
      <c r="B37" s="31" t="s">
        <v>0</v>
      </c>
      <c r="C37" s="33">
        <v>323313129.24999988</v>
      </c>
      <c r="D37" s="33">
        <f>C37</f>
        <v>323313129.24999988</v>
      </c>
      <c r="E37" s="33">
        <f>D37-C37</f>
        <v>0</v>
      </c>
      <c r="F37" s="27"/>
    </row>
    <row r="38" spans="1:6" x14ac:dyDescent="0.25">
      <c r="A38" s="31">
        <f t="shared" si="1"/>
        <v>30</v>
      </c>
      <c r="B38" s="31" t="s">
        <v>1</v>
      </c>
      <c r="C38" s="34">
        <v>-179212501.53000003</v>
      </c>
      <c r="D38" s="34">
        <f>C38</f>
        <v>-179212501.53000003</v>
      </c>
      <c r="E38" s="34">
        <f>D38-C38</f>
        <v>0</v>
      </c>
      <c r="F38" s="27"/>
    </row>
    <row r="39" spans="1:6" x14ac:dyDescent="0.25">
      <c r="A39" s="31">
        <f t="shared" si="1"/>
        <v>31</v>
      </c>
      <c r="B39" s="31" t="s">
        <v>2</v>
      </c>
      <c r="C39" s="34">
        <v>32154133.260000002</v>
      </c>
      <c r="D39" s="34">
        <f>-C39</f>
        <v>-32154133.260000002</v>
      </c>
      <c r="E39" s="34">
        <f>D39-C39</f>
        <v>-64308266.520000003</v>
      </c>
      <c r="F39" s="27">
        <v>1</v>
      </c>
    </row>
    <row r="40" spans="1:6" ht="15.75" thickBot="1" x14ac:dyDescent="0.3">
      <c r="A40" s="31">
        <f t="shared" si="1"/>
        <v>32</v>
      </c>
      <c r="B40" s="31" t="s">
        <v>3</v>
      </c>
      <c r="C40" s="38">
        <f>SUM(C37:C39)</f>
        <v>176254760.97999984</v>
      </c>
      <c r="D40" s="38">
        <f>SUM(D37:D39)</f>
        <v>111946494.45999984</v>
      </c>
      <c r="E40" s="38">
        <f>SUM(E37:E39)</f>
        <v>-64308266.520000003</v>
      </c>
      <c r="F40" s="27"/>
    </row>
    <row r="41" spans="1:6" ht="15.75" thickTop="1" x14ac:dyDescent="0.25">
      <c r="A41" s="31">
        <f t="shared" si="1"/>
        <v>33</v>
      </c>
    </row>
    <row r="42" spans="1:6" x14ac:dyDescent="0.25">
      <c r="A42" s="31">
        <f t="shared" si="1"/>
        <v>34</v>
      </c>
      <c r="B42" s="8" t="s">
        <v>22</v>
      </c>
    </row>
    <row r="43" spans="1:6" x14ac:dyDescent="0.25">
      <c r="A43" s="31">
        <f t="shared" si="1"/>
        <v>35</v>
      </c>
      <c r="B43" s="39" t="s">
        <v>4</v>
      </c>
      <c r="C43" s="33">
        <v>178247202</v>
      </c>
      <c r="D43" s="33">
        <v>125379067</v>
      </c>
      <c r="E43" s="33">
        <f>D43-C43</f>
        <v>-52868135</v>
      </c>
      <c r="F43" s="27">
        <v>2</v>
      </c>
    </row>
    <row r="44" spans="1:6" x14ac:dyDescent="0.25">
      <c r="A44" s="31">
        <f t="shared" si="1"/>
        <v>36</v>
      </c>
      <c r="B44" s="39" t="s">
        <v>5</v>
      </c>
      <c r="C44" s="34">
        <v>-4698559.5</v>
      </c>
      <c r="D44" s="34">
        <v>0</v>
      </c>
      <c r="E44" s="34">
        <f>D44-C44</f>
        <v>4698559.5</v>
      </c>
      <c r="F44" s="27">
        <v>3</v>
      </c>
    </row>
    <row r="45" spans="1:6" x14ac:dyDescent="0.25">
      <c r="A45" s="31">
        <f t="shared" si="1"/>
        <v>37</v>
      </c>
      <c r="B45" s="39" t="s">
        <v>6</v>
      </c>
      <c r="C45" s="34">
        <v>-32154133.260000002</v>
      </c>
      <c r="D45" s="34">
        <f>-D43*0.21</f>
        <v>-26329604.07</v>
      </c>
      <c r="E45" s="34">
        <f>D45-C45</f>
        <v>5824529.1900000013</v>
      </c>
      <c r="F45" s="27" t="s">
        <v>29</v>
      </c>
    </row>
    <row r="46" spans="1:6" x14ac:dyDescent="0.25">
      <c r="A46" s="31">
        <f t="shared" si="1"/>
        <v>38</v>
      </c>
      <c r="B46" s="39" t="s">
        <v>7</v>
      </c>
      <c r="C46" s="34">
        <f>C45*(0.21-0.35)</f>
        <v>4501578.6563999997</v>
      </c>
      <c r="D46" s="34">
        <v>0</v>
      </c>
      <c r="E46" s="34">
        <f>D46-C46</f>
        <v>-4501578.6563999997</v>
      </c>
      <c r="F46" s="27" t="s">
        <v>35</v>
      </c>
    </row>
    <row r="47" spans="1:6" ht="15.75" thickBot="1" x14ac:dyDescent="0.3">
      <c r="A47" s="31">
        <f t="shared" si="1"/>
        <v>39</v>
      </c>
      <c r="B47" s="39" t="s">
        <v>23</v>
      </c>
      <c r="C47" s="38">
        <f>SUM(C43:C46)</f>
        <v>145896087.8964</v>
      </c>
      <c r="D47" s="38">
        <f>SUM(D43:D46)</f>
        <v>99049462.930000007</v>
      </c>
      <c r="E47" s="38">
        <f>SUM(E43:E46)</f>
        <v>-46846624.966400005</v>
      </c>
    </row>
    <row r="48" spans="1:6" ht="15.75" thickTop="1" x14ac:dyDescent="0.25">
      <c r="A48" s="31">
        <f t="shared" si="1"/>
        <v>40</v>
      </c>
    </row>
    <row r="49" spans="1:3" x14ac:dyDescent="0.25">
      <c r="A49" s="31">
        <f t="shared" si="1"/>
        <v>41</v>
      </c>
      <c r="C49" s="34"/>
    </row>
    <row r="50" spans="1:3" x14ac:dyDescent="0.25">
      <c r="A50" s="31">
        <f t="shared" si="1"/>
        <v>42</v>
      </c>
      <c r="B50" s="40" t="s">
        <v>21</v>
      </c>
    </row>
    <row r="51" spans="1:3" x14ac:dyDescent="0.25">
      <c r="A51" s="31">
        <f t="shared" si="1"/>
        <v>43</v>
      </c>
      <c r="B51" s="26"/>
    </row>
    <row r="52" spans="1:3" x14ac:dyDescent="0.25">
      <c r="A52" s="31">
        <f t="shared" si="1"/>
        <v>44</v>
      </c>
      <c r="B52" s="26" t="s">
        <v>39</v>
      </c>
    </row>
    <row r="53" spans="1:3" x14ac:dyDescent="0.25">
      <c r="A53" s="31">
        <f t="shared" si="1"/>
        <v>45</v>
      </c>
      <c r="B53" s="41" t="s">
        <v>40</v>
      </c>
    </row>
    <row r="54" spans="1:3" x14ac:dyDescent="0.25">
      <c r="A54" s="31">
        <f t="shared" si="1"/>
        <v>46</v>
      </c>
      <c r="B54" s="26"/>
    </row>
    <row r="55" spans="1:3" x14ac:dyDescent="0.25">
      <c r="A55" s="31">
        <f t="shared" si="1"/>
        <v>47</v>
      </c>
      <c r="B55" s="26" t="s">
        <v>26</v>
      </c>
    </row>
    <row r="56" spans="1:3" x14ac:dyDescent="0.25">
      <c r="A56" s="31">
        <f t="shared" si="1"/>
        <v>48</v>
      </c>
      <c r="B56" s="41" t="s">
        <v>27</v>
      </c>
    </row>
    <row r="57" spans="1:3" x14ac:dyDescent="0.25">
      <c r="A57" s="31">
        <f t="shared" si="1"/>
        <v>49</v>
      </c>
      <c r="B57" s="26"/>
    </row>
    <row r="58" spans="1:3" x14ac:dyDescent="0.25">
      <c r="A58" s="31">
        <f t="shared" si="1"/>
        <v>50</v>
      </c>
      <c r="B58" s="26" t="s">
        <v>25</v>
      </c>
    </row>
    <row r="59" spans="1:3" x14ac:dyDescent="0.25">
      <c r="A59" s="31">
        <f t="shared" si="1"/>
        <v>51</v>
      </c>
      <c r="B59" s="26"/>
    </row>
    <row r="60" spans="1:3" x14ac:dyDescent="0.25">
      <c r="A60" s="31">
        <f t="shared" si="1"/>
        <v>52</v>
      </c>
      <c r="B60" s="26" t="s">
        <v>55</v>
      </c>
    </row>
    <row r="61" spans="1:3" x14ac:dyDescent="0.25">
      <c r="A61" s="31">
        <f t="shared" si="1"/>
        <v>53</v>
      </c>
      <c r="B61" s="41" t="s">
        <v>56</v>
      </c>
    </row>
    <row r="62" spans="1:3" x14ac:dyDescent="0.25">
      <c r="A62" s="31">
        <f t="shared" si="1"/>
        <v>54</v>
      </c>
      <c r="B62" s="26"/>
    </row>
    <row r="63" spans="1:3" x14ac:dyDescent="0.25">
      <c r="A63" s="31">
        <f t="shared" si="1"/>
        <v>55</v>
      </c>
      <c r="B63" s="26" t="s">
        <v>30</v>
      </c>
    </row>
    <row r="64" spans="1:3" x14ac:dyDescent="0.25">
      <c r="A64" s="31">
        <f t="shared" si="1"/>
        <v>56</v>
      </c>
      <c r="B64" s="26" t="s">
        <v>31</v>
      </c>
    </row>
    <row r="65" spans="1:2" x14ac:dyDescent="0.25">
      <c r="A65" s="31">
        <f t="shared" si="1"/>
        <v>57</v>
      </c>
      <c r="B65" s="26" t="s">
        <v>32</v>
      </c>
    </row>
    <row r="66" spans="1:2" x14ac:dyDescent="0.25">
      <c r="A66" s="31">
        <f t="shared" si="1"/>
        <v>58</v>
      </c>
      <c r="B66" s="26"/>
    </row>
    <row r="67" spans="1:2" x14ac:dyDescent="0.25">
      <c r="A67" s="31">
        <f t="shared" si="1"/>
        <v>59</v>
      </c>
      <c r="B67" s="26" t="s">
        <v>33</v>
      </c>
    </row>
    <row r="68" spans="1:2" x14ac:dyDescent="0.25">
      <c r="A68" s="31">
        <f t="shared" si="1"/>
        <v>60</v>
      </c>
      <c r="B68" s="26" t="s">
        <v>34</v>
      </c>
    </row>
    <row r="69" spans="1:2" x14ac:dyDescent="0.25">
      <c r="A69" s="31">
        <f t="shared" si="1"/>
        <v>61</v>
      </c>
    </row>
    <row r="70" spans="1:2" x14ac:dyDescent="0.25">
      <c r="A70" s="31">
        <f t="shared" si="1"/>
        <v>62</v>
      </c>
      <c r="B70" s="26" t="s">
        <v>60</v>
      </c>
    </row>
    <row r="71" spans="1:2" x14ac:dyDescent="0.25">
      <c r="A71" s="31">
        <f t="shared" si="1"/>
        <v>63</v>
      </c>
      <c r="B71" s="26" t="s">
        <v>59</v>
      </c>
    </row>
  </sheetData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G27" sqref="G27"/>
    </sheetView>
  </sheetViews>
  <sheetFormatPr defaultColWidth="9.140625" defaultRowHeight="15" x14ac:dyDescent="0.25"/>
  <cols>
    <col min="1" max="1" width="4.28515625" style="8" bestFit="1" customWidth="1"/>
    <col min="2" max="2" width="37.7109375" style="8" bestFit="1" customWidth="1"/>
    <col min="3" max="3" width="14.42578125" style="8" bestFit="1" customWidth="1"/>
    <col min="4" max="4" width="16.28515625" style="8" bestFit="1" customWidth="1"/>
    <col min="5" max="5" width="13.7109375" style="8" bestFit="1" customWidth="1"/>
    <col min="6" max="16384" width="9.140625" style="8"/>
  </cols>
  <sheetData>
    <row r="1" spans="1:6" x14ac:dyDescent="0.25">
      <c r="A1" s="13" t="s">
        <v>37</v>
      </c>
    </row>
    <row r="2" spans="1:6" x14ac:dyDescent="0.25">
      <c r="A2" s="13" t="s">
        <v>48</v>
      </c>
    </row>
    <row r="3" spans="1:6" x14ac:dyDescent="0.25">
      <c r="A3" s="13" t="s">
        <v>46</v>
      </c>
    </row>
    <row r="4" spans="1:6" x14ac:dyDescent="0.25">
      <c r="A4" s="13" t="s">
        <v>49</v>
      </c>
    </row>
    <row r="5" spans="1:6" x14ac:dyDescent="0.25">
      <c r="D5" s="28" t="s">
        <v>17</v>
      </c>
      <c r="E5" s="28"/>
    </row>
    <row r="6" spans="1:6" x14ac:dyDescent="0.25">
      <c r="C6" s="29" t="s">
        <v>15</v>
      </c>
      <c r="D6" s="28" t="s">
        <v>18</v>
      </c>
      <c r="E6" s="28"/>
    </row>
    <row r="7" spans="1:6" x14ac:dyDescent="0.25">
      <c r="A7" s="30" t="s">
        <v>36</v>
      </c>
      <c r="B7" s="14" t="s">
        <v>8</v>
      </c>
      <c r="C7" s="14" t="s">
        <v>38</v>
      </c>
      <c r="D7" s="14" t="s">
        <v>16</v>
      </c>
      <c r="E7" s="14" t="s">
        <v>20</v>
      </c>
      <c r="F7" s="14" t="s">
        <v>20</v>
      </c>
    </row>
    <row r="9" spans="1:6" x14ac:dyDescent="0.25">
      <c r="A9" s="17">
        <v>1</v>
      </c>
      <c r="B9" t="s">
        <v>53</v>
      </c>
      <c r="C9" s="3"/>
      <c r="D9" s="3">
        <f>D29</f>
        <v>-11278365.610285582</v>
      </c>
    </row>
    <row r="10" spans="1:6" x14ac:dyDescent="0.25">
      <c r="A10" s="17">
        <f>A9+1</f>
        <v>2</v>
      </c>
      <c r="B10" t="s">
        <v>52</v>
      </c>
      <c r="C10"/>
      <c r="D10" s="34">
        <v>7680625.6388683021</v>
      </c>
    </row>
    <row r="11" spans="1:6" x14ac:dyDescent="0.25">
      <c r="A11" s="17">
        <f>A10+1</f>
        <v>3</v>
      </c>
      <c r="B11" t="s">
        <v>54</v>
      </c>
      <c r="C11"/>
      <c r="D11" s="34">
        <v>2148338.4779061917</v>
      </c>
    </row>
    <row r="12" spans="1:6" x14ac:dyDescent="0.25">
      <c r="A12" s="17">
        <f>A11+1</f>
        <v>4</v>
      </c>
      <c r="B12"/>
      <c r="C12"/>
      <c r="D12" s="4"/>
    </row>
    <row r="13" spans="1:6" ht="15.75" thickBot="1" x14ac:dyDescent="0.3">
      <c r="A13" s="17">
        <f t="shared" ref="A13:A71" si="0">A12+1</f>
        <v>5</v>
      </c>
      <c r="B13" t="s">
        <v>50</v>
      </c>
      <c r="C13"/>
      <c r="D13" s="9">
        <f>SUM(D9:D12)</f>
        <v>-1449401.4935110882</v>
      </c>
    </row>
    <row r="14" spans="1:6" ht="16.5" thickTop="1" thickBot="1" x14ac:dyDescent="0.3">
      <c r="A14" s="31">
        <f t="shared" si="0"/>
        <v>6</v>
      </c>
      <c r="F14" s="27"/>
    </row>
    <row r="15" spans="1:6" x14ac:dyDescent="0.25">
      <c r="A15" s="43">
        <f t="shared" si="0"/>
        <v>7</v>
      </c>
      <c r="B15" s="36"/>
      <c r="C15" s="36"/>
      <c r="D15" s="36"/>
      <c r="E15" s="36"/>
      <c r="F15" s="37"/>
    </row>
    <row r="16" spans="1:6" x14ac:dyDescent="0.25">
      <c r="A16" s="31">
        <f t="shared" si="0"/>
        <v>8</v>
      </c>
      <c r="B16" s="8" t="s">
        <v>28</v>
      </c>
    </row>
    <row r="17" spans="1:8" x14ac:dyDescent="0.25">
      <c r="A17" s="31">
        <f t="shared" si="0"/>
        <v>9</v>
      </c>
    </row>
    <row r="18" spans="1:8" x14ac:dyDescent="0.25">
      <c r="A18" s="31">
        <f t="shared" si="0"/>
        <v>10</v>
      </c>
      <c r="B18" s="32" t="s">
        <v>9</v>
      </c>
      <c r="C18" s="33">
        <v>-176254760.97999984</v>
      </c>
      <c r="D18" s="33">
        <f>-D40</f>
        <v>-111946494.45999984</v>
      </c>
      <c r="E18" s="33">
        <f>D18-C18</f>
        <v>64308266.519999996</v>
      </c>
      <c r="F18" s="27">
        <v>1</v>
      </c>
    </row>
    <row r="19" spans="1:8" x14ac:dyDescent="0.25">
      <c r="A19" s="31">
        <f t="shared" si="0"/>
        <v>11</v>
      </c>
      <c r="B19" s="32"/>
      <c r="F19" s="27"/>
    </row>
    <row r="20" spans="1:8" x14ac:dyDescent="0.25">
      <c r="A20" s="31">
        <f t="shared" si="0"/>
        <v>12</v>
      </c>
      <c r="B20" s="32" t="s">
        <v>10</v>
      </c>
      <c r="C20" s="34">
        <f>C47</f>
        <v>145896087.8964</v>
      </c>
      <c r="D20" s="34">
        <f>D43</f>
        <v>125379067</v>
      </c>
      <c r="E20" s="34">
        <f>D20-C20</f>
        <v>-20517020.896400005</v>
      </c>
      <c r="F20" s="27" t="s">
        <v>24</v>
      </c>
    </row>
    <row r="21" spans="1:8" x14ac:dyDescent="0.25">
      <c r="A21" s="31">
        <f t="shared" si="0"/>
        <v>13</v>
      </c>
      <c r="B21" s="32"/>
      <c r="C21" s="34"/>
      <c r="D21" s="34"/>
      <c r="E21" s="34"/>
      <c r="F21" s="27"/>
    </row>
    <row r="22" spans="1:8" x14ac:dyDescent="0.25">
      <c r="A22" s="31">
        <f t="shared" si="0"/>
        <v>14</v>
      </c>
      <c r="B22" s="32" t="s">
        <v>63</v>
      </c>
      <c r="C22" s="45">
        <v>0</v>
      </c>
      <c r="D22" s="34">
        <f>D45</f>
        <v>-26329604.07</v>
      </c>
      <c r="E22" s="34">
        <f>D22-C22</f>
        <v>-26329604.07</v>
      </c>
      <c r="F22" s="27"/>
    </row>
    <row r="23" spans="1:8" x14ac:dyDescent="0.25">
      <c r="A23" s="31">
        <f t="shared" si="0"/>
        <v>15</v>
      </c>
      <c r="B23" s="32"/>
      <c r="D23" s="34"/>
      <c r="F23" s="27"/>
    </row>
    <row r="24" spans="1:8" x14ac:dyDescent="0.25">
      <c r="A24" s="31">
        <f t="shared" si="0"/>
        <v>16</v>
      </c>
      <c r="B24" s="32" t="s">
        <v>11</v>
      </c>
      <c r="C24" s="34">
        <v>-129618737.05697709</v>
      </c>
      <c r="D24" s="34">
        <f>-D20</f>
        <v>-125379067</v>
      </c>
      <c r="E24" s="34">
        <f>D24-C24</f>
        <v>4239670.0569770932</v>
      </c>
      <c r="F24" s="27">
        <v>5</v>
      </c>
    </row>
    <row r="25" spans="1:8" x14ac:dyDescent="0.25">
      <c r="A25" s="31">
        <f>A24+1</f>
        <v>17</v>
      </c>
      <c r="B25" s="32"/>
      <c r="C25" s="34"/>
      <c r="D25" s="34"/>
      <c r="E25" s="34"/>
      <c r="F25" s="27"/>
    </row>
    <row r="26" spans="1:8" x14ac:dyDescent="0.25">
      <c r="A26" s="31">
        <f>A25+1</f>
        <v>18</v>
      </c>
      <c r="B26" s="32" t="s">
        <v>64</v>
      </c>
      <c r="C26" s="34">
        <v>0</v>
      </c>
      <c r="D26" s="34">
        <f>-D24*0.21</f>
        <v>26329604.07</v>
      </c>
      <c r="E26" s="34">
        <f>D26-C26</f>
        <v>26329604.07</v>
      </c>
      <c r="F26" s="27">
        <v>8</v>
      </c>
    </row>
    <row r="27" spans="1:8" x14ac:dyDescent="0.25">
      <c r="A27" s="31">
        <f>A26+1</f>
        <v>19</v>
      </c>
      <c r="B27" s="32"/>
      <c r="C27" s="18"/>
      <c r="D27" s="18"/>
      <c r="E27" s="18"/>
      <c r="F27" s="27"/>
    </row>
    <row r="28" spans="1:8" x14ac:dyDescent="0.25">
      <c r="A28" s="31">
        <f t="shared" si="0"/>
        <v>20</v>
      </c>
      <c r="B28" s="32" t="s">
        <v>12</v>
      </c>
      <c r="C28" s="12">
        <f>SUM(C18:C27)</f>
        <v>-159977410.14057693</v>
      </c>
      <c r="D28" s="12">
        <f>SUM(D18:D27)</f>
        <v>-111946494.45999986</v>
      </c>
      <c r="E28" s="12">
        <f>SUM(E18:E27)</f>
        <v>48030915.680577084</v>
      </c>
      <c r="F28" s="27"/>
      <c r="H28" s="34"/>
    </row>
    <row r="29" spans="1:8" x14ac:dyDescent="0.25">
      <c r="A29" s="31">
        <f t="shared" si="0"/>
        <v>21</v>
      </c>
      <c r="B29" s="35" t="s">
        <v>13</v>
      </c>
      <c r="C29" s="34">
        <v>-16181249.119381841</v>
      </c>
      <c r="D29" s="34">
        <v>-11278365.610285582</v>
      </c>
      <c r="E29" s="12">
        <f>D29-C29</f>
        <v>4902883.5090962593</v>
      </c>
      <c r="F29" s="27"/>
    </row>
    <row r="30" spans="1:8" x14ac:dyDescent="0.25">
      <c r="A30" s="31">
        <f t="shared" si="0"/>
        <v>22</v>
      </c>
      <c r="B30" s="32"/>
      <c r="F30" s="27"/>
    </row>
    <row r="31" spans="1:8" x14ac:dyDescent="0.25">
      <c r="A31" s="31">
        <f t="shared" si="0"/>
        <v>23</v>
      </c>
      <c r="B31" s="35" t="s">
        <v>61</v>
      </c>
      <c r="C31" s="33">
        <f>SUM(C20:C24)</f>
        <v>16277350.839422911</v>
      </c>
      <c r="D31" s="33">
        <f>SUM(D20:D26)</f>
        <v>0</v>
      </c>
      <c r="E31" s="34">
        <f>D31-C31</f>
        <v>-16277350.839422911</v>
      </c>
      <c r="F31" s="27"/>
    </row>
    <row r="32" spans="1:8" x14ac:dyDescent="0.25">
      <c r="A32" s="31">
        <f t="shared" si="0"/>
        <v>24</v>
      </c>
      <c r="B32" s="32" t="s">
        <v>62</v>
      </c>
      <c r="D32" s="34">
        <f>D22+D26</f>
        <v>0</v>
      </c>
      <c r="E32" s="34">
        <f>D32-C32</f>
        <v>0</v>
      </c>
      <c r="F32" s="27"/>
    </row>
    <row r="33" spans="1:6" ht="15.75" thickBot="1" x14ac:dyDescent="0.3">
      <c r="A33" s="31">
        <f t="shared" si="0"/>
        <v>25</v>
      </c>
      <c r="F33" s="27"/>
    </row>
    <row r="34" spans="1:6" x14ac:dyDescent="0.25">
      <c r="A34" s="43">
        <f t="shared" si="0"/>
        <v>26</v>
      </c>
      <c r="B34" s="36"/>
      <c r="C34" s="36"/>
      <c r="D34" s="36"/>
      <c r="E34" s="36"/>
      <c r="F34" s="37"/>
    </row>
    <row r="35" spans="1:6" x14ac:dyDescent="0.25">
      <c r="A35" s="31">
        <f t="shared" si="0"/>
        <v>27</v>
      </c>
      <c r="F35" s="27"/>
    </row>
    <row r="36" spans="1:6" x14ac:dyDescent="0.25">
      <c r="A36" s="31">
        <f t="shared" si="0"/>
        <v>28</v>
      </c>
      <c r="B36" s="8" t="s">
        <v>19</v>
      </c>
      <c r="F36" s="27"/>
    </row>
    <row r="37" spans="1:6" x14ac:dyDescent="0.25">
      <c r="A37" s="31">
        <f t="shared" si="0"/>
        <v>29</v>
      </c>
      <c r="B37" s="31" t="s">
        <v>0</v>
      </c>
      <c r="C37" s="33">
        <v>323313129.24999988</v>
      </c>
      <c r="D37" s="33">
        <f>C37</f>
        <v>323313129.24999988</v>
      </c>
      <c r="E37" s="33">
        <f>D37-C37</f>
        <v>0</v>
      </c>
      <c r="F37" s="27"/>
    </row>
    <row r="38" spans="1:6" x14ac:dyDescent="0.25">
      <c r="A38" s="31">
        <f t="shared" si="0"/>
        <v>30</v>
      </c>
      <c r="B38" s="31" t="s">
        <v>1</v>
      </c>
      <c r="C38" s="34">
        <v>-179212501.53000003</v>
      </c>
      <c r="D38" s="34">
        <f>C38</f>
        <v>-179212501.53000003</v>
      </c>
      <c r="E38" s="34">
        <f>D38-C38</f>
        <v>0</v>
      </c>
      <c r="F38" s="27"/>
    </row>
    <row r="39" spans="1:6" x14ac:dyDescent="0.25">
      <c r="A39" s="31">
        <f t="shared" si="0"/>
        <v>31</v>
      </c>
      <c r="B39" s="31" t="s">
        <v>2</v>
      </c>
      <c r="C39" s="34">
        <v>32154133.260000002</v>
      </c>
      <c r="D39" s="34">
        <f>-C39</f>
        <v>-32154133.260000002</v>
      </c>
      <c r="E39" s="34">
        <f>D39-C39</f>
        <v>-64308266.520000003</v>
      </c>
      <c r="F39" s="27">
        <v>1</v>
      </c>
    </row>
    <row r="40" spans="1:6" ht="15.75" thickBot="1" x14ac:dyDescent="0.3">
      <c r="A40" s="31">
        <f t="shared" si="0"/>
        <v>32</v>
      </c>
      <c r="B40" s="31" t="s">
        <v>3</v>
      </c>
      <c r="C40" s="38">
        <f>SUM(C37:C39)</f>
        <v>176254760.97999984</v>
      </c>
      <c r="D40" s="38">
        <f>SUM(D37:D39)</f>
        <v>111946494.45999984</v>
      </c>
      <c r="E40" s="38">
        <f>SUM(E37:E39)</f>
        <v>-64308266.520000003</v>
      </c>
      <c r="F40" s="27"/>
    </row>
    <row r="41" spans="1:6" ht="15.75" thickTop="1" x14ac:dyDescent="0.25">
      <c r="A41" s="31">
        <f t="shared" si="0"/>
        <v>33</v>
      </c>
    </row>
    <row r="42" spans="1:6" x14ac:dyDescent="0.25">
      <c r="A42" s="31">
        <f t="shared" si="0"/>
        <v>34</v>
      </c>
      <c r="B42" s="8" t="s">
        <v>22</v>
      </c>
    </row>
    <row r="43" spans="1:6" x14ac:dyDescent="0.25">
      <c r="A43" s="31">
        <f t="shared" si="0"/>
        <v>35</v>
      </c>
      <c r="B43" s="39" t="s">
        <v>4</v>
      </c>
      <c r="C43" s="33">
        <v>178247202</v>
      </c>
      <c r="D43" s="33">
        <v>125379067</v>
      </c>
      <c r="E43" s="33">
        <f>D43-C43</f>
        <v>-52868135</v>
      </c>
      <c r="F43" s="27">
        <v>2</v>
      </c>
    </row>
    <row r="44" spans="1:6" x14ac:dyDescent="0.25">
      <c r="A44" s="31">
        <f t="shared" si="0"/>
        <v>36</v>
      </c>
      <c r="B44" s="39" t="s">
        <v>5</v>
      </c>
      <c r="C44" s="34">
        <v>-4698559.5</v>
      </c>
      <c r="D44" s="34">
        <v>0</v>
      </c>
      <c r="E44" s="34">
        <f>D44-C44</f>
        <v>4698559.5</v>
      </c>
      <c r="F44" s="27">
        <v>3</v>
      </c>
    </row>
    <row r="45" spans="1:6" x14ac:dyDescent="0.25">
      <c r="A45" s="31">
        <f t="shared" si="0"/>
        <v>37</v>
      </c>
      <c r="B45" s="39" t="s">
        <v>6</v>
      </c>
      <c r="C45" s="34">
        <v>-32154133.260000002</v>
      </c>
      <c r="D45" s="34">
        <f>-D43*0.21</f>
        <v>-26329604.07</v>
      </c>
      <c r="E45" s="34">
        <f>D45-C45</f>
        <v>5824529.1900000013</v>
      </c>
      <c r="F45" s="27" t="s">
        <v>29</v>
      </c>
    </row>
    <row r="46" spans="1:6" x14ac:dyDescent="0.25">
      <c r="A46" s="31">
        <f t="shared" si="0"/>
        <v>38</v>
      </c>
      <c r="B46" s="39" t="s">
        <v>7</v>
      </c>
      <c r="C46" s="34">
        <f>C45*(0.21-0.35)</f>
        <v>4501578.6563999997</v>
      </c>
      <c r="D46" s="34">
        <v>0</v>
      </c>
      <c r="E46" s="34">
        <f>D46-C46</f>
        <v>-4501578.6563999997</v>
      </c>
      <c r="F46" s="27" t="s">
        <v>35</v>
      </c>
    </row>
    <row r="47" spans="1:6" ht="15.75" thickBot="1" x14ac:dyDescent="0.3">
      <c r="A47" s="31">
        <f t="shared" si="0"/>
        <v>39</v>
      </c>
      <c r="B47" s="39" t="s">
        <v>23</v>
      </c>
      <c r="C47" s="38">
        <f>SUM(C43:C46)</f>
        <v>145896087.8964</v>
      </c>
      <c r="D47" s="38">
        <f>SUM(D43:D46)</f>
        <v>99049462.930000007</v>
      </c>
      <c r="E47" s="38">
        <f>SUM(E43:E46)</f>
        <v>-46846624.966400005</v>
      </c>
    </row>
    <row r="48" spans="1:6" ht="15.75" thickTop="1" x14ac:dyDescent="0.25">
      <c r="A48" s="31">
        <f t="shared" si="0"/>
        <v>40</v>
      </c>
    </row>
    <row r="49" spans="1:3" x14ac:dyDescent="0.25">
      <c r="A49" s="31">
        <f t="shared" si="0"/>
        <v>41</v>
      </c>
      <c r="C49" s="34"/>
    </row>
    <row r="50" spans="1:3" x14ac:dyDescent="0.25">
      <c r="A50" s="31">
        <f t="shared" si="0"/>
        <v>42</v>
      </c>
      <c r="B50" s="40" t="s">
        <v>21</v>
      </c>
    </row>
    <row r="51" spans="1:3" x14ac:dyDescent="0.25">
      <c r="A51" s="31">
        <f t="shared" si="0"/>
        <v>43</v>
      </c>
      <c r="B51" s="26"/>
    </row>
    <row r="52" spans="1:3" x14ac:dyDescent="0.25">
      <c r="A52" s="31">
        <f t="shared" si="0"/>
        <v>44</v>
      </c>
      <c r="B52" s="26" t="s">
        <v>39</v>
      </c>
    </row>
    <row r="53" spans="1:3" x14ac:dyDescent="0.25">
      <c r="A53" s="31">
        <f t="shared" si="0"/>
        <v>45</v>
      </c>
      <c r="B53" s="41" t="s">
        <v>40</v>
      </c>
    </row>
    <row r="54" spans="1:3" x14ac:dyDescent="0.25">
      <c r="A54" s="31">
        <f t="shared" si="0"/>
        <v>46</v>
      </c>
      <c r="B54" s="26"/>
    </row>
    <row r="55" spans="1:3" x14ac:dyDescent="0.25">
      <c r="A55" s="31">
        <f t="shared" si="0"/>
        <v>47</v>
      </c>
      <c r="B55" s="26" t="s">
        <v>26</v>
      </c>
    </row>
    <row r="56" spans="1:3" x14ac:dyDescent="0.25">
      <c r="A56" s="31">
        <f t="shared" si="0"/>
        <v>48</v>
      </c>
      <c r="B56" s="41" t="s">
        <v>27</v>
      </c>
    </row>
    <row r="57" spans="1:3" x14ac:dyDescent="0.25">
      <c r="A57" s="31">
        <f t="shared" si="0"/>
        <v>49</v>
      </c>
      <c r="B57" s="26"/>
    </row>
    <row r="58" spans="1:3" x14ac:dyDescent="0.25">
      <c r="A58" s="31">
        <f t="shared" si="0"/>
        <v>50</v>
      </c>
      <c r="B58" s="26" t="s">
        <v>25</v>
      </c>
    </row>
    <row r="59" spans="1:3" x14ac:dyDescent="0.25">
      <c r="A59" s="31">
        <f t="shared" si="0"/>
        <v>51</v>
      </c>
      <c r="B59" s="26"/>
    </row>
    <row r="60" spans="1:3" x14ac:dyDescent="0.25">
      <c r="A60" s="31">
        <f t="shared" si="0"/>
        <v>52</v>
      </c>
      <c r="B60" s="26" t="s">
        <v>57</v>
      </c>
    </row>
    <row r="61" spans="1:3" x14ac:dyDescent="0.25">
      <c r="A61" s="31">
        <f t="shared" si="0"/>
        <v>53</v>
      </c>
      <c r="B61" s="41" t="s">
        <v>58</v>
      </c>
    </row>
    <row r="62" spans="1:3" x14ac:dyDescent="0.25">
      <c r="A62" s="31">
        <f t="shared" si="0"/>
        <v>54</v>
      </c>
      <c r="B62" s="26"/>
    </row>
    <row r="63" spans="1:3" x14ac:dyDescent="0.25">
      <c r="A63" s="31">
        <f t="shared" si="0"/>
        <v>55</v>
      </c>
      <c r="B63" s="26" t="s">
        <v>30</v>
      </c>
    </row>
    <row r="64" spans="1:3" x14ac:dyDescent="0.25">
      <c r="A64" s="31">
        <f t="shared" si="0"/>
        <v>56</v>
      </c>
      <c r="B64" s="26" t="s">
        <v>31</v>
      </c>
    </row>
    <row r="65" spans="1:2" x14ac:dyDescent="0.25">
      <c r="A65" s="31">
        <f t="shared" si="0"/>
        <v>57</v>
      </c>
      <c r="B65" s="26" t="s">
        <v>32</v>
      </c>
    </row>
    <row r="66" spans="1:2" x14ac:dyDescent="0.25">
      <c r="A66" s="31">
        <f t="shared" si="0"/>
        <v>58</v>
      </c>
      <c r="B66" s="26"/>
    </row>
    <row r="67" spans="1:2" x14ac:dyDescent="0.25">
      <c r="A67" s="31">
        <f t="shared" si="0"/>
        <v>59</v>
      </c>
      <c r="B67" s="26" t="s">
        <v>33</v>
      </c>
    </row>
    <row r="68" spans="1:2" x14ac:dyDescent="0.25">
      <c r="A68" s="31">
        <f t="shared" si="0"/>
        <v>60</v>
      </c>
      <c r="B68" s="26" t="s">
        <v>34</v>
      </c>
    </row>
    <row r="69" spans="1:2" x14ac:dyDescent="0.25">
      <c r="A69" s="31">
        <f t="shared" si="0"/>
        <v>61</v>
      </c>
    </row>
    <row r="70" spans="1:2" x14ac:dyDescent="0.25">
      <c r="A70" s="31">
        <f t="shared" si="0"/>
        <v>62</v>
      </c>
      <c r="B70" s="26" t="s">
        <v>60</v>
      </c>
    </row>
    <row r="71" spans="1:2" x14ac:dyDescent="0.25">
      <c r="A71" s="31">
        <f t="shared" si="0"/>
        <v>63</v>
      </c>
      <c r="B71" s="26" t="s">
        <v>59</v>
      </c>
    </row>
  </sheetData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F2A346-F12C-4CDE-9BEE-EB70AB373F02}"/>
</file>

<file path=customXml/itemProps2.xml><?xml version="1.0" encoding="utf-8"?>
<ds:datastoreItem xmlns:ds="http://schemas.openxmlformats.org/officeDocument/2006/customXml" ds:itemID="{86F13D57-221D-4A8A-B345-171A6F5B3896}"/>
</file>

<file path=customXml/itemProps3.xml><?xml version="1.0" encoding="utf-8"?>
<ds:datastoreItem xmlns:ds="http://schemas.openxmlformats.org/officeDocument/2006/customXml" ds:itemID="{97D84CFD-5D5B-46DF-BFA0-55D05BA3AE3A}"/>
</file>

<file path=customXml/itemProps4.xml><?xml version="1.0" encoding="utf-8"?>
<ds:datastoreItem xmlns:ds="http://schemas.openxmlformats.org/officeDocument/2006/customXml" ds:itemID="{E5D4F4BC-936A-470B-A182-9455CC82C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Exh. 29 p1</vt:lpstr>
      <vt:lpstr>Exh. 29 p2</vt:lpstr>
      <vt:lpstr>Exh. 29 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Puget Sound Energy</cp:lastModifiedBy>
  <cp:lastPrinted>2020-01-09T18:08:47Z</cp:lastPrinted>
  <dcterms:created xsi:type="dcterms:W3CDTF">2019-12-11T15:59:14Z</dcterms:created>
  <dcterms:modified xsi:type="dcterms:W3CDTF">2020-01-13T18:22:30Z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